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Holba\"/>
    </mc:Choice>
  </mc:AlternateContent>
  <bookViews>
    <workbookView xWindow="0" yWindow="0" windowWidth="0" windowHeight="0"/>
  </bookViews>
  <sheets>
    <sheet name="Rekapitulace stavby" sheetId="1" r:id="rId1"/>
    <sheet name="SO 000.1 - SO 000.1 - Ved..." sheetId="2" r:id="rId2"/>
    <sheet name="SO 000.2 - SO 000.2 - Dop..." sheetId="3" r:id="rId3"/>
    <sheet name="SO 101 - SO 101 - Tř. Duk..." sheetId="4" r:id="rId4"/>
    <sheet name="SO 101.1 - SO 101.1 - Veg..." sheetId="5" r:id="rId5"/>
    <sheet name="SO 101.2 - SO 101.2 - Trv..." sheetId="6" r:id="rId6"/>
    <sheet name="SO 451 - SO 451 - Veřejné..." sheetId="7" r:id="rId7"/>
    <sheet name="SO 102 - SO 102 - Tř. Duk..." sheetId="8" r:id="rId8"/>
    <sheet name="SO 102.1 - SO 102.1 - Veg..." sheetId="9" r:id="rId9"/>
    <sheet name="SO 102.2 - SO 102.2 - Trv..." sheetId="10" r:id="rId10"/>
    <sheet name="SO 452 - SO 452 - Veřejné..." sheetId="11" r:id="rId11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'SO 000.1 - SO 000.1 - Ved...'!$C$117:$K$176</definedName>
    <definedName name="_xlnm.Print_Area" localSheetId="1">'SO 000.1 - SO 000.1 - Ved...'!$C$4:$J$76,'SO 000.1 - SO 000.1 - Ved...'!$C$82:$J$99,'SO 000.1 - SO 000.1 - Ved...'!$C$105:$K$176</definedName>
    <definedName name="_xlnm.Print_Titles" localSheetId="1">'SO 000.1 - SO 000.1 - Ved...'!$117:$117</definedName>
    <definedName name="_xlnm._FilterDatabase" localSheetId="2" hidden="1">'SO 000.2 - SO 000.2 - Dop...'!$C$117:$K$136</definedName>
    <definedName name="_xlnm.Print_Area" localSheetId="2">'SO 000.2 - SO 000.2 - Dop...'!$C$4:$J$76,'SO 000.2 - SO 000.2 - Dop...'!$C$82:$J$99,'SO 000.2 - SO 000.2 - Dop...'!$C$105:$K$136</definedName>
    <definedName name="_xlnm.Print_Titles" localSheetId="2">'SO 000.2 - SO 000.2 - Dop...'!$117:$117</definedName>
    <definedName name="_xlnm._FilterDatabase" localSheetId="3" hidden="1">'SO 101 - SO 101 - Tř. Duk...'!$C$130:$K$388</definedName>
    <definedName name="_xlnm.Print_Area" localSheetId="3">'SO 101 - SO 101 - Tř. Duk...'!$C$4:$J$76,'SO 101 - SO 101 - Tř. Duk...'!$C$82:$J$110,'SO 101 - SO 101 - Tř. Duk...'!$C$116:$K$388</definedName>
    <definedName name="_xlnm.Print_Titles" localSheetId="3">'SO 101 - SO 101 - Tř. Duk...'!$130:$130</definedName>
    <definedName name="_xlnm._FilterDatabase" localSheetId="4" hidden="1">'SO 101.1 - SO 101.1 - Veg...'!$C$123:$K$147</definedName>
    <definedName name="_xlnm.Print_Area" localSheetId="4">'SO 101.1 - SO 101.1 - Veg...'!$C$4:$J$76,'SO 101.1 - SO 101.1 - Veg...'!$C$82:$J$103,'SO 101.1 - SO 101.1 - Veg...'!$C$109:$K$147</definedName>
    <definedName name="_xlnm.Print_Titles" localSheetId="4">'SO 101.1 - SO 101.1 - Veg...'!$123:$123</definedName>
    <definedName name="_xlnm._FilterDatabase" localSheetId="5" hidden="1">'SO 101.2 - SO 101.2 - Trv...'!$C$123:$K$192</definedName>
    <definedName name="_xlnm.Print_Area" localSheetId="5">'SO 101.2 - SO 101.2 - Trv...'!$C$4:$J$76,'SO 101.2 - SO 101.2 - Trv...'!$C$82:$J$103,'SO 101.2 - SO 101.2 - Trv...'!$C$109:$K$192</definedName>
    <definedName name="_xlnm.Print_Titles" localSheetId="5">'SO 101.2 - SO 101.2 - Trv...'!$123:$123</definedName>
    <definedName name="_xlnm._FilterDatabase" localSheetId="6" hidden="1">'SO 451 - SO 451 - Veřejné...'!$C$131:$K$221</definedName>
    <definedName name="_xlnm.Print_Area" localSheetId="6">'SO 451 - SO 451 - Veřejné...'!$C$4:$J$76,'SO 451 - SO 451 - Veřejné...'!$C$82:$J$111,'SO 451 - SO 451 - Veřejné...'!$C$117:$K$221</definedName>
    <definedName name="_xlnm.Print_Titles" localSheetId="6">'SO 451 - SO 451 - Veřejné...'!$131:$131</definedName>
    <definedName name="_xlnm._FilterDatabase" localSheetId="7" hidden="1">'SO 102 - SO 102 - Tř. Duk...'!$C$130:$K$380</definedName>
    <definedName name="_xlnm.Print_Area" localSheetId="7">'SO 102 - SO 102 - Tř. Duk...'!$C$4:$J$76,'SO 102 - SO 102 - Tř. Duk...'!$C$82:$J$110,'SO 102 - SO 102 - Tř. Duk...'!$C$116:$K$380</definedName>
    <definedName name="_xlnm.Print_Titles" localSheetId="7">'SO 102 - SO 102 - Tř. Duk...'!$130:$130</definedName>
    <definedName name="_xlnm._FilterDatabase" localSheetId="8" hidden="1">'SO 102.1 - SO 102.1 - Veg...'!$C$122:$K$153</definedName>
    <definedName name="_xlnm.Print_Area" localSheetId="8">'SO 102.1 - SO 102.1 - Veg...'!$C$4:$J$76,'SO 102.1 - SO 102.1 - Veg...'!$C$82:$J$102,'SO 102.1 - SO 102.1 - Veg...'!$C$108:$K$153</definedName>
    <definedName name="_xlnm.Print_Titles" localSheetId="8">'SO 102.1 - SO 102.1 - Veg...'!$122:$122</definedName>
    <definedName name="_xlnm._FilterDatabase" localSheetId="9" hidden="1">'SO 102.2 - SO 102.2 - Trv...'!$C$123:$K$191</definedName>
    <definedName name="_xlnm.Print_Area" localSheetId="9">'SO 102.2 - SO 102.2 - Trv...'!$C$4:$J$76,'SO 102.2 - SO 102.2 - Trv...'!$C$82:$J$103,'SO 102.2 - SO 102.2 - Trv...'!$C$109:$K$191</definedName>
    <definedName name="_xlnm.Print_Titles" localSheetId="9">'SO 102.2 - SO 102.2 - Trv...'!$123:$123</definedName>
    <definedName name="_xlnm._FilterDatabase" localSheetId="10" hidden="1">'SO 452 - SO 452 - Veřejné...'!$C$131:$K$219</definedName>
    <definedName name="_xlnm.Print_Area" localSheetId="10">'SO 452 - SO 452 - Veřejné...'!$C$4:$J$76,'SO 452 - SO 452 - Veřejné...'!$C$82:$J$111,'SO 452 - SO 452 - Veřejné...'!$C$117:$K$219</definedName>
    <definedName name="_xlnm.Print_Titles" localSheetId="10">'SO 452 - SO 452 - Veřejné...'!$131:$131</definedName>
  </definedNames>
  <calcPr/>
</workbook>
</file>

<file path=xl/calcChain.xml><?xml version="1.0" encoding="utf-8"?>
<calcChain xmlns="http://schemas.openxmlformats.org/spreadsheetml/2006/main">
  <c i="11" l="1" r="J39"/>
  <c r="J38"/>
  <c i="1" r="AY106"/>
  <c i="11" r="J37"/>
  <c i="1" r="AX106"/>
  <c i="11"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T205"/>
  <c r="R206"/>
  <c r="R205"/>
  <c r="P206"/>
  <c r="P205"/>
  <c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9"/>
  <c r="J128"/>
  <c r="F128"/>
  <c r="F126"/>
  <c r="E124"/>
  <c r="J94"/>
  <c r="J93"/>
  <c r="F93"/>
  <c r="F91"/>
  <c r="E89"/>
  <c r="J20"/>
  <c r="E20"/>
  <c r="F129"/>
  <c r="J19"/>
  <c r="J14"/>
  <c r="J126"/>
  <c r="E7"/>
  <c r="E120"/>
  <c i="10" r="J39"/>
  <c r="J38"/>
  <c i="1" r="AY105"/>
  <c i="10" r="J37"/>
  <c i="1" r="AX105"/>
  <c i="10"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9" r="J39"/>
  <c r="J38"/>
  <c i="1" r="AY104"/>
  <c i="9" r="J37"/>
  <c i="1" r="AX104"/>
  <c i="9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8" r="J39"/>
  <c r="J38"/>
  <c i="1" r="AY103"/>
  <c i="8" r="J37"/>
  <c i="1" r="AX103"/>
  <c i="8" r="BI380"/>
  <c r="BH380"/>
  <c r="BG380"/>
  <c r="BF380"/>
  <c r="T380"/>
  <c r="R380"/>
  <c r="P380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5"/>
  <c r="BH365"/>
  <c r="BG365"/>
  <c r="BF365"/>
  <c r="T365"/>
  <c r="R365"/>
  <c r="P365"/>
  <c r="BI363"/>
  <c r="BH363"/>
  <c r="BG363"/>
  <c r="BF363"/>
  <c r="T363"/>
  <c r="R363"/>
  <c r="P363"/>
  <c r="BI354"/>
  <c r="BH354"/>
  <c r="BG354"/>
  <c r="BF354"/>
  <c r="T354"/>
  <c r="R354"/>
  <c r="P354"/>
  <c r="BI352"/>
  <c r="BH352"/>
  <c r="BG352"/>
  <c r="BF352"/>
  <c r="T352"/>
  <c r="T351"/>
  <c r="R352"/>
  <c r="R351"/>
  <c r="P352"/>
  <c r="P35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0"/>
  <c r="BH320"/>
  <c r="BG320"/>
  <c r="BF320"/>
  <c r="T320"/>
  <c r="R320"/>
  <c r="P320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T309"/>
  <c r="R310"/>
  <c r="R309"/>
  <c r="P310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69"/>
  <c r="BH269"/>
  <c r="BG269"/>
  <c r="BF269"/>
  <c r="T269"/>
  <c r="R269"/>
  <c r="P269"/>
  <c r="BI267"/>
  <c r="BH267"/>
  <c r="BG267"/>
  <c r="BF267"/>
  <c r="T267"/>
  <c r="R267"/>
  <c r="P267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2"/>
  <c r="BH232"/>
  <c r="BG232"/>
  <c r="BF232"/>
  <c r="T232"/>
  <c r="R232"/>
  <c r="P232"/>
  <c r="BI224"/>
  <c r="BH224"/>
  <c r="BG224"/>
  <c r="BF224"/>
  <c r="T224"/>
  <c r="R224"/>
  <c r="P224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128"/>
  <c r="J19"/>
  <c r="J14"/>
  <c r="J125"/>
  <c r="E7"/>
  <c r="E119"/>
  <c i="7" r="J39"/>
  <c r="J38"/>
  <c i="1" r="AY101"/>
  <c i="7" r="J37"/>
  <c i="1" r="AX101"/>
  <c i="7"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T207"/>
  <c r="R208"/>
  <c r="R207"/>
  <c r="P208"/>
  <c r="P207"/>
  <c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9"/>
  <c r="J128"/>
  <c r="F128"/>
  <c r="F126"/>
  <c r="E124"/>
  <c r="J94"/>
  <c r="J93"/>
  <c r="F93"/>
  <c r="F91"/>
  <c r="E89"/>
  <c r="J20"/>
  <c r="E20"/>
  <c r="F129"/>
  <c r="J19"/>
  <c r="J14"/>
  <c r="J126"/>
  <c r="E7"/>
  <c r="E85"/>
  <c i="6" r="J39"/>
  <c r="J38"/>
  <c i="1" r="AY100"/>
  <c i="6" r="J37"/>
  <c i="1" r="AX100"/>
  <c i="6" r="BI191"/>
  <c r="BH191"/>
  <c r="BG191"/>
  <c r="BF191"/>
  <c r="T191"/>
  <c r="R191"/>
  <c r="P191"/>
  <c r="BI186"/>
  <c r="BH186"/>
  <c r="BG186"/>
  <c r="BF186"/>
  <c r="T186"/>
  <c r="R186"/>
  <c r="P186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J121"/>
  <c r="J120"/>
  <c r="F120"/>
  <c r="F118"/>
  <c r="E116"/>
  <c r="J94"/>
  <c r="J93"/>
  <c r="F93"/>
  <c r="F91"/>
  <c r="E89"/>
  <c r="J20"/>
  <c r="E20"/>
  <c r="F94"/>
  <c r="J19"/>
  <c r="J14"/>
  <c r="J91"/>
  <c r="E7"/>
  <c r="E112"/>
  <c i="5" r="J39"/>
  <c r="J38"/>
  <c i="1" r="AY99"/>
  <c i="5" r="J37"/>
  <c i="1" r="AX99"/>
  <c i="5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1"/>
  <c r="J120"/>
  <c r="F120"/>
  <c r="F118"/>
  <c r="E116"/>
  <c r="J94"/>
  <c r="J93"/>
  <c r="F93"/>
  <c r="F91"/>
  <c r="E89"/>
  <c r="J20"/>
  <c r="E20"/>
  <c r="F121"/>
  <c r="J19"/>
  <c r="J14"/>
  <c r="J91"/>
  <c r="E7"/>
  <c r="E112"/>
  <c i="4" r="J39"/>
  <c r="J38"/>
  <c i="1" r="AY98"/>
  <c i="4" r="J37"/>
  <c i="1" r="AX98"/>
  <c i="4"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3"/>
  <c r="BH373"/>
  <c r="BG373"/>
  <c r="BF373"/>
  <c r="T373"/>
  <c r="R373"/>
  <c r="P373"/>
  <c r="BI371"/>
  <c r="BH371"/>
  <c r="BG371"/>
  <c r="BF371"/>
  <c r="T371"/>
  <c r="R371"/>
  <c r="P371"/>
  <c r="BI362"/>
  <c r="BH362"/>
  <c r="BG362"/>
  <c r="BF362"/>
  <c r="T362"/>
  <c r="R362"/>
  <c r="P362"/>
  <c r="BI360"/>
  <c r="BH360"/>
  <c r="BG360"/>
  <c r="BF360"/>
  <c r="T360"/>
  <c r="T359"/>
  <c r="R360"/>
  <c r="R359"/>
  <c r="P360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29"/>
  <c r="BH329"/>
  <c r="BG329"/>
  <c r="BF329"/>
  <c r="T329"/>
  <c r="R329"/>
  <c r="P329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T318"/>
  <c r="R319"/>
  <c r="R318"/>
  <c r="P319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76"/>
  <c r="BH276"/>
  <c r="BG276"/>
  <c r="BF276"/>
  <c r="T276"/>
  <c r="R276"/>
  <c r="P276"/>
  <c r="BI274"/>
  <c r="BH274"/>
  <c r="BG274"/>
  <c r="BF274"/>
  <c r="T274"/>
  <c r="R274"/>
  <c r="P274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0"/>
  <c r="BH240"/>
  <c r="BG240"/>
  <c r="BF240"/>
  <c r="T240"/>
  <c r="R240"/>
  <c r="P240"/>
  <c r="BI232"/>
  <c r="BH232"/>
  <c r="BG232"/>
  <c r="BF232"/>
  <c r="T232"/>
  <c r="R232"/>
  <c r="P232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T215"/>
  <c r="R216"/>
  <c r="R215"/>
  <c r="P216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94"/>
  <c r="J19"/>
  <c r="J14"/>
  <c r="J91"/>
  <c r="E7"/>
  <c r="E119"/>
  <c i="3" r="J37"/>
  <c r="J36"/>
  <c i="1" r="AY96"/>
  <c i="3" r="J35"/>
  <c i="1" r="AX96"/>
  <c i="3" r="BI129"/>
  <c r="BH129"/>
  <c r="BG129"/>
  <c r="BF129"/>
  <c r="T129"/>
  <c r="R129"/>
  <c r="P129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2" r="J37"/>
  <c r="J36"/>
  <c i="1" r="AY95"/>
  <c i="2" r="J35"/>
  <c i="1" r="AX95"/>
  <c i="2"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1" r="L90"/>
  <c r="AM90"/>
  <c r="AM89"/>
  <c r="L89"/>
  <c r="AM87"/>
  <c r="L87"/>
  <c r="L85"/>
  <c r="L84"/>
  <c i="11" r="BK219"/>
  <c r="J219"/>
  <c r="BK218"/>
  <c r="J218"/>
  <c r="BK217"/>
  <c r="J217"/>
  <c r="BK216"/>
  <c r="J216"/>
  <c r="BK215"/>
  <c r="J215"/>
  <c r="BK214"/>
  <c r="J214"/>
  <c r="BK213"/>
  <c r="J213"/>
  <c r="BK212"/>
  <c r="J212"/>
  <c r="BK211"/>
  <c r="J211"/>
  <c r="BK209"/>
  <c r="J209"/>
  <c r="BK208"/>
  <c r="J208"/>
  <c r="BK206"/>
  <c r="J206"/>
  <c r="BK204"/>
  <c r="J204"/>
  <c r="BK202"/>
  <c r="J202"/>
  <c r="BK201"/>
  <c r="J201"/>
  <c r="BK200"/>
  <c r="J200"/>
  <c r="BK199"/>
  <c r="J199"/>
  <c r="BK198"/>
  <c r="J198"/>
  <c r="BK197"/>
  <c r="J197"/>
  <c r="BK196"/>
  <c r="J196"/>
  <c r="BK195"/>
  <c r="J195"/>
  <c r="BK193"/>
  <c r="J193"/>
  <c r="BK192"/>
  <c r="J192"/>
  <c r="BK191"/>
  <c r="J191"/>
  <c r="BK189"/>
  <c r="J189"/>
  <c r="BK188"/>
  <c r="J188"/>
  <c r="BK186"/>
  <c r="J186"/>
  <c r="BK185"/>
  <c r="J185"/>
  <c r="BK183"/>
  <c r="J183"/>
  <c r="BK182"/>
  <c r="J182"/>
  <c r="BK181"/>
  <c r="J181"/>
  <c r="BK180"/>
  <c r="J180"/>
  <c r="BK179"/>
  <c r="J179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9"/>
  <c r="J169"/>
  <c r="BK168"/>
  <c r="J168"/>
  <c r="BK167"/>
  <c r="J167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8"/>
  <c r="J138"/>
  <c r="BK136"/>
  <c r="J136"/>
  <c r="BK135"/>
  <c r="J135"/>
  <c r="BK134"/>
  <c r="J134"/>
  <c i="10" r="BK190"/>
  <c r="J190"/>
  <c r="BK185"/>
  <c r="J185"/>
  <c r="BK183"/>
  <c r="J183"/>
  <c r="BK180"/>
  <c r="J180"/>
  <c r="BK176"/>
  <c r="J176"/>
  <c r="BK175"/>
  <c r="J175"/>
  <c r="BK173"/>
  <c r="J173"/>
  <c r="BK170"/>
  <c r="J170"/>
  <c r="BK166"/>
  <c r="J166"/>
  <c r="BK163"/>
  <c r="J163"/>
  <c r="BK161"/>
  <c r="J161"/>
  <c r="BK160"/>
  <c r="J160"/>
  <c r="BK159"/>
  <c r="J159"/>
  <c r="BK157"/>
  <c r="J157"/>
  <c r="BK154"/>
  <c r="J154"/>
  <c r="BK151"/>
  <c r="J151"/>
  <c r="BK147"/>
  <c r="J147"/>
  <c r="BK145"/>
  <c r="J145"/>
  <c r="BK140"/>
  <c r="J140"/>
  <c r="BK136"/>
  <c r="J136"/>
  <c r="BK134"/>
  <c r="J134"/>
  <c r="BK129"/>
  <c r="J129"/>
  <c r="BK127"/>
  <c r="J127"/>
  <c i="9" r="BK153"/>
  <c r="J153"/>
  <c r="BK152"/>
  <c r="J152"/>
  <c r="BK151"/>
  <c r="J151"/>
  <c r="BK150"/>
  <c r="J150"/>
  <c r="BK149"/>
  <c r="J149"/>
  <c r="BK148"/>
  <c r="J148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8"/>
  <c r="J138"/>
  <c r="BK137"/>
  <c r="J137"/>
  <c r="BK136"/>
  <c r="J136"/>
  <c r="BK135"/>
  <c r="J135"/>
  <c r="BK134"/>
  <c r="J134"/>
  <c r="BK133"/>
  <c r="J133"/>
  <c r="BK132"/>
  <c r="J132"/>
  <c r="BK131"/>
  <c r="J131"/>
  <c r="BK130"/>
  <c r="J130"/>
  <c r="BK128"/>
  <c r="J128"/>
  <c r="BK127"/>
  <c r="J127"/>
  <c r="BK126"/>
  <c r="J126"/>
  <c r="BK125"/>
  <c r="J125"/>
  <c i="8" r="BK380"/>
  <c r="J380"/>
  <c r="BK378"/>
  <c r="J378"/>
  <c r="BK374"/>
  <c r="J374"/>
  <c r="BK370"/>
  <c r="J370"/>
  <c r="BK365"/>
  <c r="J365"/>
  <c r="BK363"/>
  <c r="J363"/>
  <c r="BK354"/>
  <c r="J354"/>
  <c r="BK352"/>
  <c r="J352"/>
  <c r="BK349"/>
  <c r="J349"/>
  <c r="BK347"/>
  <c r="J347"/>
  <c r="BK344"/>
  <c r="J344"/>
  <c r="BK342"/>
  <c r="J342"/>
  <c r="BK338"/>
  <c r="J338"/>
  <c r="BK334"/>
  <c r="J334"/>
  <c r="BK330"/>
  <c r="J330"/>
  <c r="BK320"/>
  <c r="J320"/>
  <c r="BK319"/>
  <c r="J319"/>
  <c r="BK316"/>
  <c r="J316"/>
  <c r="BK314"/>
  <c r="J314"/>
  <c r="BK312"/>
  <c r="J312"/>
  <c r="BK310"/>
  <c r="J310"/>
  <c r="BK307"/>
  <c r="J307"/>
  <c r="BK305"/>
  <c r="J305"/>
  <c r="BK304"/>
  <c r="J304"/>
  <c r="BK302"/>
  <c r="J302"/>
  <c r="BK300"/>
  <c r="J300"/>
  <c r="BK299"/>
  <c r="J299"/>
  <c r="BK298"/>
  <c r="J298"/>
  <c r="BK297"/>
  <c r="J297"/>
  <c r="BK296"/>
  <c r="J296"/>
  <c r="BK295"/>
  <c r="J295"/>
  <c r="BK294"/>
  <c r="J294"/>
  <c r="BK292"/>
  <c r="J292"/>
  <c r="BK290"/>
  <c r="J290"/>
  <c r="BK288"/>
  <c r="J288"/>
  <c r="BK285"/>
  <c r="J285"/>
  <c r="BK283"/>
  <c r="J283"/>
  <c r="BK281"/>
  <c r="J281"/>
  <c r="BK279"/>
  <c r="J279"/>
  <c r="BK278"/>
  <c r="J278"/>
  <c r="BK276"/>
  <c r="J276"/>
  <c r="BK269"/>
  <c r="J269"/>
  <c r="BK267"/>
  <c r="J267"/>
  <c r="BK258"/>
  <c r="J258"/>
  <c r="BK254"/>
  <c r="J254"/>
  <c r="BK251"/>
  <c r="J251"/>
  <c r="BK248"/>
  <c r="J248"/>
  <c r="BK244"/>
  <c r="J244"/>
  <c r="BK240"/>
  <c r="J240"/>
  <c r="BK238"/>
  <c r="J238"/>
  <c r="BK232"/>
  <c r="J232"/>
  <c r="BK224"/>
  <c r="J224"/>
  <c r="BK217"/>
  <c r="J217"/>
  <c r="BK215"/>
  <c r="J215"/>
  <c r="BK212"/>
  <c r="J212"/>
  <c r="BK210"/>
  <c r="J210"/>
  <c r="BK208"/>
  <c r="J208"/>
  <c r="BK206"/>
  <c r="J206"/>
  <c r="BK204"/>
  <c r="J204"/>
  <c r="BK202"/>
  <c r="J202"/>
  <c r="BK193"/>
  <c r="J193"/>
  <c r="BK190"/>
  <c r="J190"/>
  <c r="BK187"/>
  <c r="J187"/>
  <c r="BK186"/>
  <c r="J186"/>
  <c r="BK184"/>
  <c r="J184"/>
  <c r="BK175"/>
  <c r="J175"/>
  <c r="BK173"/>
  <c r="J173"/>
  <c r="BK171"/>
  <c r="J171"/>
  <c r="BK168"/>
  <c r="J168"/>
  <c r="BK167"/>
  <c r="J167"/>
  <c r="BK165"/>
  <c r="J165"/>
  <c r="BK162"/>
  <c r="J162"/>
  <c r="BK156"/>
  <c r="J156"/>
  <c r="BK154"/>
  <c r="J154"/>
  <c r="BK152"/>
  <c r="J152"/>
  <c r="BK150"/>
  <c r="J150"/>
  <c r="BK143"/>
  <c r="J143"/>
  <c r="BK141"/>
  <c r="J141"/>
  <c r="BK139"/>
  <c r="J139"/>
  <c r="BK137"/>
  <c r="J137"/>
  <c r="BK134"/>
  <c r="J134"/>
  <c i="7" r="J219"/>
  <c r="J218"/>
  <c r="BK217"/>
  <c r="J211"/>
  <c r="J210"/>
  <c r="J208"/>
  <c r="BK203"/>
  <c r="BK201"/>
  <c r="J200"/>
  <c r="BK199"/>
  <c r="J199"/>
  <c r="J198"/>
  <c r="BK196"/>
  <c r="J195"/>
  <c r="J191"/>
  <c r="J188"/>
  <c r="BK186"/>
  <c r="BK185"/>
  <c r="BK183"/>
  <c r="BK182"/>
  <c r="BK181"/>
  <c r="BK180"/>
  <c r="J179"/>
  <c r="J177"/>
  <c r="BK176"/>
  <c r="J175"/>
  <c r="BK174"/>
  <c r="J173"/>
  <c r="BK171"/>
  <c r="J170"/>
  <c r="J169"/>
  <c r="BK167"/>
  <c r="J165"/>
  <c r="J163"/>
  <c r="J161"/>
  <c r="J160"/>
  <c r="J158"/>
  <c r="J157"/>
  <c r="BK156"/>
  <c r="BK154"/>
  <c r="BK151"/>
  <c r="BK150"/>
  <c r="BK147"/>
  <c r="BK145"/>
  <c r="J144"/>
  <c r="J141"/>
  <c r="J140"/>
  <c r="BK136"/>
  <c r="J135"/>
  <c r="BK134"/>
  <c i="6" r="J191"/>
  <c r="BK186"/>
  <c r="BK184"/>
  <c r="J181"/>
  <c r="BK177"/>
  <c r="BK176"/>
  <c r="J174"/>
  <c r="BK173"/>
  <c r="BK170"/>
  <c r="J163"/>
  <c r="BK161"/>
  <c r="J160"/>
  <c r="BK157"/>
  <c r="J154"/>
  <c r="J143"/>
  <c r="J138"/>
  <c r="J134"/>
  <c r="J127"/>
  <c i="5" r="BK147"/>
  <c r="BK146"/>
  <c r="BK144"/>
  <c r="BK143"/>
  <c r="BK142"/>
  <c r="BK140"/>
  <c r="J139"/>
  <c r="J137"/>
  <c r="BK133"/>
  <c r="BK132"/>
  <c r="BK130"/>
  <c r="J127"/>
  <c r="J126"/>
  <c i="4" r="BK388"/>
  <c r="BK386"/>
  <c r="BK382"/>
  <c r="BK373"/>
  <c r="J357"/>
  <c r="J355"/>
  <c r="J353"/>
  <c r="BK350"/>
  <c r="J348"/>
  <c r="J342"/>
  <c r="BK338"/>
  <c r="J329"/>
  <c r="J328"/>
  <c r="J325"/>
  <c r="J321"/>
  <c r="BK316"/>
  <c r="J314"/>
  <c r="BK313"/>
  <c r="BK309"/>
  <c r="J308"/>
  <c r="J307"/>
  <c r="J305"/>
  <c r="BK301"/>
  <c r="BK297"/>
  <c r="J294"/>
  <c r="J292"/>
  <c r="BK290"/>
  <c r="BK288"/>
  <c r="J252"/>
  <c r="J246"/>
  <c r="BK232"/>
  <c r="BK225"/>
  <c r="BK216"/>
  <c r="J214"/>
  <c r="BK210"/>
  <c r="J201"/>
  <c r="BK198"/>
  <c r="J191"/>
  <c r="BK175"/>
  <c r="BK174"/>
  <c r="J167"/>
  <c r="BK161"/>
  <c r="BK159"/>
  <c r="BK150"/>
  <c r="J143"/>
  <c r="J141"/>
  <c r="BK139"/>
  <c r="BK137"/>
  <c r="BK134"/>
  <c i="2" r="J176"/>
  <c r="J174"/>
  <c r="BK171"/>
  <c r="J168"/>
  <c r="BK165"/>
  <c r="BK161"/>
  <c r="J147"/>
  <c r="J143"/>
  <c r="J139"/>
  <c r="BK135"/>
  <c r="J131"/>
  <c r="J127"/>
  <c r="J121"/>
  <c i="7" r="BK221"/>
  <c r="J220"/>
  <c r="BK218"/>
  <c r="J216"/>
  <c r="BK215"/>
  <c r="J214"/>
  <c r="J213"/>
  <c r="BK210"/>
  <c r="BK208"/>
  <c r="J206"/>
  <c r="J204"/>
  <c r="J203"/>
  <c r="BK202"/>
  <c r="J201"/>
  <c r="BK198"/>
  <c r="J197"/>
  <c r="J196"/>
  <c r="J193"/>
  <c r="J192"/>
  <c r="J189"/>
  <c r="BK188"/>
  <c r="J186"/>
  <c r="J185"/>
  <c r="J183"/>
  <c r="J181"/>
  <c r="J180"/>
  <c r="BK179"/>
  <c r="BK177"/>
  <c r="J176"/>
  <c r="BK173"/>
  <c r="J172"/>
  <c r="BK169"/>
  <c r="J168"/>
  <c r="J167"/>
  <c r="BK165"/>
  <c r="J164"/>
  <c r="BK163"/>
  <c r="J162"/>
  <c r="BK161"/>
  <c r="BK159"/>
  <c r="BK155"/>
  <c r="BK153"/>
  <c r="J152"/>
  <c r="J150"/>
  <c r="J149"/>
  <c r="J148"/>
  <c r="BK146"/>
  <c r="BK144"/>
  <c r="J143"/>
  <c r="BK142"/>
  <c r="BK141"/>
  <c r="J139"/>
  <c r="J138"/>
  <c r="J136"/>
  <c r="J134"/>
  <c i="6" r="BK191"/>
  <c r="J186"/>
  <c r="J184"/>
  <c r="BK181"/>
  <c r="J177"/>
  <c r="J176"/>
  <c r="J173"/>
  <c r="J166"/>
  <c r="BK163"/>
  <c r="J161"/>
  <c r="BK159"/>
  <c r="J157"/>
  <c r="BK154"/>
  <c r="BK152"/>
  <c r="BK149"/>
  <c r="J145"/>
  <c r="BK138"/>
  <c r="J136"/>
  <c r="BK134"/>
  <c r="J129"/>
  <c r="BK127"/>
  <c i="5" r="J146"/>
  <c r="J145"/>
  <c r="J143"/>
  <c r="BK139"/>
  <c r="J138"/>
  <c r="BK136"/>
  <c r="BK134"/>
  <c r="J133"/>
  <c r="J129"/>
  <c r="J128"/>
  <c r="BK127"/>
  <c i="4" r="J378"/>
  <c r="BK371"/>
  <c r="J362"/>
  <c r="J360"/>
  <c r="BK355"/>
  <c r="BK344"/>
  <c r="BK342"/>
  <c r="J338"/>
  <c r="BK328"/>
  <c r="BK323"/>
  <c r="BK319"/>
  <c r="J316"/>
  <c r="BK314"/>
  <c r="BK311"/>
  <c r="J309"/>
  <c r="BK308"/>
  <c r="BK306"/>
  <c r="BK305"/>
  <c r="J304"/>
  <c r="BK303"/>
  <c r="BK299"/>
  <c r="BK294"/>
  <c r="BK286"/>
  <c r="J283"/>
  <c r="BK276"/>
  <c r="J276"/>
  <c r="BK274"/>
  <c r="J274"/>
  <c r="BK265"/>
  <c r="J265"/>
  <c r="BK262"/>
  <c r="J262"/>
  <c r="BK259"/>
  <c r="J259"/>
  <c r="BK256"/>
  <c r="BK252"/>
  <c r="J248"/>
  <c r="BK246"/>
  <c r="J240"/>
  <c r="J225"/>
  <c r="BK223"/>
  <c r="BK220"/>
  <c r="BK218"/>
  <c r="BK212"/>
  <c r="J210"/>
  <c r="BK201"/>
  <c r="BK195"/>
  <c r="J193"/>
  <c r="BK191"/>
  <c r="J182"/>
  <c r="BK180"/>
  <c r="J178"/>
  <c r="J175"/>
  <c r="BK172"/>
  <c r="J169"/>
  <c r="BK167"/>
  <c r="BK157"/>
  <c r="J154"/>
  <c r="BK152"/>
  <c r="BK141"/>
  <c r="J139"/>
  <c r="J137"/>
  <c r="J134"/>
  <c i="3" r="J129"/>
  <c r="BK121"/>
  <c i="2" r="BK176"/>
  <c r="BK174"/>
  <c r="J171"/>
  <c r="BK168"/>
  <c r="J165"/>
  <c r="J161"/>
  <c r="J158"/>
  <c r="BK155"/>
  <c r="BK151"/>
  <c r="BK139"/>
  <c r="BK131"/>
  <c i="1" r="AS102"/>
  <c r="AS97"/>
  <c i="7" r="J221"/>
  <c r="BK220"/>
  <c r="BK219"/>
  <c r="J217"/>
  <c r="BK216"/>
  <c r="J215"/>
  <c r="BK214"/>
  <c r="BK213"/>
  <c r="BK211"/>
  <c r="BK206"/>
  <c r="BK204"/>
  <c r="J202"/>
  <c r="BK200"/>
  <c r="BK197"/>
  <c r="BK195"/>
  <c r="BK193"/>
  <c r="BK192"/>
  <c r="BK191"/>
  <c r="BK189"/>
  <c r="J182"/>
  <c r="BK175"/>
  <c r="J174"/>
  <c r="BK172"/>
  <c r="J171"/>
  <c r="BK170"/>
  <c r="BK168"/>
  <c r="BK164"/>
  <c r="BK162"/>
  <c r="BK160"/>
  <c r="J159"/>
  <c r="BK158"/>
  <c r="BK157"/>
  <c r="J156"/>
  <c r="J155"/>
  <c r="J154"/>
  <c r="J153"/>
  <c r="BK152"/>
  <c r="J151"/>
  <c r="BK149"/>
  <c r="BK148"/>
  <c r="J147"/>
  <c r="J146"/>
  <c r="J145"/>
  <c r="BK143"/>
  <c r="J142"/>
  <c r="BK140"/>
  <c r="BK139"/>
  <c r="BK138"/>
  <c r="BK135"/>
  <c i="6" r="BK174"/>
  <c r="J170"/>
  <c r="BK166"/>
  <c r="BK160"/>
  <c r="J159"/>
  <c r="J152"/>
  <c r="J149"/>
  <c r="BK145"/>
  <c r="BK143"/>
  <c r="BK136"/>
  <c r="BK129"/>
  <c i="5" r="J147"/>
  <c r="BK145"/>
  <c r="J144"/>
  <c r="J142"/>
  <c r="J140"/>
  <c r="BK138"/>
  <c r="BK137"/>
  <c r="J136"/>
  <c r="J134"/>
  <c r="J132"/>
  <c r="J130"/>
  <c r="BK129"/>
  <c r="BK128"/>
  <c r="BK126"/>
  <c i="4" r="J388"/>
  <c r="J386"/>
  <c r="J382"/>
  <c r="BK378"/>
  <c r="J373"/>
  <c r="J371"/>
  <c r="BK362"/>
  <c r="BK360"/>
  <c r="BK357"/>
  <c r="BK353"/>
  <c r="J350"/>
  <c r="BK348"/>
  <c r="J344"/>
  <c r="BK329"/>
  <c r="BK325"/>
  <c r="J323"/>
  <c r="BK321"/>
  <c r="J319"/>
  <c r="J313"/>
  <c r="J311"/>
  <c r="BK307"/>
  <c r="J306"/>
  <c r="BK304"/>
  <c r="J303"/>
  <c r="J301"/>
  <c r="J299"/>
  <c r="J297"/>
  <c r="BK292"/>
  <c r="J290"/>
  <c r="J288"/>
  <c r="J286"/>
  <c r="BK283"/>
  <c r="J256"/>
  <c r="BK248"/>
  <c r="BK240"/>
  <c r="J232"/>
  <c r="J223"/>
  <c r="J220"/>
  <c r="J218"/>
  <c r="J216"/>
  <c r="BK214"/>
  <c r="J212"/>
  <c r="J198"/>
  <c r="J195"/>
  <c r="BK193"/>
  <c r="BK182"/>
  <c r="J180"/>
  <c r="BK178"/>
  <c r="J174"/>
  <c r="J172"/>
  <c r="BK169"/>
  <c r="J161"/>
  <c r="J159"/>
  <c r="J157"/>
  <c r="BK154"/>
  <c r="J152"/>
  <c r="J150"/>
  <c r="BK143"/>
  <c i="3" r="BK129"/>
  <c r="J121"/>
  <c i="2" r="BK158"/>
  <c r="J155"/>
  <c r="J151"/>
  <c r="BK147"/>
  <c r="BK143"/>
  <c r="J135"/>
  <c r="BK127"/>
  <c r="BK121"/>
  <c l="1" r="BK120"/>
  <c r="BK119"/>
  <c r="BK118"/>
  <c r="J118"/>
  <c r="R120"/>
  <c r="R119"/>
  <c r="R118"/>
  <c i="3" r="BK120"/>
  <c r="J120"/>
  <c r="J98"/>
  <c r="T120"/>
  <c r="T119"/>
  <c r="T118"/>
  <c i="4" r="P133"/>
  <c r="BK197"/>
  <c r="J197"/>
  <c r="J101"/>
  <c r="T197"/>
  <c r="T217"/>
  <c r="T296"/>
  <c r="P361"/>
  <c r="BK385"/>
  <c r="J385"/>
  <c r="J109"/>
  <c r="P385"/>
  <c r="P384"/>
  <c i="5" r="P125"/>
  <c r="BK131"/>
  <c r="J131"/>
  <c r="J100"/>
  <c r="T131"/>
  <c r="T135"/>
  <c r="R141"/>
  <c i="6" r="P185"/>
  <c r="P125"/>
  <c r="P124"/>
  <c i="1" r="AU100"/>
  <c i="7" r="P166"/>
  <c i="2" r="T120"/>
  <c r="T119"/>
  <c r="T118"/>
  <c i="3" r="P120"/>
  <c r="P119"/>
  <c r="P118"/>
  <c i="1" r="AU96"/>
  <c i="4" r="R133"/>
  <c r="P197"/>
  <c r="R197"/>
  <c r="P217"/>
  <c r="BK296"/>
  <c r="J296"/>
  <c r="J104"/>
  <c r="P296"/>
  <c r="R361"/>
  <c r="R385"/>
  <c r="R384"/>
  <c i="5" r="R125"/>
  <c r="P131"/>
  <c r="BK135"/>
  <c r="J135"/>
  <c r="J101"/>
  <c r="R135"/>
  <c r="T141"/>
  <c i="6" r="R185"/>
  <c r="R125"/>
  <c r="R124"/>
  <c i="7" r="R190"/>
  <c i="2" r="P120"/>
  <c r="P119"/>
  <c r="P118"/>
  <c i="1" r="AU95"/>
  <c i="3" r="R120"/>
  <c r="R119"/>
  <c r="R118"/>
  <c i="4" r="BK133"/>
  <c r="J133"/>
  <c r="J100"/>
  <c r="T133"/>
  <c r="BK217"/>
  <c r="J217"/>
  <c r="J103"/>
  <c r="R217"/>
  <c r="R296"/>
  <c r="BK361"/>
  <c r="J361"/>
  <c r="J107"/>
  <c r="T361"/>
  <c r="T385"/>
  <c r="T384"/>
  <c i="5" r="BK125"/>
  <c r="T125"/>
  <c r="T124"/>
  <c r="R131"/>
  <c r="P135"/>
  <c r="BK141"/>
  <c r="J141"/>
  <c r="J102"/>
  <c r="P141"/>
  <c i="6" r="BK185"/>
  <c r="J185"/>
  <c r="J102"/>
  <c r="T185"/>
  <c r="T125"/>
  <c r="T124"/>
  <c i="7" r="BK133"/>
  <c r="J133"/>
  <c r="J99"/>
  <c r="P133"/>
  <c r="R133"/>
  <c r="T133"/>
  <c r="BK137"/>
  <c r="J137"/>
  <c r="J100"/>
  <c r="P137"/>
  <c r="R137"/>
  <c r="T137"/>
  <c r="BK166"/>
  <c r="J166"/>
  <c r="J101"/>
  <c r="R166"/>
  <c r="T166"/>
  <c r="BK178"/>
  <c r="J178"/>
  <c r="J102"/>
  <c r="P178"/>
  <c r="R178"/>
  <c r="T178"/>
  <c r="BK184"/>
  <c r="J184"/>
  <c r="J103"/>
  <c r="P184"/>
  <c r="R184"/>
  <c r="T184"/>
  <c r="BK187"/>
  <c r="J187"/>
  <c r="J104"/>
  <c r="P187"/>
  <c r="R187"/>
  <c r="T187"/>
  <c r="BK190"/>
  <c r="J190"/>
  <c r="J105"/>
  <c r="P190"/>
  <c r="T190"/>
  <c r="BK194"/>
  <c r="J194"/>
  <c r="J106"/>
  <c r="P194"/>
  <c r="R194"/>
  <c r="T194"/>
  <c r="BK212"/>
  <c r="J212"/>
  <c r="J110"/>
  <c r="P212"/>
  <c r="P209"/>
  <c r="R212"/>
  <c r="R209"/>
  <c r="T212"/>
  <c r="T209"/>
  <c i="8" r="BK133"/>
  <c r="J133"/>
  <c r="J100"/>
  <c r="P133"/>
  <c r="R133"/>
  <c r="T133"/>
  <c r="BK189"/>
  <c r="J189"/>
  <c r="J101"/>
  <c r="P189"/>
  <c r="R189"/>
  <c r="T189"/>
  <c r="BK209"/>
  <c r="J209"/>
  <c r="J103"/>
  <c r="P209"/>
  <c r="R209"/>
  <c r="T209"/>
  <c r="BK287"/>
  <c r="J287"/>
  <c r="J104"/>
  <c r="P287"/>
  <c r="R287"/>
  <c r="T287"/>
  <c r="BK353"/>
  <c r="J353"/>
  <c r="J107"/>
  <c r="P353"/>
  <c r="R353"/>
  <c r="T353"/>
  <c r="BK377"/>
  <c r="J377"/>
  <c r="J109"/>
  <c r="P377"/>
  <c r="P376"/>
  <c r="R377"/>
  <c r="R376"/>
  <c r="T377"/>
  <c r="T376"/>
  <c i="9" r="BK124"/>
  <c r="J124"/>
  <c r="J99"/>
  <c r="P124"/>
  <c r="R124"/>
  <c r="T124"/>
  <c r="BK129"/>
  <c r="J129"/>
  <c r="J100"/>
  <c r="P129"/>
  <c r="R129"/>
  <c r="T129"/>
  <c r="BK147"/>
  <c r="J147"/>
  <c r="J101"/>
  <c r="P147"/>
  <c r="R147"/>
  <c r="T147"/>
  <c i="10" r="BK184"/>
  <c r="J184"/>
  <c r="J102"/>
  <c r="P184"/>
  <c r="P125"/>
  <c r="P124"/>
  <c i="1" r="AU105"/>
  <c i="10" r="R184"/>
  <c r="R125"/>
  <c r="R124"/>
  <c r="T184"/>
  <c r="T125"/>
  <c r="T124"/>
  <c i="11" r="BK133"/>
  <c r="J133"/>
  <c r="J99"/>
  <c r="P133"/>
  <c r="R133"/>
  <c r="T133"/>
  <c r="BK137"/>
  <c r="J137"/>
  <c r="J100"/>
  <c r="P137"/>
  <c r="R137"/>
  <c r="T137"/>
  <c r="BK166"/>
  <c r="J166"/>
  <c r="J101"/>
  <c r="P166"/>
  <c r="R166"/>
  <c r="T166"/>
  <c r="BK178"/>
  <c r="J178"/>
  <c r="J102"/>
  <c r="P178"/>
  <c r="R178"/>
  <c r="T178"/>
  <c r="BK184"/>
  <c r="J184"/>
  <c r="J103"/>
  <c r="P184"/>
  <c r="R184"/>
  <c r="T184"/>
  <c r="BK187"/>
  <c r="J187"/>
  <c r="J104"/>
  <c r="P187"/>
  <c r="R187"/>
  <c r="T187"/>
  <c r="BK190"/>
  <c r="J190"/>
  <c r="J105"/>
  <c r="P190"/>
  <c r="R190"/>
  <c r="T190"/>
  <c r="BK194"/>
  <c r="J194"/>
  <c r="J106"/>
  <c r="P194"/>
  <c r="R194"/>
  <c r="T194"/>
  <c r="BK207"/>
  <c r="J207"/>
  <c r="J109"/>
  <c r="P207"/>
  <c r="R207"/>
  <c r="T207"/>
  <c r="BK210"/>
  <c r="J210"/>
  <c r="J110"/>
  <c r="P210"/>
  <c r="R210"/>
  <c r="T210"/>
  <c i="2" r="J89"/>
  <c r="E108"/>
  <c i="3" r="F115"/>
  <c r="BE121"/>
  <c i="4" r="E85"/>
  <c r="J125"/>
  <c r="BE141"/>
  <c r="BE152"/>
  <c r="BE167"/>
  <c r="BE175"/>
  <c r="BE180"/>
  <c r="BE191"/>
  <c r="BE195"/>
  <c r="BE212"/>
  <c r="BE216"/>
  <c r="BE220"/>
  <c r="BE232"/>
  <c r="BE246"/>
  <c r="BE290"/>
  <c r="BE306"/>
  <c r="BE319"/>
  <c r="BE328"/>
  <c r="BE344"/>
  <c r="BE350"/>
  <c r="BE355"/>
  <c r="BE378"/>
  <c r="BE388"/>
  <c r="BK359"/>
  <c r="J359"/>
  <c r="J106"/>
  <c i="5" r="E85"/>
  <c r="BE127"/>
  <c r="BE128"/>
  <c r="BE134"/>
  <c r="BE144"/>
  <c r="BE145"/>
  <c r="BE146"/>
  <c i="6" r="J118"/>
  <c r="F121"/>
  <c r="BE134"/>
  <c r="BE138"/>
  <c r="BE159"/>
  <c r="BE163"/>
  <c r="BE176"/>
  <c r="BE184"/>
  <c r="BE186"/>
  <c r="BK126"/>
  <c r="J126"/>
  <c r="J100"/>
  <c r="BK183"/>
  <c r="J183"/>
  <c r="J101"/>
  <c i="7" r="J91"/>
  <c r="E120"/>
  <c r="BE136"/>
  <c r="BE139"/>
  <c r="BE142"/>
  <c r="BE151"/>
  <c r="BE156"/>
  <c r="BE157"/>
  <c r="BE159"/>
  <c r="BE160"/>
  <c r="BE161"/>
  <c r="BE163"/>
  <c r="BE167"/>
  <c r="BE169"/>
  <c r="BE171"/>
  <c r="BE174"/>
  <c r="BE177"/>
  <c r="BE186"/>
  <c r="BE188"/>
  <c r="BE191"/>
  <c r="BE193"/>
  <c r="BE196"/>
  <c r="BE198"/>
  <c r="BE203"/>
  <c r="BE210"/>
  <c r="BE215"/>
  <c r="BE218"/>
  <c r="BE219"/>
  <c r="BE221"/>
  <c i="2" r="F92"/>
  <c r="BE121"/>
  <c r="BE127"/>
  <c r="BE135"/>
  <c r="BE143"/>
  <c r="BE147"/>
  <c r="BE151"/>
  <c r="BE155"/>
  <c r="BE165"/>
  <c r="BE171"/>
  <c r="BE176"/>
  <c i="4" r="F128"/>
  <c r="BE134"/>
  <c r="BE139"/>
  <c r="BE150"/>
  <c r="BE154"/>
  <c r="BE161"/>
  <c r="BE169"/>
  <c r="BE174"/>
  <c r="BE178"/>
  <c r="BE182"/>
  <c r="BE193"/>
  <c r="BE198"/>
  <c r="BE210"/>
  <c r="BE218"/>
  <c r="BE240"/>
  <c r="BE252"/>
  <c r="BE256"/>
  <c r="BE259"/>
  <c r="BE262"/>
  <c r="BE265"/>
  <c r="BE274"/>
  <c r="BE283"/>
  <c r="BE292"/>
  <c r="BE294"/>
  <c r="BE297"/>
  <c r="BE301"/>
  <c r="BE303"/>
  <c r="BE305"/>
  <c r="BE307"/>
  <c r="BE309"/>
  <c r="BE313"/>
  <c r="BE316"/>
  <c r="BE321"/>
  <c r="BE325"/>
  <c r="BE338"/>
  <c r="BE342"/>
  <c r="BE353"/>
  <c r="BE357"/>
  <c r="BE373"/>
  <c r="BK215"/>
  <c r="J215"/>
  <c r="J102"/>
  <c r="BK318"/>
  <c r="J318"/>
  <c r="J105"/>
  <c i="5" r="F94"/>
  <c r="J118"/>
  <c r="BE126"/>
  <c r="BE133"/>
  <c r="BE138"/>
  <c r="BE140"/>
  <c r="BE142"/>
  <c r="BE143"/>
  <c i="6" r="E85"/>
  <c r="BE127"/>
  <c r="BE152"/>
  <c r="BE157"/>
  <c r="BE161"/>
  <c r="BE173"/>
  <c r="BE181"/>
  <c i="7" r="BE134"/>
  <c r="BE138"/>
  <c r="BE140"/>
  <c r="BE141"/>
  <c r="BE143"/>
  <c r="BE145"/>
  <c r="BE148"/>
  <c r="BE152"/>
  <c r="BE154"/>
  <c r="BE158"/>
  <c r="BE165"/>
  <c r="BE168"/>
  <c r="BE170"/>
  <c r="BE172"/>
  <c r="BE176"/>
  <c r="BE180"/>
  <c r="BE181"/>
  <c r="BE183"/>
  <c r="BE192"/>
  <c r="BE195"/>
  <c r="BE197"/>
  <c r="BE200"/>
  <c r="BE201"/>
  <c r="BE204"/>
  <c r="BE206"/>
  <c r="BE213"/>
  <c r="BE214"/>
  <c r="BE217"/>
  <c r="BE220"/>
  <c i="2" r="BE131"/>
  <c r="BE139"/>
  <c r="BE158"/>
  <c r="BE161"/>
  <c r="BE168"/>
  <c r="BE174"/>
  <c i="3" r="E85"/>
  <c r="J89"/>
  <c r="BE129"/>
  <c i="4" r="BE137"/>
  <c r="BE143"/>
  <c r="BE157"/>
  <c r="BE159"/>
  <c r="BE172"/>
  <c r="BE201"/>
  <c r="BE214"/>
  <c r="BE223"/>
  <c r="BE225"/>
  <c r="BE248"/>
  <c r="BE276"/>
  <c r="BE286"/>
  <c r="BE288"/>
  <c r="BE299"/>
  <c r="BE304"/>
  <c r="BE308"/>
  <c r="BE311"/>
  <c r="BE314"/>
  <c r="BE323"/>
  <c r="BE329"/>
  <c r="BE348"/>
  <c r="BE360"/>
  <c r="BE362"/>
  <c r="BE371"/>
  <c r="BE382"/>
  <c r="BE386"/>
  <c i="5" r="BE129"/>
  <c r="BE130"/>
  <c r="BE132"/>
  <c r="BE136"/>
  <c r="BE137"/>
  <c r="BE139"/>
  <c r="BE147"/>
  <c i="6" r="BE129"/>
  <c r="BE136"/>
  <c r="BE143"/>
  <c r="BE145"/>
  <c r="BE149"/>
  <c r="BE154"/>
  <c r="BE160"/>
  <c r="BE166"/>
  <c r="BE170"/>
  <c r="BE174"/>
  <c r="BE177"/>
  <c r="BE191"/>
  <c i="7" r="F94"/>
  <c r="BE135"/>
  <c r="BE144"/>
  <c r="BE146"/>
  <c r="BE147"/>
  <c r="BE149"/>
  <c r="BE150"/>
  <c r="BE153"/>
  <c r="BE155"/>
  <c r="BE162"/>
  <c r="BE164"/>
  <c r="BE173"/>
  <c r="BE175"/>
  <c r="BE179"/>
  <c r="BE182"/>
  <c r="BE185"/>
  <c r="BE189"/>
  <c r="BE199"/>
  <c r="BE202"/>
  <c r="BE208"/>
  <c r="BE211"/>
  <c r="BE216"/>
  <c r="BK205"/>
  <c r="J205"/>
  <c r="J107"/>
  <c r="BK207"/>
  <c r="J207"/>
  <c r="J108"/>
  <c r="BK209"/>
  <c r="J209"/>
  <c r="J109"/>
  <c i="8" r="E85"/>
  <c r="J91"/>
  <c r="F94"/>
  <c r="BE134"/>
  <c r="BE137"/>
  <c r="BE139"/>
  <c r="BE141"/>
  <c r="BE143"/>
  <c r="BE150"/>
  <c r="BE152"/>
  <c r="BE154"/>
  <c r="BE156"/>
  <c r="BE162"/>
  <c r="BE165"/>
  <c r="BE167"/>
  <c r="BE168"/>
  <c r="BE171"/>
  <c r="BE173"/>
  <c r="BE175"/>
  <c r="BE184"/>
  <c r="BE186"/>
  <c r="BE187"/>
  <c r="BE190"/>
  <c r="BE193"/>
  <c r="BE202"/>
  <c r="BE204"/>
  <c r="BE206"/>
  <c r="BE208"/>
  <c r="BE210"/>
  <c r="BE212"/>
  <c r="BE215"/>
  <c r="BE217"/>
  <c r="BE224"/>
  <c r="BE232"/>
  <c r="BE238"/>
  <c r="BE240"/>
  <c r="BE244"/>
  <c r="BE248"/>
  <c r="BE251"/>
  <c r="BE254"/>
  <c r="BE258"/>
  <c r="BE267"/>
  <c r="BE269"/>
  <c r="BE276"/>
  <c r="BE278"/>
  <c r="BE279"/>
  <c r="BE281"/>
  <c r="BE283"/>
  <c r="BE285"/>
  <c r="BE288"/>
  <c r="BE290"/>
  <c r="BE292"/>
  <c r="BE294"/>
  <c r="BE295"/>
  <c r="BE296"/>
  <c r="BE297"/>
  <c r="BE298"/>
  <c r="BE299"/>
  <c r="BE300"/>
  <c r="BE302"/>
  <c r="BE304"/>
  <c r="BE305"/>
  <c r="BE307"/>
  <c r="BE310"/>
  <c r="BE312"/>
  <c r="BE314"/>
  <c r="BE316"/>
  <c r="BE319"/>
  <c r="BE320"/>
  <c r="BE330"/>
  <c r="BE334"/>
  <c r="BE338"/>
  <c r="BE342"/>
  <c r="BE344"/>
  <c r="BE347"/>
  <c r="BE349"/>
  <c r="BE352"/>
  <c r="BE354"/>
  <c r="BE363"/>
  <c r="BE365"/>
  <c r="BE370"/>
  <c r="BE374"/>
  <c r="BE378"/>
  <c r="BE380"/>
  <c r="BK207"/>
  <c r="J207"/>
  <c r="J102"/>
  <c r="BK309"/>
  <c r="J309"/>
  <c r="J105"/>
  <c r="BK351"/>
  <c r="J351"/>
  <c r="J106"/>
  <c i="9" r="E85"/>
  <c r="J91"/>
  <c r="F94"/>
  <c r="BE125"/>
  <c r="BE126"/>
  <c r="BE127"/>
  <c r="BE128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8"/>
  <c r="BE149"/>
  <c r="BE150"/>
  <c r="BE151"/>
  <c r="BE152"/>
  <c r="BE153"/>
  <c i="10" r="E85"/>
  <c r="J91"/>
  <c r="F94"/>
  <c r="BE127"/>
  <c r="BE129"/>
  <c r="BE134"/>
  <c r="BE136"/>
  <c r="BE140"/>
  <c r="BE145"/>
  <c r="BE147"/>
  <c r="BE151"/>
  <c r="BE154"/>
  <c r="BE157"/>
  <c r="BE159"/>
  <c r="BE160"/>
  <c r="BE161"/>
  <c r="BE163"/>
  <c r="BE166"/>
  <c r="BE170"/>
  <c r="BE173"/>
  <c r="BE175"/>
  <c r="BE176"/>
  <c r="BE180"/>
  <c r="BE183"/>
  <c r="BE185"/>
  <c r="BE190"/>
  <c r="BK126"/>
  <c r="J126"/>
  <c r="J100"/>
  <c r="BK182"/>
  <c r="J182"/>
  <c r="J101"/>
  <c i="11" r="E85"/>
  <c r="J91"/>
  <c r="F94"/>
  <c r="BE134"/>
  <c r="BE135"/>
  <c r="BE136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7"/>
  <c r="BE168"/>
  <c r="BE169"/>
  <c r="BE170"/>
  <c r="BE171"/>
  <c r="BE172"/>
  <c r="BE173"/>
  <c r="BE174"/>
  <c r="BE175"/>
  <c r="BE176"/>
  <c r="BE177"/>
  <c r="BE179"/>
  <c r="BE180"/>
  <c r="BE181"/>
  <c r="BE182"/>
  <c r="BE183"/>
  <c r="BE185"/>
  <c r="BE186"/>
  <c r="BE188"/>
  <c r="BE189"/>
  <c r="BE191"/>
  <c r="BE192"/>
  <c r="BE193"/>
  <c r="BE195"/>
  <c r="BE196"/>
  <c r="BE197"/>
  <c r="BE198"/>
  <c r="BE199"/>
  <c r="BE200"/>
  <c r="BE201"/>
  <c r="BE202"/>
  <c r="BE204"/>
  <c r="BE206"/>
  <c r="BE208"/>
  <c r="BE209"/>
  <c r="BE211"/>
  <c r="BE212"/>
  <c r="BE213"/>
  <c r="BE214"/>
  <c r="BE215"/>
  <c r="BE216"/>
  <c r="BE217"/>
  <c r="BE218"/>
  <c r="BE219"/>
  <c r="BK203"/>
  <c r="J203"/>
  <c r="J107"/>
  <c r="BK205"/>
  <c r="J205"/>
  <c r="J108"/>
  <c i="2" r="F36"/>
  <c i="1" r="BC95"/>
  <c i="3" r="F34"/>
  <c i="1" r="BA96"/>
  <c i="5" r="F37"/>
  <c i="1" r="BB99"/>
  <c i="6" r="F36"/>
  <c i="1" r="BA100"/>
  <c i="3" r="F35"/>
  <c i="1" r="BB96"/>
  <c i="4" r="F39"/>
  <c i="1" r="BD98"/>
  <c i="7" r="J36"/>
  <c i="1" r="AW101"/>
  <c i="5" r="F36"/>
  <c i="1" r="BA99"/>
  <c i="7" r="F39"/>
  <c i="1" r="BD101"/>
  <c i="8" r="J36"/>
  <c i="1" r="AW103"/>
  <c i="9" r="F38"/>
  <c i="1" r="BC104"/>
  <c i="10" r="F37"/>
  <c i="1" r="BB105"/>
  <c i="11" r="J36"/>
  <c i="1" r="AW106"/>
  <c i="2" r="F34"/>
  <c i="1" r="BA95"/>
  <c i="3" r="F36"/>
  <c i="1" r="BC96"/>
  <c i="6" r="F37"/>
  <c i="1" r="BB100"/>
  <c i="5" r="J36"/>
  <c i="1" r="AW99"/>
  <c i="2" r="F35"/>
  <c i="1" r="BB95"/>
  <c i="3" r="J34"/>
  <c i="1" r="AW96"/>
  <c i="3" r="F37"/>
  <c i="1" r="BD96"/>
  <c i="4" r="F36"/>
  <c i="1" r="BA98"/>
  <c i="5" r="F39"/>
  <c i="1" r="BD99"/>
  <c i="6" r="J36"/>
  <c i="1" r="AW100"/>
  <c i="7" r="F36"/>
  <c i="1" r="BA101"/>
  <c i="8" r="F36"/>
  <c i="1" r="BA103"/>
  <c i="8" r="F39"/>
  <c i="1" r="BD103"/>
  <c i="9" r="F36"/>
  <c i="1" r="BA104"/>
  <c i="9" r="F39"/>
  <c i="1" r="BD104"/>
  <c i="10" r="F36"/>
  <c i="1" r="BA105"/>
  <c i="10" r="F39"/>
  <c i="1" r="BD105"/>
  <c i="11" r="F38"/>
  <c i="1" r="BC106"/>
  <c i="2" r="J30"/>
  <c i="1" r="AG95"/>
  <c i="7" r="F38"/>
  <c i="1" r="BC101"/>
  <c i="7" r="F37"/>
  <c i="1" r="BB101"/>
  <c i="8" r="F37"/>
  <c i="1" r="BB103"/>
  <c i="9" r="F37"/>
  <c i="1" r="BB104"/>
  <c i="10" r="J36"/>
  <c i="1" r="AW105"/>
  <c i="11" r="F36"/>
  <c i="1" r="BA106"/>
  <c i="11" r="F39"/>
  <c i="1" r="BD106"/>
  <c i="4" r="F38"/>
  <c i="1" r="BC98"/>
  <c i="2" r="J34"/>
  <c i="1" r="AW95"/>
  <c i="2" r="F37"/>
  <c i="1" r="BD95"/>
  <c i="4" r="J36"/>
  <c i="1" r="AW98"/>
  <c i="5" r="F38"/>
  <c i="1" r="BC99"/>
  <c i="6" r="F39"/>
  <c i="1" r="BD100"/>
  <c i="4" r="F37"/>
  <c i="1" r="BB98"/>
  <c i="6" r="F38"/>
  <c i="1" r="BC100"/>
  <c i="8" r="F38"/>
  <c i="1" r="BC103"/>
  <c i="9" r="J36"/>
  <c i="1" r="AW104"/>
  <c i="10" r="F38"/>
  <c i="1" r="BC105"/>
  <c i="11" r="F37"/>
  <c i="1" r="BB106"/>
  <c r="AS94"/>
  <c i="11" l="1" r="T132"/>
  <c r="P132"/>
  <c i="1" r="AU106"/>
  <c i="9" r="R123"/>
  <c i="8" r="T132"/>
  <c r="T131"/>
  <c i="7" r="R132"/>
  <c i="9" r="T123"/>
  <c i="8" r="R132"/>
  <c r="R131"/>
  <c i="7" r="T132"/>
  <c r="P132"/>
  <c i="1" r="AU101"/>
  <c i="4" r="R132"/>
  <c r="R131"/>
  <c i="5" r="P124"/>
  <c i="1" r="AU99"/>
  <c i="4" r="P132"/>
  <c r="P131"/>
  <c i="1" r="AU98"/>
  <c i="11" r="R132"/>
  <c i="9" r="P123"/>
  <c i="1" r="AU104"/>
  <c i="8" r="P132"/>
  <c r="P131"/>
  <c i="1" r="AU103"/>
  <c i="5" r="BK124"/>
  <c r="J124"/>
  <c r="J98"/>
  <c i="4" r="T132"/>
  <c r="T131"/>
  <c i="5" r="R124"/>
  <c i="2" r="J96"/>
  <c i="4" r="BK132"/>
  <c r="J132"/>
  <c r="J99"/>
  <c i="2" r="J119"/>
  <c r="J97"/>
  <c r="J120"/>
  <c r="J98"/>
  <c i="3" r="BK119"/>
  <c r="J119"/>
  <c r="J97"/>
  <c i="4" r="BK384"/>
  <c r="J384"/>
  <c r="J108"/>
  <c i="5" r="J125"/>
  <c r="J99"/>
  <c i="6" r="BK125"/>
  <c r="J125"/>
  <c r="J99"/>
  <c i="7" r="BK132"/>
  <c r="J132"/>
  <c r="J98"/>
  <c i="8" r="BK132"/>
  <c r="J132"/>
  <c r="J99"/>
  <c r="BK376"/>
  <c r="J376"/>
  <c r="J108"/>
  <c i="9" r="BK123"/>
  <c r="J123"/>
  <c r="J98"/>
  <c i="10" r="BK125"/>
  <c r="J125"/>
  <c r="J99"/>
  <c i="11" r="BK132"/>
  <c r="J132"/>
  <c r="J98"/>
  <c i="2" r="F33"/>
  <c i="1" r="AZ95"/>
  <c i="6" r="F35"/>
  <c i="1" r="AZ100"/>
  <c r="BA97"/>
  <c r="AW97"/>
  <c r="BD97"/>
  <c r="BA102"/>
  <c r="AW102"/>
  <c r="BC102"/>
  <c r="AY102"/>
  <c i="4" r="F35"/>
  <c i="1" r="AZ98"/>
  <c r="BB97"/>
  <c r="AX97"/>
  <c i="2" r="J33"/>
  <c i="1" r="AV95"/>
  <c r="AT95"/>
  <c r="AN95"/>
  <c i="8" r="J35"/>
  <c i="1" r="AV103"/>
  <c r="AT103"/>
  <c i="4" r="J35"/>
  <c i="1" r="AV98"/>
  <c r="AT98"/>
  <c i="6" r="J35"/>
  <c i="1" r="AV100"/>
  <c r="AT100"/>
  <c i="8" r="F35"/>
  <c i="1" r="AZ103"/>
  <c i="11" r="J35"/>
  <c i="1" r="AV106"/>
  <c r="AT106"/>
  <c r="BC97"/>
  <c r="AY97"/>
  <c r="BD102"/>
  <c i="3" r="F33"/>
  <c i="1" r="AZ96"/>
  <c i="5" r="J35"/>
  <c i="1" r="AV99"/>
  <c r="AT99"/>
  <c i="7" r="J35"/>
  <c i="1" r="AV101"/>
  <c r="AT101"/>
  <c i="3" r="J33"/>
  <c i="1" r="AV96"/>
  <c r="AT96"/>
  <c i="5" r="F35"/>
  <c i="1" r="AZ99"/>
  <c r="BB102"/>
  <c r="AX102"/>
  <c i="7" r="F35"/>
  <c i="1" r="AZ101"/>
  <c i="9" r="F35"/>
  <c i="1" r="AZ104"/>
  <c i="9" r="J35"/>
  <c i="1" r="AV104"/>
  <c r="AT104"/>
  <c i="10" r="F35"/>
  <c i="1" r="AZ105"/>
  <c i="10" r="J35"/>
  <c i="1" r="AV105"/>
  <c r="AT105"/>
  <c i="11" r="F35"/>
  <c i="1" r="AZ106"/>
  <c i="6" l="1" r="BK124"/>
  <c r="J124"/>
  <c r="J98"/>
  <c i="2" r="J39"/>
  <c i="3" r="BK118"/>
  <c r="J118"/>
  <c r="J96"/>
  <c i="4" r="BK131"/>
  <c r="J131"/>
  <c r="J98"/>
  <c i="8" r="BK131"/>
  <c r="J131"/>
  <c r="J98"/>
  <c i="10" r="BK124"/>
  <c r="J124"/>
  <c r="J98"/>
  <c i="1" r="BC94"/>
  <c r="W32"/>
  <c r="BA94"/>
  <c r="W30"/>
  <c r="BB94"/>
  <c r="W31"/>
  <c r="BD94"/>
  <c r="W33"/>
  <c r="AU97"/>
  <c r="AZ97"/>
  <c r="AV97"/>
  <c r="AT97"/>
  <c r="AU102"/>
  <c i="5" r="J32"/>
  <c i="1" r="AG99"/>
  <c r="AN99"/>
  <c i="7" r="J32"/>
  <c i="1" r="AG101"/>
  <c r="AN101"/>
  <c r="AZ102"/>
  <c r="AV102"/>
  <c r="AT102"/>
  <c i="9" r="J32"/>
  <c i="1" r="AG104"/>
  <c r="AN104"/>
  <c i="11" r="J32"/>
  <c i="1" r="AG106"/>
  <c r="AN106"/>
  <c i="5" l="1" r="J41"/>
  <c i="7" r="J41"/>
  <c i="9" r="J41"/>
  <c i="11" r="J41"/>
  <c i="1" r="AZ94"/>
  <c r="W29"/>
  <c r="AU94"/>
  <c r="AX94"/>
  <c i="3" r="J30"/>
  <c i="1" r="AG96"/>
  <c r="AN96"/>
  <c i="4" r="J32"/>
  <c i="1" r="AG98"/>
  <c r="AN98"/>
  <c r="AW94"/>
  <c r="AK30"/>
  <c i="6" r="J32"/>
  <c i="1" r="AG100"/>
  <c r="AN100"/>
  <c i="8" r="J32"/>
  <c i="1" r="AG103"/>
  <c r="AN103"/>
  <c r="AY94"/>
  <c i="10" r="J32"/>
  <c i="1" r="AG105"/>
  <c r="AN105"/>
  <c i="3" l="1" r="J39"/>
  <c i="4" r="J41"/>
  <c i="6" r="J41"/>
  <c i="8" r="J41"/>
  <c i="10" r="J41"/>
  <c i="1" r="AG97"/>
  <c r="AN97"/>
  <c r="AG102"/>
  <c r="AN102"/>
  <c r="AV94"/>
  <c r="AK29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<sst xmlns="http://schemas.openxmlformats.org/spreadsheetml/2006/main">
  <si>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</si>
  <si>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</si>
  <si>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</si>
  <si>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</si>
  <si>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</si>
  <si>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{e489ef23-cff3-427a-bac4-7bd408379021}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</si>
  <si>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</si>
  <si>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</si>
  <si>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</si>
  <si>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</si>
  <si>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</si>
  <si>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</si>
  <si>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</si>
  <si>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</si>
  <si>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190200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</si>
  <si>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</si>
  <si>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</si>
  <si>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Dukelských Hrdinů, revitalizace MK v úseku Havlíčkova x PR. Veselého x Marxova</t>
  </si>
  <si>
    <t>KSO:</t>
  </si>
  <si>
    <t>CC-CZ:</t>
  </si>
  <si>
    <t>Místo:</t>
  </si>
  <si>
    <t>Hodonín</t>
  </si>
  <si>
    <t>Datum:</t>
  </si>
  <si>
    <t>16. 12. 2020</t>
  </si>
  <si>
    <t>Zadavatel:</t>
  </si>
  <si>
    <t>IČ:</t>
  </si>
  <si>
    <t>město Hodonín</t>
  </si>
  <si>
    <t>DIČ:</t>
  </si>
  <si>
    <t>Uchazeč:</t>
  </si>
  <si>
    <t>Vyplň údaj</t>
  </si>
  <si>
    <t>Projektant:</t>
  </si>
  <si>
    <t>Dopravoprojekt Ostrava a.s.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</si>
  <si>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</si>
  <si>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</si>
  <si>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</si>
  <si>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</si>
  <si>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</si>
  <si>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</si>
  <si>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</si>
  <si>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</si>
  <si>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</si>
  <si>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</si>
  <si>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</si>
  <si>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</si>
  <si>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</si>
  <si>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</si>
  <si>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</si>
  <si>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</si>
  <si>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</si>
  <si>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</si>
  <si>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</si>
  <si>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</si>
  <si>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</si>
  <si>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</si>
  <si>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</si>
  <si>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</si>
  <si>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</si>
  <si>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</si>
  <si>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</si>
  <si>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</si>
  <si>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</si>
  <si>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</si>
  <si>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</si>
  <si>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</si>
  <si>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</si>
  <si>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</si>
  <si>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</si>
  <si>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</si>
  <si>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</si>
  <si>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</si>
  <si>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</si>
  <si>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</si>
  <si>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</si>
  <si>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</si>
  <si>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</si>
  <si>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</si>
  <si>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</si>
  <si>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</si>
  <si>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</si>
  <si>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</si>
  <si>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000.1</t>
  </si>
  <si>
    <t>SO 000.1 - Vedlejší a ostatní náklady</t>
  </si>
  <si>
    <t>VON</t>
  </si>
  <si>
    <t>1</t>
  </si>
  <si>
    <t>{da48bff1-91e8-40ec-acdf-374b56c786fd}</t>
  </si>
  <si>
    <t>2</t>
  </si>
  <si>
    <t>SO 000.2</t>
  </si>
  <si>
    <t>SO 000.2 - Dopravně - inženýrská opatření</t>
  </si>
  <si>
    <t>STA</t>
  </si>
  <si>
    <t>{2bb32eba-13eb-4c81-bad0-1fc1d1c0da27}</t>
  </si>
  <si>
    <t>822 29 73</t>
  </si>
  <si>
    <t>D.1</t>
  </si>
  <si>
    <t>D.1 - První etapa</t>
  </si>
  <si>
    <t>{a37be2bf-50b9-4dda-a7d0-fc810e617762}</t>
  </si>
  <si>
    <t>SO 101</t>
  </si>
  <si>
    <t xml:space="preserve">SO 101 - Tř. Dukelských Hrdinů - úsek Ul. Havlíčkova a  Pr. Veselého</t>
  </si>
  <si>
    <t>Soupis</t>
  </si>
  <si>
    <t>{7da77eac-9846-4e90-bbce-9c7041702104}</t>
  </si>
  <si>
    <t>SO 101.1</t>
  </si>
  <si>
    <t>SO 101.1 - Vegetační úpravy</t>
  </si>
  <si>
    <t>{e21d5380-29c5-43dc-ac69-56122dca1edb}</t>
  </si>
  <si>
    <t>SO 101.2</t>
  </si>
  <si>
    <t>SO 101.2 - Trvalé dopravní značení</t>
  </si>
  <si>
    <t>{dc0563e4-852a-4f9c-8edc-2e5fef9d4e6e}</t>
  </si>
  <si>
    <t>SO 451</t>
  </si>
  <si>
    <t xml:space="preserve">SO 451 - Veřejné osvětlení - úsek ul.  Havlíčkova x pr. Veselého</t>
  </si>
  <si>
    <t>{48ed2892-7cc1-416b-8615-6ae22fc8bfd4}</t>
  </si>
  <si>
    <t>D.2</t>
  </si>
  <si>
    <t>D.2 - Druhá etapa</t>
  </si>
  <si>
    <t>{f8f8feff-63d5-4841-85ec-27a7251f7e80}</t>
  </si>
  <si>
    <t>SO 102</t>
  </si>
  <si>
    <t>SO 102 - Tř. Dukelských Hrdinů - úsek Ul. Pr. Veselého a Marxova</t>
  </si>
  <si>
    <t>{79e6fb01-c719-4489-b5c4-d68a1115107e}</t>
  </si>
  <si>
    <t>SO 102.1</t>
  </si>
  <si>
    <t>SO 102.1 - Vegetační úpravy</t>
  </si>
  <si>
    <t>{e802c190-1edf-41a6-a3d8-077d68598d3a}</t>
  </si>
  <si>
    <t>SO 102.2</t>
  </si>
  <si>
    <t>SO 102.2 - Trvalé dopravní značení</t>
  </si>
  <si>
    <t>{ab9191df-03b8-4f5c-bd3e-0d40d2e3fa54}</t>
  </si>
  <si>
    <t>SO 452</t>
  </si>
  <si>
    <t>SO 452 - Veřejné osvětlení - úsek pr. Veselého x Marxova</t>
  </si>
  <si>
    <t>{32549d3a-8466-4da6-8144-c99c447c3e1b}</t>
  </si>
  <si>
    <t>KRYCÍ LIST SOUPISU PRACÍ</t>
  </si>
  <si>
    <t>Objekt:</t>
  </si>
  <si>
    <t>SO 000.1 - SO 000.1 -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</si>
  <si>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</si>
  <si>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</si>
  <si>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</si>
  <si>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</si>
  <si>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</si>
  <si>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</si>
  <si>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</si>
  <si>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</si>
  <si>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</si>
  <si>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</si>
  <si>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</si>
  <si>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</si>
  <si>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</si>
  <si>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</si>
  <si>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</si>
  <si>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</si>
  <si>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</si>
  <si>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</si>
  <si>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</si>
  <si>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</si>
  <si>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</si>
  <si>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</si>
  <si>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</si>
  <si>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</si>
  <si>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</si>
  <si>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012103000</t>
  </si>
  <si>
    <t>Geodetické práce před výstavbou</t>
  </si>
  <si>
    <t>kpl</t>
  </si>
  <si>
    <t>vlastní</t>
  </si>
  <si>
    <t>1024</t>
  </si>
  <si>
    <t>1040920361</t>
  </si>
  <si>
    <t>VV</t>
  </si>
  <si>
    <t>"geodetické práce na stavbě, vytyčení stávajících inž. sítí, první etapa"1</t>
  </si>
  <si>
    <t>"technická pomoc pro vytyčení silničních objektů, první etapa" 1</t>
  </si>
  <si>
    <t>"geodetické práce na stavbě, vytyčení stávajících inž. sítí, druhá etapa"1</t>
  </si>
  <si>
    <t>"technická pomoc pro vytyčení silničních objektů, druhá etapa" 1</t>
  </si>
  <si>
    <t>Součet</t>
  </si>
  <si>
    <t>4</t>
  </si>
  <si>
    <t>01230300_a</t>
  </si>
  <si>
    <t>Geodetické práce po výstavbě</t>
  </si>
  <si>
    <t>-30430890</t>
  </si>
  <si>
    <t>"zaměření SPS pro vyhotovení DSPS, první etapa" 1</t>
  </si>
  <si>
    <t>"zaměření SPS pro vyhotovení DSPS, druhá etapa" 1</t>
  </si>
  <si>
    <t>3</t>
  </si>
  <si>
    <t>01230300_b</t>
  </si>
  <si>
    <t>223108023</t>
  </si>
  <si>
    <t>"oddělovací geometrický plán zpracovaný na základě skutečného provedení stavby, první etapa" 1</t>
  </si>
  <si>
    <t>"oddělovací geometrický plán zpracovaný na základě skutečného provedení stavby, druhá etapa" 1</t>
  </si>
  <si>
    <t>013002000_a</t>
  </si>
  <si>
    <t>Projektové práce</t>
  </si>
  <si>
    <t>1022370656</t>
  </si>
  <si>
    <t>"Návrh, projednání a zajištění vydání stanovení přechodného DZ a vydání rozhodnutí o případné uzavírce, první etapa"1</t>
  </si>
  <si>
    <t>"Návrh, projednání a zajištění vydání stanovení přechodného DZ a vydání rozhodnutí o případné uzavírce, druhá etapa"1</t>
  </si>
  <si>
    <t>013002000_b</t>
  </si>
  <si>
    <t>1355926699</t>
  </si>
  <si>
    <t>"Zajištění vydání stanovení trvalého DZ, první etapa" 1</t>
  </si>
  <si>
    <t>"Zajištění vydání stanovení trvalého DZ, druhá etapa" 1</t>
  </si>
  <si>
    <t>6</t>
  </si>
  <si>
    <t>013254000</t>
  </si>
  <si>
    <t>Dokumentace skutečného provedení stavby</t>
  </si>
  <si>
    <t>-397335856</t>
  </si>
  <si>
    <t>"první etapa"1</t>
  </si>
  <si>
    <t>"druhá etapa"1</t>
  </si>
  <si>
    <t>7</t>
  </si>
  <si>
    <t>04310300_a</t>
  </si>
  <si>
    <t>Zkoušky bez rozlišení</t>
  </si>
  <si>
    <t>1067298535</t>
  </si>
  <si>
    <t>"zkoušení materiálů zkušebnou zhotovitele, první etapa"1</t>
  </si>
  <si>
    <t>"zkoušení materiálů zkušebnou zhotovitele, druhá etapa" 1</t>
  </si>
  <si>
    <t>8</t>
  </si>
  <si>
    <t>04310300_c</t>
  </si>
  <si>
    <t>-1012720954</t>
  </si>
  <si>
    <t>"zkoušení konstrukcí a prací zkušebnou zhotovitele, první etapa" 1</t>
  </si>
  <si>
    <t>"zkoušení konstrukcí a prací zkušebnou zhotovitele, druhá etapa" 1</t>
  </si>
  <si>
    <t>9</t>
  </si>
  <si>
    <t>03000100R</t>
  </si>
  <si>
    <t>Vybudování staveniště</t>
  </si>
  <si>
    <t>1006231526</t>
  </si>
  <si>
    <t>"první a druhá etapa"</t>
  </si>
  <si>
    <t>"náklady spojené se zřízením přípojek energií k objektům zařízení staveniště, případná příprava území pro objekty"1</t>
  </si>
  <si>
    <t>10</t>
  </si>
  <si>
    <t>03910300R</t>
  </si>
  <si>
    <t>Odstranění zařízení staveniště</t>
  </si>
  <si>
    <t>525933870</t>
  </si>
  <si>
    <t>"odstranění objektů zařízení staveniště a jejich odvoz, položka zahrnuje i náklady na úpravu povrchů po odstranění zařízení staveniště a úklid ploch"1</t>
  </si>
  <si>
    <t>11</t>
  </si>
  <si>
    <t>04310303RR</t>
  </si>
  <si>
    <t>Archeologický dohled a s ním související náklady</t>
  </si>
  <si>
    <t>-1250533529</t>
  </si>
  <si>
    <t>12</t>
  </si>
  <si>
    <t>09200200R</t>
  </si>
  <si>
    <t>Provoz a zařízení staveniště</t>
  </si>
  <si>
    <t>48576098</t>
  </si>
  <si>
    <t>"náklady na vybavení objektů zařízení staveniště, ostraha staveniště, náklady na energie, náklady na úklid a údržbu"1</t>
  </si>
  <si>
    <t>13</t>
  </si>
  <si>
    <t>09200400R</t>
  </si>
  <si>
    <t>Fotodokumentace a passport rodinných domů před započetím stavby</t>
  </si>
  <si>
    <t>129876121</t>
  </si>
  <si>
    <t>"passport RD v okolí stavby"1</t>
  </si>
  <si>
    <t>14</t>
  </si>
  <si>
    <t>04310303R</t>
  </si>
  <si>
    <t>Umožnění přístupu občanů k nemovitostem po dobu stavby</t>
  </si>
  <si>
    <t>322735073</t>
  </si>
  <si>
    <t>"vymezení přístupu pomocí dosypávek a dočasných dřevěných konstrukcí" 1</t>
  </si>
  <si>
    <t>09200400RR</t>
  </si>
  <si>
    <t>Náklady na schvalovací řízení, pojištění, daně, poplatky</t>
  </si>
  <si>
    <t>178425687</t>
  </si>
  <si>
    <t>"první adruhá etapa"1</t>
  </si>
  <si>
    <t>16</t>
  </si>
  <si>
    <t>09200200RR</t>
  </si>
  <si>
    <t>Informační tabule</t>
  </si>
  <si>
    <t>kus</t>
  </si>
  <si>
    <t>-2109311489</t>
  </si>
  <si>
    <t>SO 000.2 - SO 000.2 - Dopravně - inženýrská opatření</t>
  </si>
  <si>
    <t xml:space="preserve">    VRN1 - Vedlejší rozpočtové náklady</t>
  </si>
  <si>
    <t>VRN1</t>
  </si>
  <si>
    <t>01</t>
  </si>
  <si>
    <t>Přechodné dopravní značení, kompletní dodávka-pronájem značek, první etapa</t>
  </si>
  <si>
    <t>den</t>
  </si>
  <si>
    <t>-198372893</t>
  </si>
  <si>
    <t>"Přechodné dopravní značení-kompletní dodávka"30*4</t>
  </si>
  <si>
    <t>Předpokládaná délka realizace 4 měsíce</t>
  </si>
  <si>
    <t>Druhá etapa</t>
  </si>
  <si>
    <t>Vyklízecí dopravní značení</t>
  </si>
  <si>
    <t>10xB28+E13+E8a, 2xB28+E13</t>
  </si>
  <si>
    <t>Detail místa úpravy</t>
  </si>
  <si>
    <t>3xIS11a, 7xIS11c, 4xB1+E13+Z2, 8xB30+E13+Z2, 3xIP10a, 1xP2+C2f, 1xP4+B24a, 2xE13, 7xdočasné zrušení DZ (1xB24a, 1xB24b, 1xB2, 1xB29+IP4b, 2xIP4b)</t>
  </si>
  <si>
    <t>02</t>
  </si>
  <si>
    <t>Přechodné dopravní značení, kompletní dodávka-pronájem značek, druhá etapa</t>
  </si>
  <si>
    <t>-1728110658</t>
  </si>
  <si>
    <t>10xB28+E13+E8a</t>
  </si>
  <si>
    <t>2xIS11c, 2xB1+E13+Z2, 4xB30+E13+Z2, 2xB20a+B21a, 1xP7, 1xP8, 2xE13, 2xA15, 2xC2a, 1xC2f, Z4 - počet dle potřeby, 2xdočasné zrušení DZ (1xB24a, 1xB24b)</t>
  </si>
  <si>
    <t>D.1 - D.1 - První etapa</t>
  </si>
  <si>
    <t>Soupis:</t>
  </si>
  <si>
    <t xml:space="preserve">SO 101 - SO 101 - Tř. Dukelských Hrdinů - úsek Ul. Havlíčkova a  Pr. Veselého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</si>
  <si>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</si>
  <si>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</si>
  <si>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</si>
  <si>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</si>
  <si>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</si>
  <si>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</si>
  <si>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</si>
  <si>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</si>
  <si>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</si>
  <si>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</si>
  <si>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</si>
  <si>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</si>
  <si>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</si>
  <si>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</si>
  <si>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11310616R</t>
  </si>
  <si>
    <t>Očištění žulových kostek a dovoz z meziskládky</t>
  </si>
  <si>
    <t>m2</t>
  </si>
  <si>
    <t>-1887121176</t>
  </si>
  <si>
    <t>"plocha vozovky+parkovací stání+dvojřádek"</t>
  </si>
  <si>
    <t>"očištění a zpětné použití žulových kostek, včetně dovozu z meziskládky cca 5km" 915+125+102,5</t>
  </si>
  <si>
    <t>113106171</t>
  </si>
  <si>
    <t>Rozebrání dlažeb vozovek ze zámkové dlažby s ložem z kameniva ručně</t>
  </si>
  <si>
    <t>CS ÚRS 2020 01</t>
  </si>
  <si>
    <t>-779051615</t>
  </si>
  <si>
    <t>"rozebrání dlažby - proměnná skladba povrchu, dlažba, asfalt, zemina"200+470+165+70</t>
  </si>
  <si>
    <t>113107321</t>
  </si>
  <si>
    <t>Odstranění podkladu z kameniva drceného tl 100 mm strojně pl do 50 m2</t>
  </si>
  <si>
    <t>1689205346</t>
  </si>
  <si>
    <t>"odstranění asf. recyklátu v tl. 100mm"1520</t>
  </si>
  <si>
    <t>113107322</t>
  </si>
  <si>
    <t>Odstranění podkladu z kameniva drceného tl 200 mm strojně pl do 50 m2</t>
  </si>
  <si>
    <t>-201373127</t>
  </si>
  <si>
    <t>"chodník"470</t>
  </si>
  <si>
    <t>113107324</t>
  </si>
  <si>
    <t>Odstranění podkladu z kameniva drceného tl 400 mm strojně pl do 50 m2</t>
  </si>
  <si>
    <t>328739889</t>
  </si>
  <si>
    <t>"podklad pod asfaltobetonem"170</t>
  </si>
  <si>
    <t>"podklad pod žlutou zámkovou dlažbou"165</t>
  </si>
  <si>
    <t>"podklad pod černou reliéfní dlažbou"70</t>
  </si>
  <si>
    <t>"podklad pod čedičovou kostkou"200</t>
  </si>
  <si>
    <t>"podklad pod žulovou kostkou"915</t>
  </si>
  <si>
    <t>113154254</t>
  </si>
  <si>
    <t>Frézování živičného krytu tl 100 mm pruh š 1 m pl do 1000 m2 s překážkami v trase</t>
  </si>
  <si>
    <t>1876221092</t>
  </si>
  <si>
    <t>"frézování tl. 100"170</t>
  </si>
  <si>
    <t>113201112</t>
  </si>
  <si>
    <t>Vytrhání obrub silničních ležatých</t>
  </si>
  <si>
    <t>m</t>
  </si>
  <si>
    <t>-644362683</t>
  </si>
  <si>
    <t>"vytrhání stávajících žulových obrub, včetně očištění, zpětné využití, předpoklad 50%, včetně odvozu a dovozu z meziskládky 50% obrub"(180*2)-15</t>
  </si>
  <si>
    <t>113201112R</t>
  </si>
  <si>
    <t>Vytrhání obrub silničních ležatých - ručně</t>
  </si>
  <si>
    <t>-2034436302</t>
  </si>
  <si>
    <t>"zabránění poškození kořenového systému stromů, celkem 5 stromů"</t>
  </si>
  <si>
    <t>"vytrhání stávajících žulových obrub, včetně očištění, zpětné využití, předpoklad 50%, včetně odvozu a dovozu z meziskládky 50% obrub, ručně"5*3</t>
  </si>
  <si>
    <t>121103112</t>
  </si>
  <si>
    <t>Skrývka zemin schopných zúrodnění ve svahu do 1:2</t>
  </si>
  <si>
    <t>m3</t>
  </si>
  <si>
    <t>-698436331</t>
  </si>
  <si>
    <t>"odhumusování, bude využito pro přípravu vegetační nosné vrstvy pro trávníky a keře, včetně odvozu a dovozu z meziskládky"105</t>
  </si>
  <si>
    <t>122112511R</t>
  </si>
  <si>
    <t>Ruční výkop pro založení vegetační nosné vrstvy stávajících stromů</t>
  </si>
  <si>
    <t>-312611109</t>
  </si>
  <si>
    <t>"stromy 5ks - do hloubky 1m, včetně odvozu na skládku a poplatku za skládku" 3*3*5*1</t>
  </si>
  <si>
    <t>122252204</t>
  </si>
  <si>
    <t>Odkopávky a prokopávky nezapažené pro silnice a dálnice v hornině třídy těžitelnosti I objem do 500 m3 strojně</t>
  </si>
  <si>
    <t>-1004511662</t>
  </si>
  <si>
    <t>"výkop pro výměnu podloží v tl. 300mm, v případě neúnosné pláně"</t>
  </si>
  <si>
    <t>"podklad pod asfaltobetonem"170*0.3*1.25</t>
  </si>
  <si>
    <t>"podklad pod čedičovou kostkou+žulová kostka-parkovací stání"(75+125)*0.3*1.25</t>
  </si>
  <si>
    <t>"podklad pod žulovou kostkou"915*0.3*1.25</t>
  </si>
  <si>
    <t>122412511R</t>
  </si>
  <si>
    <t>Ruční hutnění konstrukčních vrstev vozovky a chodníků - bez vibrací</t>
  </si>
  <si>
    <t>-202249830</t>
  </si>
  <si>
    <t>"5ks stávající stromů, plocha 3x3m"3*3*5</t>
  </si>
  <si>
    <t>162751117</t>
  </si>
  <si>
    <t>Vodorovné přemístění do 10000 m výkopku/sypaniny z horniny třídy těžitelnosti I, skupiny 1 až 3</t>
  </si>
  <si>
    <t>-1194116358</t>
  </si>
  <si>
    <t>"odvoz na skládku uvažovaná vzdálenost - 15km"</t>
  </si>
  <si>
    <t>481,75"odkopávky"</t>
  </si>
  <si>
    <t>162751119</t>
  </si>
  <si>
    <t>Příplatek k vodorovnému přemístění výkopku/sypaniny z horniny třídy těžitelnosti I, skupiny 1 až 3 ZKD 1000 m přes 10000 m</t>
  </si>
  <si>
    <t>-1554001518</t>
  </si>
  <si>
    <t>481,75*5"odvoz na skládku-uvažovaná vzdálenost do 15km"</t>
  </si>
  <si>
    <t>171201201</t>
  </si>
  <si>
    <t>Uložení sypaniny na skládky</t>
  </si>
  <si>
    <t>1220834691</t>
  </si>
  <si>
    <t>171201221</t>
  </si>
  <si>
    <t>Poplatek za uložení na skládce (skládkovné) zeminy a kamení kód odpadu 17 05 04</t>
  </si>
  <si>
    <t>t</t>
  </si>
  <si>
    <t>998211144</t>
  </si>
  <si>
    <t>"uvažováno 1800kg/m3"</t>
  </si>
  <si>
    <t>481,75*1,8</t>
  </si>
  <si>
    <t>17</t>
  </si>
  <si>
    <t>175111101</t>
  </si>
  <si>
    <t>Obsypání potrubí ručně sypaninou bez prohození, uloženou do 3 m</t>
  </si>
  <si>
    <t>-661662741</t>
  </si>
  <si>
    <t>"pro přípojky UV" 30*1.5*1</t>
  </si>
  <si>
    <t>18</t>
  </si>
  <si>
    <t>M</t>
  </si>
  <si>
    <t>58331200R</t>
  </si>
  <si>
    <t>štěrkopísek netříděný zásypový materiál</t>
  </si>
  <si>
    <t>-1559044302</t>
  </si>
  <si>
    <t>"pro přípojky UV" 30*1.5*1*2</t>
  </si>
  <si>
    <t>19</t>
  </si>
  <si>
    <t>181102302</t>
  </si>
  <si>
    <t>Úprava pláně v zářezech se zhutněním</t>
  </si>
  <si>
    <t>582706117</t>
  </si>
  <si>
    <t>"na pláni+parapláni"</t>
  </si>
  <si>
    <t>"asfaltobetonem"170*1.25*2</t>
  </si>
  <si>
    <t>"žlutou zámkovou dlažbou"165*1.25</t>
  </si>
  <si>
    <t>"černou reliéfní dlažbou"70*1.25</t>
  </si>
  <si>
    <t>"čedičovou kostkou"200*1.25*2</t>
  </si>
  <si>
    <t>"žulovou kostkou"915*1.25*2</t>
  </si>
  <si>
    <t>"chodník tl. 60mm"470*1.25*2</t>
  </si>
  <si>
    <t>20</t>
  </si>
  <si>
    <t>181351103</t>
  </si>
  <si>
    <t>Rozprostření ornice tl vrstvy do 200 mm pl do 500 m2 v rovině nebo ve svahu do 1:5 strojně</t>
  </si>
  <si>
    <t>1196824535</t>
  </si>
  <si>
    <t>"vegetační nosná vrstva pro trávníky a keře, materiál pro ohumusování využit ze stavby"105</t>
  </si>
  <si>
    <t>181411131</t>
  </si>
  <si>
    <t>Založení parkového trávníku výsevem plochy do 1000 m2 v rovině a ve svahu do 1:5</t>
  </si>
  <si>
    <t>757019530</t>
  </si>
  <si>
    <t>105</t>
  </si>
  <si>
    <t>22</t>
  </si>
  <si>
    <t>00572410</t>
  </si>
  <si>
    <t>osivo směs travní parková</t>
  </si>
  <si>
    <t>kg</t>
  </si>
  <si>
    <t>-517582241</t>
  </si>
  <si>
    <t>105/20"zatravnění"</t>
  </si>
  <si>
    <t>Zakládání</t>
  </si>
  <si>
    <t>23</t>
  </si>
  <si>
    <t>212752412</t>
  </si>
  <si>
    <t>Trativod z drenážních trubek korugovaných PE-HD SN 8 perforace 220° včetně lože otevřený výkop DN 150 pro liniové stavby</t>
  </si>
  <si>
    <t>222237758</t>
  </si>
  <si>
    <t>"včetně obsypu a podsypu drenáže"</t>
  </si>
  <si>
    <t>"drenáž pro odvodnění pláně, zaústěna do dešťových vpustí"180*2</t>
  </si>
  <si>
    <t>24</t>
  </si>
  <si>
    <t>213141111</t>
  </si>
  <si>
    <t>Zřízení vrstvy z geotextilie v rovině nebo ve sklonu do 1:5 š do 3 m</t>
  </si>
  <si>
    <t>1019889941</t>
  </si>
  <si>
    <t>"separační geotextilie pláň respektive parapláň 400g/m2 - dodávka + montáž"</t>
  </si>
  <si>
    <t>915*1.25</t>
  </si>
  <si>
    <t>170*1.25</t>
  </si>
  <si>
    <t>200*1.25</t>
  </si>
  <si>
    <t>165*1.25</t>
  </si>
  <si>
    <t>70*1.25</t>
  </si>
  <si>
    <t>470*1.25</t>
  </si>
  <si>
    <t>"obalení trativodu geotextílií"3*0.5*180*2</t>
  </si>
  <si>
    <t>25</t>
  </si>
  <si>
    <t>69311063R</t>
  </si>
  <si>
    <t>geotextilie netkaná, 400 g/m2, šíře 300 cm</t>
  </si>
  <si>
    <t>-781672809</t>
  </si>
  <si>
    <t>3027,5/3</t>
  </si>
  <si>
    <t>26</t>
  </si>
  <si>
    <t>27435121R</t>
  </si>
  <si>
    <t>Zřízení bednění stěn pro přípojky UV</t>
  </si>
  <si>
    <t>1891316190</t>
  </si>
  <si>
    <t>"zajištění výkopu do 2m, proti sesuvu"30*2*2</t>
  </si>
  <si>
    <t>27</t>
  </si>
  <si>
    <t>27435121RR</t>
  </si>
  <si>
    <t>Odstranění bednění stěn pro přípojky UV</t>
  </si>
  <si>
    <t>1339872115</t>
  </si>
  <si>
    <t>Svislé a kompletní konstrukce</t>
  </si>
  <si>
    <t>28</t>
  </si>
  <si>
    <t>38899521R</t>
  </si>
  <si>
    <t>Půlená chránička kabelů E.on</t>
  </si>
  <si>
    <t>1976600732</t>
  </si>
  <si>
    <t>Komunikace</t>
  </si>
  <si>
    <t>29</t>
  </si>
  <si>
    <t>460030191</t>
  </si>
  <si>
    <t>Řezání podkladu nebo krytu živičného tloušťky do 5 cm</t>
  </si>
  <si>
    <t>64</t>
  </si>
  <si>
    <t>-801946314</t>
  </si>
  <si>
    <t>20"příčné prořezání vozovky"</t>
  </si>
  <si>
    <t>30</t>
  </si>
  <si>
    <t>564841112</t>
  </si>
  <si>
    <t>Podklad ze štěrkodrtě ŠD tl 130 mm</t>
  </si>
  <si>
    <t>1285108500</t>
  </si>
  <si>
    <t>"štěrkodrť fr. 0-32"</t>
  </si>
  <si>
    <t>170*1.2</t>
  </si>
  <si>
    <t>31</t>
  </si>
  <si>
    <t>564851111</t>
  </si>
  <si>
    <t>Podklad ze štěrkodrtě ŠD tl 150 mm</t>
  </si>
  <si>
    <t>-433142485</t>
  </si>
  <si>
    <t>"fr. 0-63, chodník"470*1.25</t>
  </si>
  <si>
    <t>32</t>
  </si>
  <si>
    <t>-1030034454</t>
  </si>
  <si>
    <t>"čedičová kostka+parkovací plochy"(75+125)*1.25</t>
  </si>
  <si>
    <t>"vjezdy"165*1.25</t>
  </si>
  <si>
    <t>"reliefní dlažba"70*1.25</t>
  </si>
  <si>
    <t>"vozovka"915*1.25</t>
  </si>
  <si>
    <t>33</t>
  </si>
  <si>
    <t>564861111</t>
  </si>
  <si>
    <t>Podklad ze štěrkodrtě ŠD tl 200 mm</t>
  </si>
  <si>
    <t>1979316728</t>
  </si>
  <si>
    <t>"štěrkodrť fr. 0-63"</t>
  </si>
  <si>
    <t>"čedičová kostka+žulová kostka"(75+125)*1.25</t>
  </si>
  <si>
    <t>"reliéfní dlažba"70*1.25</t>
  </si>
  <si>
    <t>"plocha vozovky z žulové kostky"915*1.25</t>
  </si>
  <si>
    <t>"asfalt"170*1.25</t>
  </si>
  <si>
    <t>34</t>
  </si>
  <si>
    <t>564871116</t>
  </si>
  <si>
    <t>Podklad ze štěrkodrtě ŠD tl. 300 mm</t>
  </si>
  <si>
    <t>-2011430726</t>
  </si>
  <si>
    <t>"výkop pro výměnu podloží v tl. 300mm, v případě neúnosné pláně, fr. 0-125"</t>
  </si>
  <si>
    <t>"podklad pod asfaltobetonem"170*1.25</t>
  </si>
  <si>
    <t>"podklad pod čedičovou kostkou a žulovou kostkou"(75+125)*1.25</t>
  </si>
  <si>
    <t>"podklad pod žulovou kostkou"915*1.25</t>
  </si>
  <si>
    <t>35</t>
  </si>
  <si>
    <t>565156121</t>
  </si>
  <si>
    <t>Asfaltový beton vrstva podkladní ACP 22 (obalované kamenivo OKH) tl 70 mm š přes 3 m</t>
  </si>
  <si>
    <t>-2118848266</t>
  </si>
  <si>
    <t>170*1.15</t>
  </si>
  <si>
    <t>36</t>
  </si>
  <si>
    <t>573191111</t>
  </si>
  <si>
    <t>Postřik infiltrační kationaktivní emulzí v množství 1 kg/m2</t>
  </si>
  <si>
    <t>-1321278053</t>
  </si>
  <si>
    <t>"NFILTRAČNÍ POSTŘIK Z MODIFIKOVANÉ EMULZE PI E, 0,70kg/m2"</t>
  </si>
  <si>
    <t>170*1,1"plná konstrukce"</t>
  </si>
  <si>
    <t>37</t>
  </si>
  <si>
    <t>573211111</t>
  </si>
  <si>
    <t>Postřik živičný spojovací z asfaltu v množství 0,60 kg/m2</t>
  </si>
  <si>
    <t>375778165</t>
  </si>
  <si>
    <t>"SPOJOVACÍ POSTŘIK Z MODIFIKOVANÉ EMULZE PS E , 0,40kg/m2"</t>
  </si>
  <si>
    <t>170*1.05*2"plná konstrukce"</t>
  </si>
  <si>
    <t>38</t>
  </si>
  <si>
    <t>577134121</t>
  </si>
  <si>
    <t>Asfaltový beton vrstva obrusná ACO 11 (ABS) tř. I tl 40 mm š přes 3 m z nemodifikovaného asfaltu</t>
  </si>
  <si>
    <t>1184809768</t>
  </si>
  <si>
    <t>"ASFALTOVÝ BETON OBRUSNÁ VRSTVA ACO 11+ nemodifikovaný asfalt, plocha odečtena z ACAD"</t>
  </si>
  <si>
    <t>170"plná konstrukce"</t>
  </si>
  <si>
    <t>39</t>
  </si>
  <si>
    <t>577155112</t>
  </si>
  <si>
    <t>Asfaltový beton vrstva ložní ACL 16 (ABH) tl 60 mm š do 3 m z nemodifikovaného asfaltu</t>
  </si>
  <si>
    <t>300034143</t>
  </si>
  <si>
    <t>"ASFALTOVÝ BETON LOŽNÁ VRSTVA ACL 16+ nemodifikovaný asfalt s příměsí 20% R-materiálu"</t>
  </si>
  <si>
    <t>170*1.05"plná konstrukce"</t>
  </si>
  <si>
    <t>40</t>
  </si>
  <si>
    <t>591211111</t>
  </si>
  <si>
    <t>Kladení dlažby z kostek drobných z kamene do lože z kameniva těženého tl 50 mm</t>
  </si>
  <si>
    <t>747652261</t>
  </si>
  <si>
    <t>"stávající, očištěná žulová kostka, vozovka+parkovací stání"915+125</t>
  </si>
  <si>
    <t>41</t>
  </si>
  <si>
    <t>59124111R</t>
  </si>
  <si>
    <t>Kladení dlažby z kostek drobných z kamene do betonu tl. 100mm</t>
  </si>
  <si>
    <t>562757197</t>
  </si>
  <si>
    <t>"vyspárování bude provedeno maltou M25 XF4"</t>
  </si>
  <si>
    <t>"V 10e, vyhrazené stání"7,5*2*0,125</t>
  </si>
  <si>
    <t>"V17, v místě přechodu pro chodce"3*2*2</t>
  </si>
  <si>
    <t>"V7,v místě přechodu pro chodce, čára š. 0,25m" 6*2*2*0.25</t>
  </si>
  <si>
    <t>"oddělení parkovacích staní kostkou bílou z mramoru"2*25*0.125</t>
  </si>
  <si>
    <t>"dvojřádek z žulových kostek u silniční obruby, betonové lože z boční opěrou z betonu C20/25 nXF3"180*0.25*2+50*0.25</t>
  </si>
  <si>
    <t>"čedičová kostka - lože z betonu tl. 100mm"75*1.1</t>
  </si>
  <si>
    <t>42</t>
  </si>
  <si>
    <t>58381007R</t>
  </si>
  <si>
    <t>kostka dlažební čedič drobná 8/10</t>
  </si>
  <si>
    <t>1831910680</t>
  </si>
  <si>
    <t>75*1.1</t>
  </si>
  <si>
    <t>43</t>
  </si>
  <si>
    <t>58381006</t>
  </si>
  <si>
    <t>kostka dlažební mozaika mramor 4/6</t>
  </si>
  <si>
    <t>-1750733581</t>
  </si>
  <si>
    <t>"vyspárování bude provedeno maltou M 25 XF4"</t>
  </si>
  <si>
    <t>"V10e, vyhrazené stání" 7,5*2*0,125</t>
  </si>
  <si>
    <t>"V 17, v místě přechodu pro chodce"3*2*2</t>
  </si>
  <si>
    <t>"V7, v místě přechodu pro chodce, mramorová kostka do betonu, čára 0,25m" 6*2*2*0,25</t>
  </si>
  <si>
    <t>"oddělení parkovacích staní kostkou bílou z mramoru"2*25*0,125</t>
  </si>
  <si>
    <t>44</t>
  </si>
  <si>
    <t>596211113</t>
  </si>
  <si>
    <t>Kladení zámkové dlažby komunikací pro pěší tl 60 mm skupiny A pl přes 300 m2</t>
  </si>
  <si>
    <t>2027181788</t>
  </si>
  <si>
    <t>"chodník"</t>
  </si>
  <si>
    <t>"včetně drtě fr. 4-8mm"470</t>
  </si>
  <si>
    <t>45</t>
  </si>
  <si>
    <t>596211213</t>
  </si>
  <si>
    <t>Kladení zámkové dlažby komunikací pro pěší tl 80 mm skupiny A pl přes 300 m2</t>
  </si>
  <si>
    <t>896716305</t>
  </si>
  <si>
    <t>"včetně drtě fr. 4-8"165+70</t>
  </si>
  <si>
    <t>46</t>
  </si>
  <si>
    <t>59245006</t>
  </si>
  <si>
    <t>dlažba skladebná betonová základní pro nevidomé 20 x 10 x 8 cm barevná</t>
  </si>
  <si>
    <t>-1650889511</t>
  </si>
  <si>
    <t>"černá reliéfní dlažba tl. 80mm"70</t>
  </si>
  <si>
    <t>47</t>
  </si>
  <si>
    <t>59245005</t>
  </si>
  <si>
    <t>dlažba tvar obdélník betonová 200x100x80mm barevná</t>
  </si>
  <si>
    <t>-1121562158</t>
  </si>
  <si>
    <t>"žlutá dlažba"165</t>
  </si>
  <si>
    <t>48</t>
  </si>
  <si>
    <t>59245008</t>
  </si>
  <si>
    <t>dlažba tvar obdélník betonová 200x100x60mm barevná</t>
  </si>
  <si>
    <t>-971316312</t>
  </si>
  <si>
    <t>"žlutá dlažba"470</t>
  </si>
  <si>
    <t>49</t>
  </si>
  <si>
    <t>599141111</t>
  </si>
  <si>
    <t>Vyplnění spár mezi silničními dílci živičnou zálivkou</t>
  </si>
  <si>
    <t>-1494505473</t>
  </si>
  <si>
    <t>Trubní vedení</t>
  </si>
  <si>
    <t>50</t>
  </si>
  <si>
    <t>359901111R</t>
  </si>
  <si>
    <t>Napojení na stávající potrubí</t>
  </si>
  <si>
    <t>-1640296918</t>
  </si>
  <si>
    <t>10"napojení příč. žlabů na kanalizaci pomocí navrtávky se sedlem, popř. napojení přímo do kanalizační šachty"</t>
  </si>
  <si>
    <t>51</t>
  </si>
  <si>
    <t>87131525R</t>
  </si>
  <si>
    <t>Kanalizační potrubí z tvrdého PVC vícevrstvé tuhost třídy SN16 DN 150</t>
  </si>
  <si>
    <t>118445706</t>
  </si>
  <si>
    <t>"včetně výkopových prací 2*1*30=60m3, odvozu na skládku a poplatku"30</t>
  </si>
  <si>
    <t>52</t>
  </si>
  <si>
    <t>895941111R</t>
  </si>
  <si>
    <t>Zřízení vpusti kanalizační uliční z betonových dílců typ UV-50 normální</t>
  </si>
  <si>
    <t>-56614686</t>
  </si>
  <si>
    <t>10"uliční vpust, včetně výkopu pro novou vpust a zhutněného obsypu"</t>
  </si>
  <si>
    <t>53</t>
  </si>
  <si>
    <t>592238760</t>
  </si>
  <si>
    <t>rám zabetonovaný DIN 19583-9 500/500 mm</t>
  </si>
  <si>
    <t>-1979262853</t>
  </si>
  <si>
    <t>54</t>
  </si>
  <si>
    <t>592238740r</t>
  </si>
  <si>
    <t xml:space="preserve">kalový koš pozink. </t>
  </si>
  <si>
    <t>-930908879</t>
  </si>
  <si>
    <t>55</t>
  </si>
  <si>
    <t>59223852</t>
  </si>
  <si>
    <t>dno pro uliční vpusť s kalovou prohlubní betonové 450x300x50mm</t>
  </si>
  <si>
    <t>1730258231</t>
  </si>
  <si>
    <t>56</t>
  </si>
  <si>
    <t>59223854</t>
  </si>
  <si>
    <t>skruž pro uliční vpusť s výtokovým otvorem PVC betonová 450x350x50mm</t>
  </si>
  <si>
    <t>-1244954989</t>
  </si>
  <si>
    <t>57</t>
  </si>
  <si>
    <t>592238580R</t>
  </si>
  <si>
    <t xml:space="preserve">skruž betonová pro uliční vpusť horní </t>
  </si>
  <si>
    <t>738299258</t>
  </si>
  <si>
    <t>58</t>
  </si>
  <si>
    <t>592238581R</t>
  </si>
  <si>
    <t>skruž betonová pro uliční vpusť střední</t>
  </si>
  <si>
    <t>98166295</t>
  </si>
  <si>
    <t>59</t>
  </si>
  <si>
    <t>89594131R</t>
  </si>
  <si>
    <t>Odstranění vpusti kanalizační uliční z betonových dílců vč. výkopu pro novou vpusť</t>
  </si>
  <si>
    <t>-264536454</t>
  </si>
  <si>
    <t>"odstranění stávajících UV vč. přípojek, a zpětného zásypání vhodnou zeminou se zhutněním"5</t>
  </si>
  <si>
    <t>60</t>
  </si>
  <si>
    <t>899201111</t>
  </si>
  <si>
    <t>Osazení mříží litinových včetně rámů a košů na bahno hmotnosti do 50 kg</t>
  </si>
  <si>
    <t>-1816839516</t>
  </si>
  <si>
    <t>10"nové dešť. vpustí"</t>
  </si>
  <si>
    <t>61</t>
  </si>
  <si>
    <t>592238780</t>
  </si>
  <si>
    <t>mříž M1 D400 DIN 19583-13, 500/500 mm</t>
  </si>
  <si>
    <t>1633625631</t>
  </si>
  <si>
    <t>62</t>
  </si>
  <si>
    <t>899331111</t>
  </si>
  <si>
    <t>Výšková úprava uličního vstupu nebo vpusti do 200 mm zvýšením poklopu</t>
  </si>
  <si>
    <t>165348098</t>
  </si>
  <si>
    <t>"výškové úpravy"10</t>
  </si>
  <si>
    <t>63</t>
  </si>
  <si>
    <t>899431111</t>
  </si>
  <si>
    <t>Výšková úprava uličního vstupu nebo vpusti do 200 mm zvýšením krycího hrnce, šoupěte nebo hydrantu</t>
  </si>
  <si>
    <t>-897506130</t>
  </si>
  <si>
    <t>Ostatní konstrukce a práce-bourání</t>
  </si>
  <si>
    <t>59217030</t>
  </si>
  <si>
    <t>obrubník betonový silniční přechodový 1000x150x150-250mm</t>
  </si>
  <si>
    <t>1703414023</t>
  </si>
  <si>
    <t>"obrubník z betonu C30/37 XF4, TKP 18"5</t>
  </si>
  <si>
    <t>65</t>
  </si>
  <si>
    <t>59217031</t>
  </si>
  <si>
    <t>obrubník betonový silniční 100 x 15 x 25 cm</t>
  </si>
  <si>
    <t>1678948457</t>
  </si>
  <si>
    <t>66</t>
  </si>
  <si>
    <t>916131213</t>
  </si>
  <si>
    <t>Osazení silničního obrubníku betonového stojatého s boční opěrou do lože z betonu prostého</t>
  </si>
  <si>
    <t>687030057</t>
  </si>
  <si>
    <t>"mezery u obrub budou vyspárovány maltou M25 XF4, podkladní beton z betonu C 20/25 n XF3"10</t>
  </si>
  <si>
    <t>67</t>
  </si>
  <si>
    <t>916231213</t>
  </si>
  <si>
    <t>Osazení chodníkového obrubníku betonového stojatého s boční opěrou do lože z betonu prostého</t>
  </si>
  <si>
    <t>-712507188</t>
  </si>
  <si>
    <t>"v místě zelených pásů, mezi chodníkem a zeleným pruhem"</t>
  </si>
  <si>
    <t>12+7+2+20+4+8+2</t>
  </si>
  <si>
    <t>68</t>
  </si>
  <si>
    <t>59217019</t>
  </si>
  <si>
    <t>obrubník betonový chodníkový 1000x100x200mm</t>
  </si>
  <si>
    <t>-437519975</t>
  </si>
  <si>
    <t>69</t>
  </si>
  <si>
    <t>916241213</t>
  </si>
  <si>
    <t>Osazení obrubníku kamenného stojatého s boční opěrou do lože z betonu prostého</t>
  </si>
  <si>
    <t>-399652911</t>
  </si>
  <si>
    <t>"u vjezdů,náběhových klínů parkovacích ploch,zvýšené prahy+délka úpravy"</t>
  </si>
  <si>
    <t>"nové+ 50% výměna stávajících"50+48+180</t>
  </si>
  <si>
    <t>"stávající 50%" 180</t>
  </si>
  <si>
    <t>"R2"3*1.3</t>
  </si>
  <si>
    <t>"R3"5</t>
  </si>
  <si>
    <t>"R4.5"7</t>
  </si>
  <si>
    <t>"R6"2*10</t>
  </si>
  <si>
    <t>70</t>
  </si>
  <si>
    <t>58380203</t>
  </si>
  <si>
    <t>krajník kamenný žulový silniční 200x200x300-800mm</t>
  </si>
  <si>
    <t>-709961314</t>
  </si>
  <si>
    <t>"50% ze stávajících budou nové"180</t>
  </si>
  <si>
    <t>"nové, náběhové klíny+zvýšené prahy"50+48</t>
  </si>
  <si>
    <t>71</t>
  </si>
  <si>
    <t>58380428</t>
  </si>
  <si>
    <t>obrubník kamenný žulový obloukový R 1-3m 200x200mm</t>
  </si>
  <si>
    <t>-497608685</t>
  </si>
  <si>
    <t>"u parkovacích ploch, délka oblouku 1.3m - R2"3*1.3</t>
  </si>
  <si>
    <t>72</t>
  </si>
  <si>
    <t>58380438</t>
  </si>
  <si>
    <t>obrubník kamenný žulový obloukový R 3-5m 200x200mm</t>
  </si>
  <si>
    <t>-1117981180</t>
  </si>
  <si>
    <t>73</t>
  </si>
  <si>
    <t>58380448</t>
  </si>
  <si>
    <t>obrubník kamenný žulový obloukový R 5-10m 200x200mm</t>
  </si>
  <si>
    <t>-639600878</t>
  </si>
  <si>
    <t>"R6"10*2</t>
  </si>
  <si>
    <t>74</t>
  </si>
  <si>
    <t>93511311R</t>
  </si>
  <si>
    <t>Osazení odvodňovacího žlabu z polymerbetonu šířky 200 mm</t>
  </si>
  <si>
    <t>-38999363</t>
  </si>
  <si>
    <t>"betonové lože z betonu C 20/25 nXF3"</t>
  </si>
  <si>
    <t>"montáž příčného žlabu do bet. lože, včetně výkopu pro příčný žlab, odvozu na skládku a poplatku"40</t>
  </si>
  <si>
    <t>75</t>
  </si>
  <si>
    <t>59227130R</t>
  </si>
  <si>
    <t>žlab odvodňovací š. 200mm z polymerbetonu včetně mříže, se spádem dna 0,6%, D400</t>
  </si>
  <si>
    <t>-1261661353</t>
  </si>
  <si>
    <t>"materiál - kompletní žlab z polymerbetonu včetně mříže"40</t>
  </si>
  <si>
    <t>76</t>
  </si>
  <si>
    <t>59227186RR</t>
  </si>
  <si>
    <t>příslušenství - čelní stěna 180mm</t>
  </si>
  <si>
    <t>-663849700</t>
  </si>
  <si>
    <t>"materiál"40</t>
  </si>
  <si>
    <t>77</t>
  </si>
  <si>
    <t>93932611R</t>
  </si>
  <si>
    <t>Úprava vjezdu km 0.039</t>
  </si>
  <si>
    <t>875139866</t>
  </si>
  <si>
    <t>"km 0,039 vpravo - vjezd bude zkrácem o 30cm, včetně bouracích prací a všech úprav pro napojení na vozovku"1</t>
  </si>
  <si>
    <t>99</t>
  </si>
  <si>
    <t>Přesun hmot</t>
  </si>
  <si>
    <t>78</t>
  </si>
  <si>
    <t>998225111</t>
  </si>
  <si>
    <t>Přesun hmot pro pozemní komunikace s krytem z kamene, monolitickým betonovým nebo živičným</t>
  </si>
  <si>
    <t>-120745109</t>
  </si>
  <si>
    <t>997</t>
  </si>
  <si>
    <t>Přesun sutě</t>
  </si>
  <si>
    <t>79</t>
  </si>
  <si>
    <t>997013501</t>
  </si>
  <si>
    <t>Odvoz suti a vybouraných hmot na skládku nebo meziskládku do 1 km se složením</t>
  </si>
  <si>
    <t>-1398625528</t>
  </si>
  <si>
    <t>"odvoz na skládku do 15km"</t>
  </si>
  <si>
    <t>267"dlažba, směs materiálů"</t>
  </si>
  <si>
    <t>137+882"podklad z kameniva"</t>
  </si>
  <si>
    <t>44"frézovaná živice"</t>
  </si>
  <si>
    <t>20"beton ze stávající žulové kostky+ze stávajících kamenných obrub"</t>
  </si>
  <si>
    <t>105*0,5"žulové obruby 50%"</t>
  </si>
  <si>
    <t>258,4"asf. recyklát v tl. 100mm"</t>
  </si>
  <si>
    <t>80</t>
  </si>
  <si>
    <t>997013509</t>
  </si>
  <si>
    <t>Příplatek k odvozu suti a vybouraných hmot na skládku ZKD 1 km přes 1 km</t>
  </si>
  <si>
    <t>-896366437</t>
  </si>
  <si>
    <t>"odvoz na skládku do 15km"1660,9*15</t>
  </si>
  <si>
    <t>81</t>
  </si>
  <si>
    <t>997221615</t>
  </si>
  <si>
    <t>Poplatek za uložení na skládce (skládkovné) stavebního odpadu betonového kód odpadu 17 01 01</t>
  </si>
  <si>
    <t>-1548739501</t>
  </si>
  <si>
    <t>20"beton z kamenných obrub a žulové kostky"</t>
  </si>
  <si>
    <t>267"dlažba"</t>
  </si>
  <si>
    <t>105*0,5"žulové obruby"</t>
  </si>
  <si>
    <t>82</t>
  </si>
  <si>
    <t>997221655</t>
  </si>
  <si>
    <t>-582692127</t>
  </si>
  <si>
    <t>83</t>
  </si>
  <si>
    <t>997221875</t>
  </si>
  <si>
    <t>Poplatek za uložení stavebního odpadu na recyklační skládce (skládkovné) asfaltového bez obsahu dehtu zatříděného do Katalogu odpadů pod kódem 17 03 02</t>
  </si>
  <si>
    <t>-2021995084</t>
  </si>
  <si>
    <t>44"frézovaná živice - uvažována recyklace"</t>
  </si>
  <si>
    <t>PSV</t>
  </si>
  <si>
    <t>Práce a dodávky PSV</t>
  </si>
  <si>
    <t>711</t>
  </si>
  <si>
    <t>Izolace proti vodě, vlhkosti a plynům</t>
  </si>
  <si>
    <t>84</t>
  </si>
  <si>
    <t>711491273</t>
  </si>
  <si>
    <t>Provedení izolace proti tlakové vodě svislé z nopové folie</t>
  </si>
  <si>
    <t>1541774950</t>
  </si>
  <si>
    <t>"provedení izolace palisád proti zemní vlhkosti ze strany od terénu"180*2*1</t>
  </si>
  <si>
    <t>85</t>
  </si>
  <si>
    <t>28323516</t>
  </si>
  <si>
    <t>fólie profilovaná (nopová) drenážní HDPE s nakašírovanou filtrační textilií s výškou nopů 9mm</t>
  </si>
  <si>
    <t>727846857</t>
  </si>
  <si>
    <t>SO 101.1 - SO 101.1 - Vegetační úpravy</t>
  </si>
  <si>
    <t>D1 - 1 odstranění pařezů</t>
  </si>
  <si>
    <t xml:space="preserve">D2 - 2  ochranná opatření</t>
  </si>
  <si>
    <t xml:space="preserve">D3 - 3  pěstební opatření</t>
  </si>
  <si>
    <t xml:space="preserve">D4 - 4  založení trávníku</t>
  </si>
  <si>
    <t>D1</t>
  </si>
  <si>
    <t>1 odstranění pařezů</t>
  </si>
  <si>
    <t>112201111</t>
  </si>
  <si>
    <t>Odstranění pařezů D do 0,2 m v rovině a svahu 1:5 s odklizením do 20 m a zasypáním jámy</t>
  </si>
  <si>
    <t>-960226887</t>
  </si>
  <si>
    <t>112201114</t>
  </si>
  <si>
    <t>Odstranění pařezů D do 0,5 m v rovině a svahu 1:5 s odklizením do 20 m a zasypáním jámy</t>
  </si>
  <si>
    <t>244832406</t>
  </si>
  <si>
    <t>112211213</t>
  </si>
  <si>
    <t>Odstranění pařezů ručně D do 0,4 m v rovině a ve svahu do 1:5 + odklizení a zasypání</t>
  </si>
  <si>
    <t>552038770</t>
  </si>
  <si>
    <t>998231311</t>
  </si>
  <si>
    <t>Přesun hmot pro sadovnické a krajinářské úpravy vodorovně do 5000 m</t>
  </si>
  <si>
    <t>-235400638</t>
  </si>
  <si>
    <t>Specifikace</t>
  </si>
  <si>
    <t>Zemina pro terénní úpravy ornice</t>
  </si>
  <si>
    <t>-1446880129</t>
  </si>
  <si>
    <t>D2</t>
  </si>
  <si>
    <t xml:space="preserve">2  ochranná opatření</t>
  </si>
  <si>
    <t>184813212</t>
  </si>
  <si>
    <t>Ochranné oplocení kořenové zóny stromu v rovině nebo na svahu do 1:5, výšky do 2000 mm</t>
  </si>
  <si>
    <t>-2122122907</t>
  </si>
  <si>
    <t>184818231</t>
  </si>
  <si>
    <t>Ochrana kmene bedněním před poškozením stavebním provozem zřízení včetně odstranění výšky bednění do 2 m průměru kmene do 300 mm</t>
  </si>
  <si>
    <t>921845358</t>
  </si>
  <si>
    <t>-1641911591</t>
  </si>
  <si>
    <t>D3</t>
  </si>
  <si>
    <t xml:space="preserve">3  pěstební opatření</t>
  </si>
  <si>
    <t>184806112</t>
  </si>
  <si>
    <t>Řez stromů netrnitých průklestem D koruny do 4 m - Zdravotní řez bez lezecké techniky</t>
  </si>
  <si>
    <t>-681786448</t>
  </si>
  <si>
    <t>162201401</t>
  </si>
  <si>
    <t>Vodorovné přemístění větví stromů listnatých do 1 km D kmene do 300 mm</t>
  </si>
  <si>
    <t>-1532683003</t>
  </si>
  <si>
    <t>171201221R</t>
  </si>
  <si>
    <t>Poplatek za uložení na skládce (skládkovné) dřevo - kód odpadu 17 02 01</t>
  </si>
  <si>
    <t>-1644723186</t>
  </si>
  <si>
    <t>R</t>
  </si>
  <si>
    <t xml:space="preserve">Výměna substrátu v kořenové zóně do hl. 40 cm vč. substrátu metodou airspade (specifikaci doporučena  arboristou)</t>
  </si>
  <si>
    <t>-578192689</t>
  </si>
  <si>
    <t>-1205037809</t>
  </si>
  <si>
    <t>D4</t>
  </si>
  <si>
    <t xml:space="preserve">4  založení trávníku</t>
  </si>
  <si>
    <t>181111111</t>
  </si>
  <si>
    <t>Plošná úprava terénu do 500 m2 zemina tř 1 až 4 nerovnosti do 100 mm v rovinně a svahu do 1:5</t>
  </si>
  <si>
    <t>70723860</t>
  </si>
  <si>
    <t>185804312</t>
  </si>
  <si>
    <t xml:space="preserve">Zalití vodou plocha přes 20 m2  (15 l / m2)</t>
  </si>
  <si>
    <t>-868726509</t>
  </si>
  <si>
    <t>185851121</t>
  </si>
  <si>
    <t>Dovoz vody pro zálivku rostlin za vzdálenost do 1000 m</t>
  </si>
  <si>
    <t>-1014690657</t>
  </si>
  <si>
    <t>Specifikace.1</t>
  </si>
  <si>
    <t>Voda zálivková (+ 3 % ztratné)</t>
  </si>
  <si>
    <t>-2103534850</t>
  </si>
  <si>
    <t>-1538913411</t>
  </si>
  <si>
    <t>Specifikace.1.1</t>
  </si>
  <si>
    <t>Osivo - standardní parková směs do sucha (30 g / m2)</t>
  </si>
  <si>
    <t>-212640994</t>
  </si>
  <si>
    <t>SO 101.2 - SO 101.2 - Trvalé dopravní značení</t>
  </si>
  <si>
    <t>914111111</t>
  </si>
  <si>
    <t xml:space="preserve">Montáž svislé dopravní značky základní velikosti do  1 m2 objímkami na sloupky nebo konzoly</t>
  </si>
  <si>
    <t>40445620</t>
  </si>
  <si>
    <t>zákazové, příkazové dopravní značky B1-B34, C1-15 700mm</t>
  </si>
  <si>
    <t>1795901489</t>
  </si>
  <si>
    <t>"B 20a"1</t>
  </si>
  <si>
    <t>"b 2"1</t>
  </si>
  <si>
    <t>"b 24a"1</t>
  </si>
  <si>
    <t>40445649</t>
  </si>
  <si>
    <t>dodatkové tabulky E3-E5, E8, E14-E16 500x150mm</t>
  </si>
  <si>
    <t>-124982638</t>
  </si>
  <si>
    <t>"E13"1</t>
  </si>
  <si>
    <t>40445625</t>
  </si>
  <si>
    <t>informativní značky provozní IP8, IP9, IP11-IP13 500x700mm</t>
  </si>
  <si>
    <t>-704532728</t>
  </si>
  <si>
    <t>"IP12"1</t>
  </si>
  <si>
    <t>40445647</t>
  </si>
  <si>
    <t>dodatkové tabulky E1, E2a,b , E6, E9, E10 E12c, E17 500x500mm</t>
  </si>
  <si>
    <t>1672972306</t>
  </si>
  <si>
    <t>"IP2"2</t>
  </si>
  <si>
    <t>"IP4b"1</t>
  </si>
  <si>
    <t>40445612</t>
  </si>
  <si>
    <t>značky upravující přednost P2, P3, P8 750mm</t>
  </si>
  <si>
    <t>2075560694</t>
  </si>
  <si>
    <t>"P2"1</t>
  </si>
  <si>
    <t>40445650</t>
  </si>
  <si>
    <t>dodatkové tabulky E7, E12, E13 500x300mm</t>
  </si>
  <si>
    <t>-1357251257</t>
  </si>
  <si>
    <t>"E12b"1</t>
  </si>
  <si>
    <t>"E12a"1</t>
  </si>
  <si>
    <t>40445615</t>
  </si>
  <si>
    <t>značky upravující přednost P6 700mm</t>
  </si>
  <si>
    <t>-1045427055</t>
  </si>
  <si>
    <t>"P6"2</t>
  </si>
  <si>
    <t>40445631</t>
  </si>
  <si>
    <t>informativní značky směrové IS1c, IS2c, IS3c, IS4c, IS5, IS11b, d, IS19c 1350x330mm</t>
  </si>
  <si>
    <t>977020986</t>
  </si>
  <si>
    <t>"IS24c"4</t>
  </si>
  <si>
    <t>91451111R</t>
  </si>
  <si>
    <t>Montáž sloupku dopravních značek délky do 3,5 m do hliníkové patky</t>
  </si>
  <si>
    <t>"včetně betonového základu, dodávka+materiál, přikotvení do bet. základu šrouby, dodávka+materiál"8</t>
  </si>
  <si>
    <t>40445225</t>
  </si>
  <si>
    <t>sloupek pro dopravní značku Zn D 60mm v 3,5m</t>
  </si>
  <si>
    <t>725073077</t>
  </si>
  <si>
    <t>40445240</t>
  </si>
  <si>
    <t>patka pro sloupek Al D 60mm</t>
  </si>
  <si>
    <t>-528996934</t>
  </si>
  <si>
    <t>40445253</t>
  </si>
  <si>
    <t>víčko plastové na sloupek D 60mm</t>
  </si>
  <si>
    <t>1196077454</t>
  </si>
  <si>
    <t>40445256</t>
  </si>
  <si>
    <t>svorka upínací na sloupek dopravní značky D 60mm</t>
  </si>
  <si>
    <t>1985548232</t>
  </si>
  <si>
    <t>18*2</t>
  </si>
  <si>
    <t>915111116</t>
  </si>
  <si>
    <t>Vodorovné dopravní značení dělící čáry souvislé š 125 mm retroreflexní žlutá barva</t>
  </si>
  <si>
    <t>933544489</t>
  </si>
  <si>
    <t>"V12a" 83,6</t>
  </si>
  <si>
    <t>915131112</t>
  </si>
  <si>
    <t>Vodorovné dopravní značení přechody pro chodce, šipky, symboly retroreflexní bílá barva</t>
  </si>
  <si>
    <t>1330422945</t>
  </si>
  <si>
    <t>"V7b(0,5;0,5;0,25)" 2,5</t>
  </si>
  <si>
    <t>"V17" 8,0</t>
  </si>
  <si>
    <t>915131112R</t>
  </si>
  <si>
    <t>ks</t>
  </si>
  <si>
    <t>1154361222</t>
  </si>
  <si>
    <t>"V20 - symbol cyklisty"6</t>
  </si>
  <si>
    <t>91513111R</t>
  </si>
  <si>
    <t>Varovný pás z elastomeru a dvousložkového plastu vyráběného zastudena - nalepení na ocelový poklop v místě chodníku</t>
  </si>
  <si>
    <t>-392374598</t>
  </si>
  <si>
    <t>915621111</t>
  </si>
  <si>
    <t>Předznačení vodorovného plošného značení</t>
  </si>
  <si>
    <t>111696518</t>
  </si>
  <si>
    <t>10,5</t>
  </si>
  <si>
    <t>966006132</t>
  </si>
  <si>
    <t>Odstranění značek dopravních nebo orientačních se sloupky s betonovými patkami</t>
  </si>
  <si>
    <t>-1430512670</t>
  </si>
  <si>
    <t>915111112</t>
  </si>
  <si>
    <t>Vodorovné dopravní značení stříkané barvou dělící čára š 125 mm souvislá bílá retroreflexní</t>
  </si>
  <si>
    <t>"V10a" 50,25</t>
  </si>
  <si>
    <t>"V10c" 19,1</t>
  </si>
  <si>
    <t>915611111</t>
  </si>
  <si>
    <t>Předznačení pro vodorovné značení liniové</t>
  </si>
  <si>
    <t>"š. 0.125m" 83,6+69,35</t>
  </si>
  <si>
    <t>340758106</t>
  </si>
  <si>
    <t>-1386797105</t>
  </si>
  <si>
    <t>"odvoz do 15km-výkupna kovů"</t>
  </si>
  <si>
    <t>"kovový materiál do výkupny kovů-sloupky"8*0,03</t>
  </si>
  <si>
    <t>"kovový materiál do výkupny kovů-značky"8*0,03</t>
  </si>
  <si>
    <t>-1555066358</t>
  </si>
  <si>
    <t>"odvoz do 15km-výkupna kovů"0,48*15</t>
  </si>
  <si>
    <t xml:space="preserve">SO 451 - SO 451 - Veřejné osvětlení - úsek ul.  Havlíčkova x pr. Veselého</t>
  </si>
  <si>
    <t>D0 - Kabely, vodiče, příslušenství</t>
  </si>
  <si>
    <t>D1 - Montáže dle ceníku M741</t>
  </si>
  <si>
    <t>D2 - Stavební práce při elektromontážích - 846-9</t>
  </si>
  <si>
    <t>D3 - Materiál zemních a stavebních prací</t>
  </si>
  <si>
    <t>D4 - Ukončovací prvky a svorkovnice</t>
  </si>
  <si>
    <t>D5 - Rozváděče,skříně a příslušenství</t>
  </si>
  <si>
    <t>D6 - Hromosvody a uzemnění</t>
  </si>
  <si>
    <t>D7 - Svítidla</t>
  </si>
  <si>
    <t>D8 - Úložný materiál,krabice a příslušenství</t>
  </si>
  <si>
    <t>D9 - Demontáže dle ceníku M741</t>
  </si>
  <si>
    <t>D10 - Barvy a nátěry</t>
  </si>
  <si>
    <t xml:space="preserve">    D11 - Vedlejší náklady</t>
  </si>
  <si>
    <t>D0</t>
  </si>
  <si>
    <t>Kabely, vodiče, příslušenství</t>
  </si>
  <si>
    <t>FOLIE330MM</t>
  </si>
  <si>
    <t>FOLIE VYSTRAZNA CEZ 330MM 250</t>
  </si>
  <si>
    <t>CYKY-J4X16</t>
  </si>
  <si>
    <t>KABEL CYKY-J 4x16</t>
  </si>
  <si>
    <t>CYKY-J3X1,5</t>
  </si>
  <si>
    <t>KABEL CYKY-J 3x1,5</t>
  </si>
  <si>
    <t>Montáže dle ceníku M741</t>
  </si>
  <si>
    <t>748132300</t>
  </si>
  <si>
    <t>mtz svit vyboj prumysl na vyloznik</t>
  </si>
  <si>
    <t>748711200</t>
  </si>
  <si>
    <t>mtz stozaru osvet parkov ocelovych</t>
  </si>
  <si>
    <t>748719211</t>
  </si>
  <si>
    <t>mtz stozaru osvet ostat ocelov-12 m</t>
  </si>
  <si>
    <t>747219520</t>
  </si>
  <si>
    <t>Montáž pojist patron nožových</t>
  </si>
  <si>
    <t>746212110</t>
  </si>
  <si>
    <t>Ukončení vodičů na svorkov 2,5 mm2</t>
  </si>
  <si>
    <t>746214110</t>
  </si>
  <si>
    <t>Ukončení vodičů kabelov okem -25mm2</t>
  </si>
  <si>
    <t>746428111</t>
  </si>
  <si>
    <t>Ukonč kabel konc Raych 1kV 502K033</t>
  </si>
  <si>
    <t>748742000</t>
  </si>
  <si>
    <t>mtz elvyzbroje stozaru 2 okruhy</t>
  </si>
  <si>
    <t>748743000</t>
  </si>
  <si>
    <t>mtz elvyzbroje stozaru 3 okruhy</t>
  </si>
  <si>
    <t>783903510</t>
  </si>
  <si>
    <t>nater zem pasku 1slozk 1kryci pruhy</t>
  </si>
  <si>
    <t>748739200</t>
  </si>
  <si>
    <t>mtz patic stozaru sklolaminatovych</t>
  </si>
  <si>
    <t>748721110</t>
  </si>
  <si>
    <t>mtz vylozniku 1ramen nasten-35 kg</t>
  </si>
  <si>
    <t>748721220</t>
  </si>
  <si>
    <t>mtz vylozniku 1ramen sloupov 35-kg</t>
  </si>
  <si>
    <t>748739100</t>
  </si>
  <si>
    <t>mtz patic stozaru betonovych</t>
  </si>
  <si>
    <t>740999910</t>
  </si>
  <si>
    <t>Zabezpečení pracoviště</t>
  </si>
  <si>
    <t>hod</t>
  </si>
  <si>
    <t>742311330</t>
  </si>
  <si>
    <t>Montáž pilířů skříní PRIS 3,7</t>
  </si>
  <si>
    <t>743131115</t>
  </si>
  <si>
    <t>Montáž trub ochran PH tuh pevně-p63</t>
  </si>
  <si>
    <t>740999904</t>
  </si>
  <si>
    <t>Nezměřitelné mont.práce</t>
  </si>
  <si>
    <t>Pol1</t>
  </si>
  <si>
    <t>Úprava stávajícího stožáru VO - odpojení a připojení kabelu</t>
  </si>
  <si>
    <t>740999900</t>
  </si>
  <si>
    <t>Vyhledání obvodů a zajištění beznapěť.stavu</t>
  </si>
  <si>
    <t>740999901</t>
  </si>
  <si>
    <t>Práce na stávající instalaci</t>
  </si>
  <si>
    <t>744441400</t>
  </si>
  <si>
    <t>Mont kabel Cu-1kV pevně sk.1 -1,6kg</t>
  </si>
  <si>
    <t>745904111</t>
  </si>
  <si>
    <t>Příplat za zatahování kabelů-0,75kg</t>
  </si>
  <si>
    <t>745904113</t>
  </si>
  <si>
    <t>Příplatek za zatahování kabelů-4kg</t>
  </si>
  <si>
    <t>744441100</t>
  </si>
  <si>
    <t>Mont kabel Cu-1kV pevně sk.1 -0,4kg</t>
  </si>
  <si>
    <t>743612121</t>
  </si>
  <si>
    <t>Mont uzem drátu-p10mm v zemi městě</t>
  </si>
  <si>
    <t>743622100</t>
  </si>
  <si>
    <t>Montáž hromosvod svorek se 2 šrouby</t>
  </si>
  <si>
    <t>743622200</t>
  </si>
  <si>
    <t>Montáž hromosvod svorek se 3 šrouby</t>
  </si>
  <si>
    <t>Stavební práce při elektromontážích - 846-9</t>
  </si>
  <si>
    <t>270311200</t>
  </si>
  <si>
    <t>Základové konstrukce z betonu B 10</t>
  </si>
  <si>
    <t>181111100</t>
  </si>
  <si>
    <t>Provizor úprava terénu se zhut tř.1</t>
  </si>
  <si>
    <t>388791210</t>
  </si>
  <si>
    <t>Osaz trub plast do rýhy+obsyp 10 cm</t>
  </si>
  <si>
    <t>457931100</t>
  </si>
  <si>
    <t>Přepážky kabelů z desek do rýh</t>
  </si>
  <si>
    <t>451572110</t>
  </si>
  <si>
    <t>Lože pískové tl.10 cm, š.do 65 cm</t>
  </si>
  <si>
    <t>174311318</t>
  </si>
  <si>
    <t>Zásyp rýh ručně š.35cm,hl.80cm,tř.3</t>
  </si>
  <si>
    <t>131311700</t>
  </si>
  <si>
    <t>Jámy stožárů veřej osvětlení tř.3</t>
  </si>
  <si>
    <t>110002200</t>
  </si>
  <si>
    <t>Vytyč vedení podzem v zástavbě</t>
  </si>
  <si>
    <t>km</t>
  </si>
  <si>
    <t>131415950</t>
  </si>
  <si>
    <t>Jámy základů kabelových objektů tř4</t>
  </si>
  <si>
    <t>86</t>
  </si>
  <si>
    <t>171401000</t>
  </si>
  <si>
    <t>Ulož sypaníny do násypu zhut tř.3-4</t>
  </si>
  <si>
    <t>88</t>
  </si>
  <si>
    <t>132311318</t>
  </si>
  <si>
    <t>Rýhy ručně š.35 cm, hl.80 cm, tř.3</t>
  </si>
  <si>
    <t>90</t>
  </si>
  <si>
    <t>Materiál zemních a stavebních prací</t>
  </si>
  <si>
    <t>VLZ000620</t>
  </si>
  <si>
    <t>Dlažba 300x300x50</t>
  </si>
  <si>
    <t>94</t>
  </si>
  <si>
    <t>VLZ213910</t>
  </si>
  <si>
    <t>SP315/1500 st.pouz.PVC pro stož. SB, LB, LLB, JB</t>
  </si>
  <si>
    <t>96</t>
  </si>
  <si>
    <t>VLZ000110</t>
  </si>
  <si>
    <t>Betonová směs C25/30</t>
  </si>
  <si>
    <t>98</t>
  </si>
  <si>
    <t>VLZ000010</t>
  </si>
  <si>
    <t>Písek kopaný</t>
  </si>
  <si>
    <t>100</t>
  </si>
  <si>
    <t>VLZ000042</t>
  </si>
  <si>
    <t>Kamenivo frakce 0/16</t>
  </si>
  <si>
    <t>102</t>
  </si>
  <si>
    <t>Ukončovací prvky a svorkovnice</t>
  </si>
  <si>
    <t>E000000684740</t>
  </si>
  <si>
    <t>KONCOVKA KAB. FMKZ4+ 6- 25</t>
  </si>
  <si>
    <t>KS</t>
  </si>
  <si>
    <t>106</t>
  </si>
  <si>
    <t>16X8KU-L</t>
  </si>
  <si>
    <t>OKO KABELOVE 16X8 KU-L</t>
  </si>
  <si>
    <t>108</t>
  </si>
  <si>
    <t>D5</t>
  </si>
  <si>
    <t>Rozváděče,skříně a příslušenství</t>
  </si>
  <si>
    <t>SKR5:4/NKP</t>
  </si>
  <si>
    <t>ŠSKRIN VO SKR5:4/NKP</t>
  </si>
  <si>
    <t>112</t>
  </si>
  <si>
    <t>7013</t>
  </si>
  <si>
    <t>POJISTKA NOZOVA PN000 25A GG</t>
  </si>
  <si>
    <t>114</t>
  </si>
  <si>
    <t>D6</t>
  </si>
  <si>
    <t>Hromosvody a uzemnění</t>
  </si>
  <si>
    <t>DRAT10</t>
  </si>
  <si>
    <t>DRAT FEZN 0,62KG/M D=10MM</t>
  </si>
  <si>
    <t>KG</t>
  </si>
  <si>
    <t>118</t>
  </si>
  <si>
    <t>SS</t>
  </si>
  <si>
    <t>SVORKA SPOJOVACI SS</t>
  </si>
  <si>
    <t>120</t>
  </si>
  <si>
    <t>SP</t>
  </si>
  <si>
    <t>SVORKA PRIPOJOVACI SP</t>
  </si>
  <si>
    <t>122</t>
  </si>
  <si>
    <t>D7</t>
  </si>
  <si>
    <t>Svítidla</t>
  </si>
  <si>
    <t>EKM2035-1D2</t>
  </si>
  <si>
    <t>SVORKOVNICE EKM2035-1D2-4-35</t>
  </si>
  <si>
    <t>126</t>
  </si>
  <si>
    <t>E000007349800</t>
  </si>
  <si>
    <t>STOZAR - SVORK. EKM 2035-2D2</t>
  </si>
  <si>
    <t>128</t>
  </si>
  <si>
    <t>STP6-AZZ</t>
  </si>
  <si>
    <t>STOZAR STP6-A ZZ</t>
  </si>
  <si>
    <t>130</t>
  </si>
  <si>
    <t>JBUD8</t>
  </si>
  <si>
    <t>STOZAR JBUD8 BRNOZZ+PLAST NAT</t>
  </si>
  <si>
    <t>132</t>
  </si>
  <si>
    <t>OM133</t>
  </si>
  <si>
    <t>MANZETA PLASTOVA OM 133</t>
  </si>
  <si>
    <t>134</t>
  </si>
  <si>
    <t>VOLTANA 3 / 514</t>
  </si>
  <si>
    <t xml:space="preserve">osvětlovací těleso LED 1x39W, 1x24 LED, 500mA,  4000lm, 3000K, IP66, IK08,  ochr</t>
  </si>
  <si>
    <t>136</t>
  </si>
  <si>
    <t>AMPERA MINI / 5</t>
  </si>
  <si>
    <t xml:space="preserve">osvětlovací těleso LED 1x41W, 1x24 LED, 550mA,  5400lm, 4000K, IP66, IK09, ochra</t>
  </si>
  <si>
    <t>138</t>
  </si>
  <si>
    <t>UD1-500/A</t>
  </si>
  <si>
    <t>VYLOZNIK UD1-500/A ZAR.ZINEK</t>
  </si>
  <si>
    <t>140</t>
  </si>
  <si>
    <t>UD1/89-1000</t>
  </si>
  <si>
    <t xml:space="preserve">VYLOZNIK UD1/89-1000  ZZ</t>
  </si>
  <si>
    <t>142</t>
  </si>
  <si>
    <t>UDOBJ1-500</t>
  </si>
  <si>
    <t>VYLOZNIK UDOBJ1-500 ZAR.ZINEK</t>
  </si>
  <si>
    <t>144</t>
  </si>
  <si>
    <t>D8</t>
  </si>
  <si>
    <t>Úložný materiál,krabice a příslušenství</t>
  </si>
  <si>
    <t>KF09063</t>
  </si>
  <si>
    <t>TRUBKA KOPOFLEX 63</t>
  </si>
  <si>
    <t>148</t>
  </si>
  <si>
    <t>D9</t>
  </si>
  <si>
    <t>Demontáže dle ceníku M741</t>
  </si>
  <si>
    <t>740999902dem</t>
  </si>
  <si>
    <t>Demontáž stávajících rozvodů</t>
  </si>
  <si>
    <t>152</t>
  </si>
  <si>
    <t>D10</t>
  </si>
  <si>
    <t>Barvy a nátěry</t>
  </si>
  <si>
    <t>VLB000550</t>
  </si>
  <si>
    <t>Asfaltový lak (ochrana zemních spojů)</t>
  </si>
  <si>
    <t>156</t>
  </si>
  <si>
    <t>VLB000380</t>
  </si>
  <si>
    <t>Benzin technický</t>
  </si>
  <si>
    <t>l</t>
  </si>
  <si>
    <t>158</t>
  </si>
  <si>
    <t>D11</t>
  </si>
  <si>
    <t>Vedlejší náklady</t>
  </si>
  <si>
    <t>Oprava proj. dokumentace dle skut.stavu</t>
  </si>
  <si>
    <t>-1699570258</t>
  </si>
  <si>
    <t>Podružný materiál</t>
  </si>
  <si>
    <t>-446527404</t>
  </si>
  <si>
    <t>Podíl přidružené výroby</t>
  </si>
  <si>
    <t>819774005</t>
  </si>
  <si>
    <t xml:space="preserve">Mimostaveništní  doprava</t>
  </si>
  <si>
    <t>-1653268791</t>
  </si>
  <si>
    <t>Náklady na umístění stavby</t>
  </si>
  <si>
    <t>1805565994</t>
  </si>
  <si>
    <t>Montážní stroje a mechanismy</t>
  </si>
  <si>
    <t>1111814080</t>
  </si>
  <si>
    <t>Lešení/plošina</t>
  </si>
  <si>
    <t>890430831</t>
  </si>
  <si>
    <t>Geodetické zaměření</t>
  </si>
  <si>
    <t>1576431997</t>
  </si>
  <si>
    <t>Revize a zkoušky</t>
  </si>
  <si>
    <t>71447656</t>
  </si>
  <si>
    <t>D.2 - D.2 - Druhá etapa</t>
  </si>
  <si>
    <t>SO 102 - SO 102 - Tř. Dukelských Hrdinů - úsek Ul. Pr. Veselého a Marxova</t>
  </si>
  <si>
    <t>603431918</t>
  </si>
  <si>
    <t>"plocha vozovky+parkovací stání+dvojřádek z žul. kostek"</t>
  </si>
  <si>
    <t>"očištění a zpětné použití žulových kostek, včetně dovozu z meziskládky cca 5km" 1235+240+129</t>
  </si>
  <si>
    <t>"rozebrání dlažby - proměnná skladba povrchu, dlažba, asfalt, zemina"315+600+140+85</t>
  </si>
  <si>
    <t>-711522773</t>
  </si>
  <si>
    <t>"odstranění asf. recyklátu v tl. 100mm"1900</t>
  </si>
  <si>
    <t>"chodník"600</t>
  </si>
  <si>
    <t>"podklad pod asfaltobetonem"130</t>
  </si>
  <si>
    <t>"podklad pod žlutou zámkovou dlažbou tl. 80mm"140</t>
  </si>
  <si>
    <t>"podklad pod černou reliéfní dlažbou"85</t>
  </si>
  <si>
    <t>"podklad pod čedičovou kostkou"315</t>
  </si>
  <si>
    <t>"podklad pod žulovou kostkou"1230</t>
  </si>
  <si>
    <t>"frézování tl. 100"130</t>
  </si>
  <si>
    <t>"vytrhání stávajících žulových obrub, včetně očištění, zpětné využití - předpoklad 50% všech obrub"233*2</t>
  </si>
  <si>
    <t>"odhumusování, bude využito pro přípravu vegetační nosné vrstvy pro trávníky a keře, včetně odvozu a dovozu z meziskládky"100</t>
  </si>
  <si>
    <t>2040247300</t>
  </si>
  <si>
    <t>"podklad pod asfaltobetonem"130*0.3*1.25</t>
  </si>
  <si>
    <t>"podklad pod čedičovou kostkou+žulová kostka-parkovací stání"(75+240)*0.3*1.25</t>
  </si>
  <si>
    <t>"podklad pod žulovou kostkou"1235*0.3*1.25</t>
  </si>
  <si>
    <t>630"odkopávky"</t>
  </si>
  <si>
    <t>630*5"odvoz na skládku-uvažovaná vzdálenost do 15km"</t>
  </si>
  <si>
    <t>630*1,8</t>
  </si>
  <si>
    <t>"asfaltobetonem"130*1.25*2</t>
  </si>
  <si>
    <t>"žlutou zámkovou dlažbou"140*1.25</t>
  </si>
  <si>
    <t>"černou reliéfní dlažbou"85*1.25</t>
  </si>
  <si>
    <t>"čedičovou kostkou"315*1.25*2</t>
  </si>
  <si>
    <t>"žulovou kostkou"1235*1.25*2</t>
  </si>
  <si>
    <t>"chodník tl. 60mm"600*1.25*2</t>
  </si>
  <si>
    <t>"vegetační nosná vrstva pro trávníky a keře, materiál pro ohumusování využit ze stavby"100</t>
  </si>
  <si>
    <t>100/20"zatravnění"</t>
  </si>
  <si>
    <t>"drenáž pro odvodnění pláně, zaústěna do dešťových vpustí"233*2</t>
  </si>
  <si>
    <t>1235*1.25</t>
  </si>
  <si>
    <t>130*1.25</t>
  </si>
  <si>
    <t>315*1.25</t>
  </si>
  <si>
    <t>140*1.25</t>
  </si>
  <si>
    <t>85*1.25</t>
  </si>
  <si>
    <t>600*1.25</t>
  </si>
  <si>
    <t>"obalení trativodu geotextílií"3*0.5*233*2</t>
  </si>
  <si>
    <t>3830,25/3</t>
  </si>
  <si>
    <t>"zajištění výkopu do 2m, proti sesuvu"42*2*2</t>
  </si>
  <si>
    <t>-458477446</t>
  </si>
  <si>
    <t>"asfaltobeton"130*1.2</t>
  </si>
  <si>
    <t>"fr. 0-63, chodník"600*1.25</t>
  </si>
  <si>
    <t>"čedič+žulová kostka"(75+240)*1.25</t>
  </si>
  <si>
    <t>"vjezdy"140*1.25</t>
  </si>
  <si>
    <t>"reliefní dlažba"85*1.25</t>
  </si>
  <si>
    <t>"žulová kostka - vozovka"1235*1.25</t>
  </si>
  <si>
    <t>"čedič+žulová kostka parkovacích stání"(75+240)*1.25</t>
  </si>
  <si>
    <t>"reliéfní dlažba"85*1.25</t>
  </si>
  <si>
    <t>"žulová kostka vozovka"1235*1.25</t>
  </si>
  <si>
    <t>"asfaltobeton"130*1.25</t>
  </si>
  <si>
    <t>"podklad pod asfaltobetonem"130*1.25</t>
  </si>
  <si>
    <t>"podklad pod čedičovou kostkou+žulovou kostkou-parkovací stání"(75+240)*1.25</t>
  </si>
  <si>
    <t>"podklad pod žulovou kostkou"1235*1.25</t>
  </si>
  <si>
    <t>130*1.15</t>
  </si>
  <si>
    <t>130*1,1"plná konstrukce"</t>
  </si>
  <si>
    <t>130*1.05*2"plná konstrukce"</t>
  </si>
  <si>
    <t>130"plná konstrukce"</t>
  </si>
  <si>
    <t>130*1.05"plná konstrukce"</t>
  </si>
  <si>
    <t>"žulová kostka - parkovací stání"240</t>
  </si>
  <si>
    <t>"žulová kostka"1235</t>
  </si>
  <si>
    <t>"V 10e, vyhrazené stání"7,5*2*0,125*2</t>
  </si>
  <si>
    <t>"V 7, v místě přechodu pro chodce, mramorová kostka do betonu, čára š. 0,25m" 6*2*2*0,25</t>
  </si>
  <si>
    <t>"oddělení parkovacích staní kostkou bílou z mramoru"2*42*0,125</t>
  </si>
  <si>
    <t>"dvojřádek z žulových kostek u silniční obruby, betonové lože z boční opěrou z betonu C20/25 nXF3"233*0.25*2+50*0.25</t>
  </si>
  <si>
    <t>"čedičová kostka - do betonového lože tl. 100mm"75*1.1</t>
  </si>
  <si>
    <t>-1891460432</t>
  </si>
  <si>
    <t>"V7, v místě přechodu pro chodce, mramorová kostka do betonu" 6*2*2*0,25</t>
  </si>
  <si>
    <t>"včetně drtě fr. 4-8mm"600</t>
  </si>
  <si>
    <t>"černá reliéfní dlažba tl. 80mm"85</t>
  </si>
  <si>
    <t>"žlutá dlažba"140</t>
  </si>
  <si>
    <t>-1109238378</t>
  </si>
  <si>
    <t>"žlutá dlažba"600</t>
  </si>
  <si>
    <t>14"napojení příč. žlabů na kanalizaci pomocí navrtávky se sedlem, popř. napojení přímo do kanalizační šachty"</t>
  </si>
  <si>
    <t>"včetně výkopových prací 2*1*42=84m3, odvozu na skládku a poplatku"42</t>
  </si>
  <si>
    <t>14"uliční vpust, včetně výkopu pro novou vpust a zhutněného obsypu"</t>
  </si>
  <si>
    <t>"odstranění stávajících UV vč. přípojek, a zpětného zásypání vhodnou zeminou se zhutněním"8</t>
  </si>
  <si>
    <t>14"nové dešť. vpustí"</t>
  </si>
  <si>
    <t>1397704597</t>
  </si>
  <si>
    <t>7+3+2+2+6+10+8+6+2+4</t>
  </si>
  <si>
    <t>-80580272</t>
  </si>
  <si>
    <t>"nové+50% náhrada stávajících"50+48+233</t>
  </si>
  <si>
    <t>"stávající 50%" 233</t>
  </si>
  <si>
    <t>"R2 - u parkovacích ploch"6*1,3</t>
  </si>
  <si>
    <t>"R5"8</t>
  </si>
  <si>
    <t>"R6"10</t>
  </si>
  <si>
    <t>233</t>
  </si>
  <si>
    <t>50+48</t>
  </si>
  <si>
    <t>-1391773019</t>
  </si>
  <si>
    <t>"napojení R3"5</t>
  </si>
  <si>
    <t>"u parkovacích ploch, délka oblouku 1.3m - R2"6*1,3</t>
  </si>
  <si>
    <t>-1033177222</t>
  </si>
  <si>
    <t>-1539735321</t>
  </si>
  <si>
    <t>"montáž příčného žlabu do bet. lože, včetně výkopu pro příčný žlab, odvozu na skládku a poplatku"70</t>
  </si>
  <si>
    <t>"materiál - kompletní žlab z polymerbetonu včetně mříže"70</t>
  </si>
  <si>
    <t>"materiál"70</t>
  </si>
  <si>
    <t>336"dlažba, směs materiálů"</t>
  </si>
  <si>
    <t>174+1102"podklad z kameniva"</t>
  </si>
  <si>
    <t>34"frézovaná živice"</t>
  </si>
  <si>
    <t>136*0,5"žulová obruba"</t>
  </si>
  <si>
    <t>323"asf. recyklát v tl. 100mm"</t>
  </si>
  <si>
    <t>"odvoz na skládku do 15km"2057*15</t>
  </si>
  <si>
    <t>-460414594</t>
  </si>
  <si>
    <t>336"dlažba"</t>
  </si>
  <si>
    <t>1379775159</t>
  </si>
  <si>
    <t>323"asf. recyklát"</t>
  </si>
  <si>
    <t>34"frézovaná živice-recyklace"</t>
  </si>
  <si>
    <t>"provedení izolace palisád proti zemní vlhkosti ze strany od terénu"233*2*1</t>
  </si>
  <si>
    <t>SO 102.1 - SO 102.1 - Vegetační úpravy</t>
  </si>
  <si>
    <t xml:space="preserve">D2 - 2  příprava vegetační vrstvy</t>
  </si>
  <si>
    <t xml:space="preserve">D3 - 3  založení trávníku</t>
  </si>
  <si>
    <t>2106199835</t>
  </si>
  <si>
    <t>1004111169</t>
  </si>
  <si>
    <t>-2125304749</t>
  </si>
  <si>
    <t>1151224877</t>
  </si>
  <si>
    <t xml:space="preserve">2  příprava vegetační vrstvy</t>
  </si>
  <si>
    <t>564281111</t>
  </si>
  <si>
    <t>Podklad nebo podsyp ze štěrkopísku ŠP tl 300 mm (DK fr. 32/63)</t>
  </si>
  <si>
    <t>-1363544432</t>
  </si>
  <si>
    <t>181351003R</t>
  </si>
  <si>
    <t>Rozprostření subbstrátu tl vrstvy do 200 mm pl do 100 m2 v rovině nebo ve svahu do 1:5 strojně</t>
  </si>
  <si>
    <t>1654989809</t>
  </si>
  <si>
    <t>Specifikace.14</t>
  </si>
  <si>
    <t>Zemina těžená suchá pro terénní úpravy ornice (25 % z celkového objemu)</t>
  </si>
  <si>
    <t>1864666994</t>
  </si>
  <si>
    <t>Specifikace.111</t>
  </si>
  <si>
    <t>DK fr. 32/63 (20% z celkového objemu)</t>
  </si>
  <si>
    <t>-1703752176</t>
  </si>
  <si>
    <t>Specifikace.222</t>
  </si>
  <si>
    <t>DK fr. 63/125 (40% z celkového objemu)</t>
  </si>
  <si>
    <t>-544496320</t>
  </si>
  <si>
    <t>Specifikace.333</t>
  </si>
  <si>
    <t xml:space="preserve">Biouhel (15 %  z celkového objemu)</t>
  </si>
  <si>
    <t>-467468515</t>
  </si>
  <si>
    <t>Specifikace.444</t>
  </si>
  <si>
    <t>Keramické kamenivo (5 kg/m3)</t>
  </si>
  <si>
    <t>-719635781</t>
  </si>
  <si>
    <t>182351027</t>
  </si>
  <si>
    <t>Rozprostření substrátu pl do 100 m2 ve svahu přes 1:5 tl vrstvy do 500 mm strojně</t>
  </si>
  <si>
    <t>-621348270</t>
  </si>
  <si>
    <t>Specifikace.5</t>
  </si>
  <si>
    <t>Zemina těžená suchá pro terénní úpravy ornice (20 % z celkového objemu)</t>
  </si>
  <si>
    <t>-232353320</t>
  </si>
  <si>
    <t>Specifikace.6</t>
  </si>
  <si>
    <t>Písek fr. 0/3 (30% z celkového objemu)</t>
  </si>
  <si>
    <t>1393726882</t>
  </si>
  <si>
    <t>Specifikace.7</t>
  </si>
  <si>
    <t>DK fr. 8/16 (15 % z celkového objemu)</t>
  </si>
  <si>
    <t>632289365</t>
  </si>
  <si>
    <t>Specifikace.8</t>
  </si>
  <si>
    <t>DK fr. 4/8 (15 % z celkového objemu)</t>
  </si>
  <si>
    <t>241548613</t>
  </si>
  <si>
    <t>Specifikace.9</t>
  </si>
  <si>
    <t xml:space="preserve">Rašelina (20 %  z celkového objemu)</t>
  </si>
  <si>
    <t>-1371429540</t>
  </si>
  <si>
    <t>Specifikace.4</t>
  </si>
  <si>
    <t>1648066280</t>
  </si>
  <si>
    <t>Specifikace.10</t>
  </si>
  <si>
    <t>Hydogel (0,8 kg/m3)</t>
  </si>
  <si>
    <t>-370761749</t>
  </si>
  <si>
    <t>183403153</t>
  </si>
  <si>
    <t>Obdělání půdy hrabáním v rovině a svahu do 1:5</t>
  </si>
  <si>
    <t>-1846210496</t>
  </si>
  <si>
    <t>-1162909874</t>
  </si>
  <si>
    <t xml:space="preserve">3  založení trávníku</t>
  </si>
  <si>
    <t>-59491277</t>
  </si>
  <si>
    <t>272767109</t>
  </si>
  <si>
    <t>-594711034</t>
  </si>
  <si>
    <t>Specifikace.11</t>
  </si>
  <si>
    <t>-926992346</t>
  </si>
  <si>
    <t>-2007240115</t>
  </si>
  <si>
    <t>Specifikace.1.2</t>
  </si>
  <si>
    <t>1570944113</t>
  </si>
  <si>
    <t>SO 102.2 - SO 102.2 - Trvalé dopravní značení</t>
  </si>
  <si>
    <t>"2 značky montáž navíc, značek celkem 22"24</t>
  </si>
  <si>
    <t>"b 24a"2</t>
  </si>
  <si>
    <t>"E13"2</t>
  </si>
  <si>
    <t>"IP12"3</t>
  </si>
  <si>
    <t>"E13"3</t>
  </si>
  <si>
    <t>"P2"2</t>
  </si>
  <si>
    <t>"včetně betonového základu, dodávka+materiál, přikotvení do bet. základu šrouby, dodávka+materiál"11</t>
  </si>
  <si>
    <t>24*2</t>
  </si>
  <si>
    <t>"V12a" 112,5</t>
  </si>
  <si>
    <t>"V20 - symbol cyklisty"7</t>
  </si>
  <si>
    <t>"V10a" 92,45</t>
  </si>
  <si>
    <t>"V10c" 38,5</t>
  </si>
  <si>
    <t>"š. 0.125m" 130,95+112,5</t>
  </si>
  <si>
    <t>"kovový materiál do výkupny kovů-sloupky"13*0,03</t>
  </si>
  <si>
    <t>"kovový materiál do výkupny kovů-značky"13*0,03</t>
  </si>
  <si>
    <t>"odvoz do 15km-výkupna kovů"0,78*15</t>
  </si>
  <si>
    <t>SO 452 - SO 452 - Veřejné osvětlení - úsek pr. Veselého x Marxova</t>
  </si>
  <si>
    <t>D11 - Vedlejší náklady</t>
  </si>
  <si>
    <t>Pol3</t>
  </si>
  <si>
    <t>Pol2</t>
  </si>
  <si>
    <t>Pol4</t>
  </si>
  <si>
    <t>Pol5</t>
  </si>
  <si>
    <t>Pol6</t>
  </si>
  <si>
    <t>Pol7</t>
  </si>
  <si>
    <t>Pol8</t>
  </si>
  <si>
    <t>Pol9</t>
  </si>
  <si>
    <t>Pol10</t>
  </si>
  <si>
    <t>Pol11</t>
  </si>
  <si>
    <t>Pol12</t>
  </si>
  <si>
    <t>Pol13</t>
  </si>
  <si>
    <t>Pol14</t>
  </si>
  <si>
    <t>Pol15</t>
  </si>
  <si>
    <t>Pol16</t>
  </si>
  <si>
    <t>Pol17</t>
  </si>
  <si>
    <t>Pol18</t>
  </si>
  <si>
    <t>Pol19</t>
  </si>
  <si>
    <t>Pol20</t>
  </si>
  <si>
    <t>Pol21</t>
  </si>
  <si>
    <t>Pol22</t>
  </si>
  <si>
    <t>Pol23</t>
  </si>
  <si>
    <t>Pol24</t>
  </si>
  <si>
    <t>Úprava stávajícího kabelového rozvodu VO - přepojení do nového stožáru VO</t>
  </si>
  <si>
    <t>Pol25</t>
  </si>
  <si>
    <t>Pol26</t>
  </si>
  <si>
    <t>Pol27</t>
  </si>
  <si>
    <t>Pol28</t>
  </si>
  <si>
    <t>Pol29</t>
  </si>
  <si>
    <t>Pol30</t>
  </si>
  <si>
    <t>Pol31</t>
  </si>
  <si>
    <t>Pol32</t>
  </si>
  <si>
    <t>Pol33</t>
  </si>
  <si>
    <t>Pol34</t>
  </si>
  <si>
    <t>Pol35</t>
  </si>
  <si>
    <t>Pol36</t>
  </si>
  <si>
    <t>Pol37</t>
  </si>
  <si>
    <t>Pol38</t>
  </si>
  <si>
    <t>Pol39</t>
  </si>
  <si>
    <t>Pol40</t>
  </si>
  <si>
    <t>Pol41</t>
  </si>
  <si>
    <t>Pol42</t>
  </si>
  <si>
    <t>Pol43</t>
  </si>
  <si>
    <t>Pol44</t>
  </si>
  <si>
    <t>Pol45</t>
  </si>
  <si>
    <t>Pol46</t>
  </si>
  <si>
    <t>Pol47</t>
  </si>
  <si>
    <t>Pol48</t>
  </si>
  <si>
    <t>Pol49</t>
  </si>
  <si>
    <t>Pol50</t>
  </si>
  <si>
    <t>Pol51</t>
  </si>
  <si>
    <t>Pol52</t>
  </si>
  <si>
    <t>Pol53</t>
  </si>
  <si>
    <t>Pol54</t>
  </si>
  <si>
    <t>Pol55</t>
  </si>
  <si>
    <t>Pol56</t>
  </si>
  <si>
    <t>Pol57</t>
  </si>
  <si>
    <t>Pol58</t>
  </si>
  <si>
    <t>Pol59</t>
  </si>
  <si>
    <t>Pol60</t>
  </si>
  <si>
    <t>Pol61</t>
  </si>
  <si>
    <t>Pol62</t>
  </si>
  <si>
    <t>Pol63</t>
  </si>
  <si>
    <t>Pol64</t>
  </si>
  <si>
    <t>Pol65</t>
  </si>
  <si>
    <t>Pol66</t>
  </si>
  <si>
    <t>Pol67</t>
  </si>
  <si>
    <t>154</t>
  </si>
  <si>
    <t>-1826462293</t>
  </si>
  <si>
    <t>808634896</t>
  </si>
  <si>
    <t>-73396737</t>
  </si>
  <si>
    <t>824852408</t>
  </si>
  <si>
    <t>1881401400</t>
  </si>
  <si>
    <t>1279116260</t>
  </si>
  <si>
    <t>1121962752</t>
  </si>
  <si>
    <t>-421496630</t>
  </si>
  <si>
    <t>1085027102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</si>
</sst>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190200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Dukelských Hrdinů, revitalizace MK v úseku Havlíčkova x PR. Veselého x Marxova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Hodonín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16. 12. 2020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Hodonín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Dopravoprojekt Ostrava a.s.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Dopravoprojekt Ostrava a.s.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ROUND(AG95+AG96+AG97+AG102,2)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ROUND(AS95+AS96+AS97+AS102,2)</f>
        <v>0</v>
      </c>
      <c r="AT94" s="114">
        <f>ROUND(SUM(AV94:AW94),2)</f>
        <v>0</v>
      </c>
      <c r="AU94" s="115">
        <f>ROUND(AU95+AU96+AU97+AU102,5)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ROUND(AZ95+AZ96+AZ97+AZ102,2)</f>
        <v>0</v>
      </c>
      <c r="BA94" s="114">
        <f>ROUND(BA95+BA96+BA97+BA102,2)</f>
        <v>0</v>
      </c>
      <c r="BB94" s="114">
        <f>ROUND(BB95+BB96+BB97+BB102,2)</f>
        <v>0</v>
      </c>
      <c r="BC94" s="114">
        <f>ROUND(BC95+BC96+BC97+BC102,2)</f>
        <v>0</v>
      </c>
      <c r="BD94" s="116">
        <f>ROUND(BD95+BD96+BD97+BD102,2)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000.1 - SO 000.1 - Ved...'!J30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 000.1 - SO 000.1 - Ved...'!P118</f>
        <v>0</v>
      </c>
      <c r="AV95" s="128">
        <f>'SO 000.1 - SO 000.1 - Ved...'!J33</f>
        <v>0</v>
      </c>
      <c r="AW95" s="128">
        <f>'SO 000.1 - SO 000.1 - Ved...'!J34</f>
        <v>0</v>
      </c>
      <c r="AX95" s="128">
        <f>'SO 000.1 - SO 000.1 - Ved...'!J35</f>
        <v>0</v>
      </c>
      <c r="AY95" s="128">
        <f>'SO 000.1 - SO 000.1 - Ved...'!J36</f>
        <v>0</v>
      </c>
      <c r="AZ95" s="128">
        <f>'SO 000.1 - SO 000.1 - Ved...'!F33</f>
        <v>0</v>
      </c>
      <c r="BA95" s="128">
        <f>'SO 000.1 - SO 000.1 - Ved...'!F34</f>
        <v>0</v>
      </c>
      <c r="BB95" s="128">
        <f>'SO 000.1 - SO 000.1 - Ved...'!F35</f>
        <v>0</v>
      </c>
      <c r="BC95" s="128">
        <f>'SO 000.1 - SO 000.1 - Ved...'!F36</f>
        <v>0</v>
      </c>
      <c r="BD95" s="130">
        <f>'SO 000.1 - SO 000.1 - Ved...'!F37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000.2 - SO 000.2 - Dop...'!J30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88</v>
      </c>
      <c r="AR96" s="126"/>
      <c r="AS96" s="127">
        <v>0</v>
      </c>
      <c r="AT96" s="128">
        <f>ROUND(SUM(AV96:AW96),2)</f>
        <v>0</v>
      </c>
      <c r="AU96" s="129">
        <f>'SO 000.2 - SO 000.2 - Dop...'!P118</f>
        <v>0</v>
      </c>
      <c r="AV96" s="128">
        <f>'SO 000.2 - SO 000.2 - Dop...'!J33</f>
        <v>0</v>
      </c>
      <c r="AW96" s="128">
        <f>'SO 000.2 - SO 000.2 - Dop...'!J34</f>
        <v>0</v>
      </c>
      <c r="AX96" s="128">
        <f>'SO 000.2 - SO 000.2 - Dop...'!J35</f>
        <v>0</v>
      </c>
      <c r="AY96" s="128">
        <f>'SO 000.2 - SO 000.2 - Dop...'!J36</f>
        <v>0</v>
      </c>
      <c r="AZ96" s="128">
        <f>'SO 000.2 - SO 000.2 - Dop...'!F33</f>
        <v>0</v>
      </c>
      <c r="BA96" s="128">
        <f>'SO 000.2 - SO 000.2 - Dop...'!F34</f>
        <v>0</v>
      </c>
      <c r="BB96" s="128">
        <f>'SO 000.2 - SO 000.2 - Dop...'!F35</f>
        <v>0</v>
      </c>
      <c r="BC96" s="128">
        <f>'SO 000.2 - SO 000.2 - Dop...'!F36</f>
        <v>0</v>
      </c>
      <c r="BD96" s="130">
        <f>'SO 000.2 - SO 000.2 - Dop...'!F37</f>
        <v>0</v>
      </c>
      <c r="BE96" s="7"/>
      <c r="BT96" s="131" t="s">
        <v>83</v>
      </c>
      <c r="BV96" s="131" t="s">
        <v>77</v>
      </c>
      <c r="BW96" s="131" t="s">
        <v>89</v>
      </c>
      <c r="BX96" s="131" t="s">
        <v>5</v>
      </c>
      <c r="CL96" s="131" t="s">
        <v>90</v>
      </c>
      <c r="CM96" s="131" t="s">
        <v>85</v>
      </c>
    </row>
    <row r="97" s="7" customFormat="1" ht="16.5" customHeight="1">
      <c r="A97" s="7"/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32">
        <f>ROUND(SUM(AG98:AG101),2)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88</v>
      </c>
      <c r="AR97" s="126"/>
      <c r="AS97" s="127">
        <f>ROUND(SUM(AS98:AS101),2)</f>
        <v>0</v>
      </c>
      <c r="AT97" s="128">
        <f>ROUND(SUM(AV97:AW97),2)</f>
        <v>0</v>
      </c>
      <c r="AU97" s="129">
        <f>ROUND(SUM(AU98:AU101),5)</f>
        <v>0</v>
      </c>
      <c r="AV97" s="128">
        <f>ROUND(AZ97*L29,2)</f>
        <v>0</v>
      </c>
      <c r="AW97" s="128">
        <f>ROUND(BA97*L30,2)</f>
        <v>0</v>
      </c>
      <c r="AX97" s="128">
        <f>ROUND(BB97*L29,2)</f>
        <v>0</v>
      </c>
      <c r="AY97" s="128">
        <f>ROUND(BC97*L30,2)</f>
        <v>0</v>
      </c>
      <c r="AZ97" s="128">
        <f>ROUND(SUM(AZ98:AZ101),2)</f>
        <v>0</v>
      </c>
      <c r="BA97" s="128">
        <f>ROUND(SUM(BA98:BA101),2)</f>
        <v>0</v>
      </c>
      <c r="BB97" s="128">
        <f>ROUND(SUM(BB98:BB101),2)</f>
        <v>0</v>
      </c>
      <c r="BC97" s="128">
        <f>ROUND(SUM(BC98:BC101),2)</f>
        <v>0</v>
      </c>
      <c r="BD97" s="130">
        <f>ROUND(SUM(BD98:BD101),2)</f>
        <v>0</v>
      </c>
      <c r="BE97" s="7"/>
      <c r="BS97" s="131" t="s">
        <v>74</v>
      </c>
      <c r="BT97" s="131" t="s">
        <v>83</v>
      </c>
      <c r="BU97" s="131" t="s">
        <v>76</v>
      </c>
      <c r="BV97" s="131" t="s">
        <v>77</v>
      </c>
      <c r="BW97" s="131" t="s">
        <v>93</v>
      </c>
      <c r="BX97" s="131" t="s">
        <v>5</v>
      </c>
      <c r="CL97" s="131" t="s">
        <v>1</v>
      </c>
      <c r="CM97" s="131" t="s">
        <v>85</v>
      </c>
    </row>
    <row r="98" s="4" customFormat="1" ht="23.25" customHeight="1">
      <c r="A98" s="119" t="s">
        <v>79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'SO 101 - SO 101 - Tř. Duk...'!J32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96</v>
      </c>
      <c r="AR98" s="72"/>
      <c r="AS98" s="137">
        <v>0</v>
      </c>
      <c r="AT98" s="138">
        <f>ROUND(SUM(AV98:AW98),2)</f>
        <v>0</v>
      </c>
      <c r="AU98" s="139">
        <f>'SO 101 - SO 101 - Tř. Duk...'!P131</f>
        <v>0</v>
      </c>
      <c r="AV98" s="138">
        <f>'SO 101 - SO 101 - Tř. Duk...'!J35</f>
        <v>0</v>
      </c>
      <c r="AW98" s="138">
        <f>'SO 101 - SO 101 - Tř. Duk...'!J36</f>
        <v>0</v>
      </c>
      <c r="AX98" s="138">
        <f>'SO 101 - SO 101 - Tř. Duk...'!J37</f>
        <v>0</v>
      </c>
      <c r="AY98" s="138">
        <f>'SO 101 - SO 101 - Tř. Duk...'!J38</f>
        <v>0</v>
      </c>
      <c r="AZ98" s="138">
        <f>'SO 101 - SO 101 - Tř. Duk...'!F35</f>
        <v>0</v>
      </c>
      <c r="BA98" s="138">
        <f>'SO 101 - SO 101 - Tř. Duk...'!F36</f>
        <v>0</v>
      </c>
      <c r="BB98" s="138">
        <f>'SO 101 - SO 101 - Tř. Duk...'!F37</f>
        <v>0</v>
      </c>
      <c r="BC98" s="138">
        <f>'SO 101 - SO 101 - Tř. Duk...'!F38</f>
        <v>0</v>
      </c>
      <c r="BD98" s="140">
        <f>'SO 101 - SO 101 - Tř. Duk...'!F39</f>
        <v>0</v>
      </c>
      <c r="BE98" s="4"/>
      <c r="BT98" s="141" t="s">
        <v>85</v>
      </c>
      <c r="BV98" s="141" t="s">
        <v>77</v>
      </c>
      <c r="BW98" s="141" t="s">
        <v>97</v>
      </c>
      <c r="BX98" s="141" t="s">
        <v>93</v>
      </c>
      <c r="CL98" s="141" t="s">
        <v>90</v>
      </c>
    </row>
    <row r="99" s="4" customFormat="1" ht="23.25" customHeight="1">
      <c r="A99" s="119" t="s">
        <v>79</v>
      </c>
      <c r="B99" s="70"/>
      <c r="C99" s="133"/>
      <c r="D99" s="133"/>
      <c r="E99" s="134" t="s">
        <v>98</v>
      </c>
      <c r="F99" s="134"/>
      <c r="G99" s="134"/>
      <c r="H99" s="134"/>
      <c r="I99" s="134"/>
      <c r="J99" s="133"/>
      <c r="K99" s="134" t="s">
        <v>99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'SO 101.1 - SO 101.1 - Veg...'!J32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96</v>
      </c>
      <c r="AR99" s="72"/>
      <c r="AS99" s="137">
        <v>0</v>
      </c>
      <c r="AT99" s="138">
        <f>ROUND(SUM(AV99:AW99),2)</f>
        <v>0</v>
      </c>
      <c r="AU99" s="139">
        <f>'SO 101.1 - SO 101.1 - Veg...'!P124</f>
        <v>0</v>
      </c>
      <c r="AV99" s="138">
        <f>'SO 101.1 - SO 101.1 - Veg...'!J35</f>
        <v>0</v>
      </c>
      <c r="AW99" s="138">
        <f>'SO 101.1 - SO 101.1 - Veg...'!J36</f>
        <v>0</v>
      </c>
      <c r="AX99" s="138">
        <f>'SO 101.1 - SO 101.1 - Veg...'!J37</f>
        <v>0</v>
      </c>
      <c r="AY99" s="138">
        <f>'SO 101.1 - SO 101.1 - Veg...'!J38</f>
        <v>0</v>
      </c>
      <c r="AZ99" s="138">
        <f>'SO 101.1 - SO 101.1 - Veg...'!F35</f>
        <v>0</v>
      </c>
      <c r="BA99" s="138">
        <f>'SO 101.1 - SO 101.1 - Veg...'!F36</f>
        <v>0</v>
      </c>
      <c r="BB99" s="138">
        <f>'SO 101.1 - SO 101.1 - Veg...'!F37</f>
        <v>0</v>
      </c>
      <c r="BC99" s="138">
        <f>'SO 101.1 - SO 101.1 - Veg...'!F38</f>
        <v>0</v>
      </c>
      <c r="BD99" s="140">
        <f>'SO 101.1 - SO 101.1 - Veg...'!F39</f>
        <v>0</v>
      </c>
      <c r="BE99" s="4"/>
      <c r="BT99" s="141" t="s">
        <v>85</v>
      </c>
      <c r="BV99" s="141" t="s">
        <v>77</v>
      </c>
      <c r="BW99" s="141" t="s">
        <v>100</v>
      </c>
      <c r="BX99" s="141" t="s">
        <v>93</v>
      </c>
      <c r="CL99" s="141" t="s">
        <v>1</v>
      </c>
    </row>
    <row r="100" s="4" customFormat="1" ht="23.25" customHeight="1">
      <c r="A100" s="119" t="s">
        <v>79</v>
      </c>
      <c r="B100" s="70"/>
      <c r="C100" s="133"/>
      <c r="D100" s="133"/>
      <c r="E100" s="134" t="s">
        <v>101</v>
      </c>
      <c r="F100" s="134"/>
      <c r="G100" s="134"/>
      <c r="H100" s="134"/>
      <c r="I100" s="134"/>
      <c r="J100" s="133"/>
      <c r="K100" s="134" t="s">
        <v>102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 101.2 - SO 101.2 - Trv...'!J32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96</v>
      </c>
      <c r="AR100" s="72"/>
      <c r="AS100" s="137">
        <v>0</v>
      </c>
      <c r="AT100" s="138">
        <f>ROUND(SUM(AV100:AW100),2)</f>
        <v>0</v>
      </c>
      <c r="AU100" s="139">
        <f>'SO 101.2 - SO 101.2 - Trv...'!P124</f>
        <v>0</v>
      </c>
      <c r="AV100" s="138">
        <f>'SO 101.2 - SO 101.2 - Trv...'!J35</f>
        <v>0</v>
      </c>
      <c r="AW100" s="138">
        <f>'SO 101.2 - SO 101.2 - Trv...'!J36</f>
        <v>0</v>
      </c>
      <c r="AX100" s="138">
        <f>'SO 101.2 - SO 101.2 - Trv...'!J37</f>
        <v>0</v>
      </c>
      <c r="AY100" s="138">
        <f>'SO 101.2 - SO 101.2 - Trv...'!J38</f>
        <v>0</v>
      </c>
      <c r="AZ100" s="138">
        <f>'SO 101.2 - SO 101.2 - Trv...'!F35</f>
        <v>0</v>
      </c>
      <c r="BA100" s="138">
        <f>'SO 101.2 - SO 101.2 - Trv...'!F36</f>
        <v>0</v>
      </c>
      <c r="BB100" s="138">
        <f>'SO 101.2 - SO 101.2 - Trv...'!F37</f>
        <v>0</v>
      </c>
      <c r="BC100" s="138">
        <f>'SO 101.2 - SO 101.2 - Trv...'!F38</f>
        <v>0</v>
      </c>
      <c r="BD100" s="140">
        <f>'SO 101.2 - SO 101.2 - Trv...'!F39</f>
        <v>0</v>
      </c>
      <c r="BE100" s="4"/>
      <c r="BT100" s="141" t="s">
        <v>85</v>
      </c>
      <c r="BV100" s="141" t="s">
        <v>77</v>
      </c>
      <c r="BW100" s="141" t="s">
        <v>103</v>
      </c>
      <c r="BX100" s="141" t="s">
        <v>93</v>
      </c>
      <c r="CL100" s="141" t="s">
        <v>1</v>
      </c>
    </row>
    <row r="101" s="4" customFormat="1" ht="23.25" customHeight="1">
      <c r="A101" s="119" t="s">
        <v>79</v>
      </c>
      <c r="B101" s="70"/>
      <c r="C101" s="133"/>
      <c r="D101" s="133"/>
      <c r="E101" s="134" t="s">
        <v>104</v>
      </c>
      <c r="F101" s="134"/>
      <c r="G101" s="134"/>
      <c r="H101" s="134"/>
      <c r="I101" s="134"/>
      <c r="J101" s="133"/>
      <c r="K101" s="134" t="s">
        <v>105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'SO 451 - SO 451 - Veřejné...'!J32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96</v>
      </c>
      <c r="AR101" s="72"/>
      <c r="AS101" s="137">
        <v>0</v>
      </c>
      <c r="AT101" s="138">
        <f>ROUND(SUM(AV101:AW101),2)</f>
        <v>0</v>
      </c>
      <c r="AU101" s="139">
        <f>'SO 451 - SO 451 - Veřejné...'!P132</f>
        <v>0</v>
      </c>
      <c r="AV101" s="138">
        <f>'SO 451 - SO 451 - Veřejné...'!J35</f>
        <v>0</v>
      </c>
      <c r="AW101" s="138">
        <f>'SO 451 - SO 451 - Veřejné...'!J36</f>
        <v>0</v>
      </c>
      <c r="AX101" s="138">
        <f>'SO 451 - SO 451 - Veřejné...'!J37</f>
        <v>0</v>
      </c>
      <c r="AY101" s="138">
        <f>'SO 451 - SO 451 - Veřejné...'!J38</f>
        <v>0</v>
      </c>
      <c r="AZ101" s="138">
        <f>'SO 451 - SO 451 - Veřejné...'!F35</f>
        <v>0</v>
      </c>
      <c r="BA101" s="138">
        <f>'SO 451 - SO 451 - Veřejné...'!F36</f>
        <v>0</v>
      </c>
      <c r="BB101" s="138">
        <f>'SO 451 - SO 451 - Veřejné...'!F37</f>
        <v>0</v>
      </c>
      <c r="BC101" s="138">
        <f>'SO 451 - SO 451 - Veřejné...'!F38</f>
        <v>0</v>
      </c>
      <c r="BD101" s="140">
        <f>'SO 451 - SO 451 - Veřejné...'!F39</f>
        <v>0</v>
      </c>
      <c r="BE101" s="4"/>
      <c r="BT101" s="141" t="s">
        <v>85</v>
      </c>
      <c r="BV101" s="141" t="s">
        <v>77</v>
      </c>
      <c r="BW101" s="141" t="s">
        <v>106</v>
      </c>
      <c r="BX101" s="141" t="s">
        <v>93</v>
      </c>
      <c r="CL101" s="141" t="s">
        <v>1</v>
      </c>
    </row>
    <row r="102" s="7" customFormat="1" ht="16.5" customHeight="1">
      <c r="A102" s="7"/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32">
        <f>ROUND(SUM(AG103:AG106),2)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88</v>
      </c>
      <c r="AR102" s="126"/>
      <c r="AS102" s="127">
        <f>ROUND(SUM(AS103:AS106),2)</f>
        <v>0</v>
      </c>
      <c r="AT102" s="128">
        <f>ROUND(SUM(AV102:AW102),2)</f>
        <v>0</v>
      </c>
      <c r="AU102" s="129">
        <f>ROUND(SUM(AU103:AU106),5)</f>
        <v>0</v>
      </c>
      <c r="AV102" s="128">
        <f>ROUND(AZ102*L29,2)</f>
        <v>0</v>
      </c>
      <c r="AW102" s="128">
        <f>ROUND(BA102*L30,2)</f>
        <v>0</v>
      </c>
      <c r="AX102" s="128">
        <f>ROUND(BB102*L29,2)</f>
        <v>0</v>
      </c>
      <c r="AY102" s="128">
        <f>ROUND(BC102*L30,2)</f>
        <v>0</v>
      </c>
      <c r="AZ102" s="128">
        <f>ROUND(SUM(AZ103:AZ106),2)</f>
        <v>0</v>
      </c>
      <c r="BA102" s="128">
        <f>ROUND(SUM(BA103:BA106),2)</f>
        <v>0</v>
      </c>
      <c r="BB102" s="128">
        <f>ROUND(SUM(BB103:BB106),2)</f>
        <v>0</v>
      </c>
      <c r="BC102" s="128">
        <f>ROUND(SUM(BC103:BC106),2)</f>
        <v>0</v>
      </c>
      <c r="BD102" s="130">
        <f>ROUND(SUM(BD103:BD106),2)</f>
        <v>0</v>
      </c>
      <c r="BE102" s="7"/>
      <c r="BS102" s="131" t="s">
        <v>74</v>
      </c>
      <c r="BT102" s="131" t="s">
        <v>83</v>
      </c>
      <c r="BU102" s="131" t="s">
        <v>76</v>
      </c>
      <c r="BV102" s="131" t="s">
        <v>77</v>
      </c>
      <c r="BW102" s="131" t="s">
        <v>109</v>
      </c>
      <c r="BX102" s="131" t="s">
        <v>5</v>
      </c>
      <c r="CL102" s="131" t="s">
        <v>1</v>
      </c>
      <c r="CM102" s="131" t="s">
        <v>85</v>
      </c>
    </row>
    <row r="103" s="4" customFormat="1" ht="23.25" customHeight="1">
      <c r="A103" s="119" t="s">
        <v>79</v>
      </c>
      <c r="B103" s="70"/>
      <c r="C103" s="133"/>
      <c r="D103" s="133"/>
      <c r="E103" s="134" t="s">
        <v>110</v>
      </c>
      <c r="F103" s="134"/>
      <c r="G103" s="134"/>
      <c r="H103" s="134"/>
      <c r="I103" s="134"/>
      <c r="J103" s="133"/>
      <c r="K103" s="134" t="s">
        <v>111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'SO 102 - SO 102 - Tř. Duk...'!J32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96</v>
      </c>
      <c r="AR103" s="72"/>
      <c r="AS103" s="137">
        <v>0</v>
      </c>
      <c r="AT103" s="138">
        <f>ROUND(SUM(AV103:AW103),2)</f>
        <v>0</v>
      </c>
      <c r="AU103" s="139">
        <f>'SO 102 - SO 102 - Tř. Duk...'!P131</f>
        <v>0</v>
      </c>
      <c r="AV103" s="138">
        <f>'SO 102 - SO 102 - Tř. Duk...'!J35</f>
        <v>0</v>
      </c>
      <c r="AW103" s="138">
        <f>'SO 102 - SO 102 - Tř. Duk...'!J36</f>
        <v>0</v>
      </c>
      <c r="AX103" s="138">
        <f>'SO 102 - SO 102 - Tř. Duk...'!J37</f>
        <v>0</v>
      </c>
      <c r="AY103" s="138">
        <f>'SO 102 - SO 102 - Tř. Duk...'!J38</f>
        <v>0</v>
      </c>
      <c r="AZ103" s="138">
        <f>'SO 102 - SO 102 - Tř. Duk...'!F35</f>
        <v>0</v>
      </c>
      <c r="BA103" s="138">
        <f>'SO 102 - SO 102 - Tř. Duk...'!F36</f>
        <v>0</v>
      </c>
      <c r="BB103" s="138">
        <f>'SO 102 - SO 102 - Tř. Duk...'!F37</f>
        <v>0</v>
      </c>
      <c r="BC103" s="138">
        <f>'SO 102 - SO 102 - Tř. Duk...'!F38</f>
        <v>0</v>
      </c>
      <c r="BD103" s="140">
        <f>'SO 102 - SO 102 - Tř. Duk...'!F39</f>
        <v>0</v>
      </c>
      <c r="BE103" s="4"/>
      <c r="BT103" s="141" t="s">
        <v>85</v>
      </c>
      <c r="BV103" s="141" t="s">
        <v>77</v>
      </c>
      <c r="BW103" s="141" t="s">
        <v>112</v>
      </c>
      <c r="BX103" s="141" t="s">
        <v>109</v>
      </c>
      <c r="CL103" s="141" t="s">
        <v>90</v>
      </c>
    </row>
    <row r="104" s="4" customFormat="1" ht="23.25" customHeight="1">
      <c r="A104" s="119" t="s">
        <v>79</v>
      </c>
      <c r="B104" s="70"/>
      <c r="C104" s="133"/>
      <c r="D104" s="133"/>
      <c r="E104" s="134" t="s">
        <v>113</v>
      </c>
      <c r="F104" s="134"/>
      <c r="G104" s="134"/>
      <c r="H104" s="134"/>
      <c r="I104" s="134"/>
      <c r="J104" s="133"/>
      <c r="K104" s="134" t="s">
        <v>114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'SO 102.1 - SO 102.1 - Veg...'!J32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96</v>
      </c>
      <c r="AR104" s="72"/>
      <c r="AS104" s="137">
        <v>0</v>
      </c>
      <c r="AT104" s="138">
        <f>ROUND(SUM(AV104:AW104),2)</f>
        <v>0</v>
      </c>
      <c r="AU104" s="139">
        <f>'SO 102.1 - SO 102.1 - Veg...'!P123</f>
        <v>0</v>
      </c>
      <c r="AV104" s="138">
        <f>'SO 102.1 - SO 102.1 - Veg...'!J35</f>
        <v>0</v>
      </c>
      <c r="AW104" s="138">
        <f>'SO 102.1 - SO 102.1 - Veg...'!J36</f>
        <v>0</v>
      </c>
      <c r="AX104" s="138">
        <f>'SO 102.1 - SO 102.1 - Veg...'!J37</f>
        <v>0</v>
      </c>
      <c r="AY104" s="138">
        <f>'SO 102.1 - SO 102.1 - Veg...'!J38</f>
        <v>0</v>
      </c>
      <c r="AZ104" s="138">
        <f>'SO 102.1 - SO 102.1 - Veg...'!F35</f>
        <v>0</v>
      </c>
      <c r="BA104" s="138">
        <f>'SO 102.1 - SO 102.1 - Veg...'!F36</f>
        <v>0</v>
      </c>
      <c r="BB104" s="138">
        <f>'SO 102.1 - SO 102.1 - Veg...'!F37</f>
        <v>0</v>
      </c>
      <c r="BC104" s="138">
        <f>'SO 102.1 - SO 102.1 - Veg...'!F38</f>
        <v>0</v>
      </c>
      <c r="BD104" s="140">
        <f>'SO 102.1 - SO 102.1 - Veg...'!F39</f>
        <v>0</v>
      </c>
      <c r="BE104" s="4"/>
      <c r="BT104" s="141" t="s">
        <v>85</v>
      </c>
      <c r="BV104" s="141" t="s">
        <v>77</v>
      </c>
      <c r="BW104" s="141" t="s">
        <v>115</v>
      </c>
      <c r="BX104" s="141" t="s">
        <v>109</v>
      </c>
      <c r="CL104" s="141" t="s">
        <v>1</v>
      </c>
    </row>
    <row r="105" s="4" customFormat="1" ht="23.25" customHeight="1">
      <c r="A105" s="119" t="s">
        <v>79</v>
      </c>
      <c r="B105" s="70"/>
      <c r="C105" s="133"/>
      <c r="D105" s="133"/>
      <c r="E105" s="134" t="s">
        <v>116</v>
      </c>
      <c r="F105" s="134"/>
      <c r="G105" s="134"/>
      <c r="H105" s="134"/>
      <c r="I105" s="134"/>
      <c r="J105" s="133"/>
      <c r="K105" s="134" t="s">
        <v>117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'SO 102.2 - SO 102.2 - Trv...'!J32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96</v>
      </c>
      <c r="AR105" s="72"/>
      <c r="AS105" s="137">
        <v>0</v>
      </c>
      <c r="AT105" s="138">
        <f>ROUND(SUM(AV105:AW105),2)</f>
        <v>0</v>
      </c>
      <c r="AU105" s="139">
        <f>'SO 102.2 - SO 102.2 - Trv...'!P124</f>
        <v>0</v>
      </c>
      <c r="AV105" s="138">
        <f>'SO 102.2 - SO 102.2 - Trv...'!J35</f>
        <v>0</v>
      </c>
      <c r="AW105" s="138">
        <f>'SO 102.2 - SO 102.2 - Trv...'!J36</f>
        <v>0</v>
      </c>
      <c r="AX105" s="138">
        <f>'SO 102.2 - SO 102.2 - Trv...'!J37</f>
        <v>0</v>
      </c>
      <c r="AY105" s="138">
        <f>'SO 102.2 - SO 102.2 - Trv...'!J38</f>
        <v>0</v>
      </c>
      <c r="AZ105" s="138">
        <f>'SO 102.2 - SO 102.2 - Trv...'!F35</f>
        <v>0</v>
      </c>
      <c r="BA105" s="138">
        <f>'SO 102.2 - SO 102.2 - Trv...'!F36</f>
        <v>0</v>
      </c>
      <c r="BB105" s="138">
        <f>'SO 102.2 - SO 102.2 - Trv...'!F37</f>
        <v>0</v>
      </c>
      <c r="BC105" s="138">
        <f>'SO 102.2 - SO 102.2 - Trv...'!F38</f>
        <v>0</v>
      </c>
      <c r="BD105" s="140">
        <f>'SO 102.2 - SO 102.2 - Trv...'!F39</f>
        <v>0</v>
      </c>
      <c r="BE105" s="4"/>
      <c r="BT105" s="141" t="s">
        <v>85</v>
      </c>
      <c r="BV105" s="141" t="s">
        <v>77</v>
      </c>
      <c r="BW105" s="141" t="s">
        <v>118</v>
      </c>
      <c r="BX105" s="141" t="s">
        <v>109</v>
      </c>
      <c r="CL105" s="141" t="s">
        <v>1</v>
      </c>
    </row>
    <row r="106" s="4" customFormat="1" ht="23.25" customHeight="1">
      <c r="A106" s="119" t="s">
        <v>79</v>
      </c>
      <c r="B106" s="70"/>
      <c r="C106" s="133"/>
      <c r="D106" s="133"/>
      <c r="E106" s="134" t="s">
        <v>119</v>
      </c>
      <c r="F106" s="134"/>
      <c r="G106" s="134"/>
      <c r="H106" s="134"/>
      <c r="I106" s="134"/>
      <c r="J106" s="133"/>
      <c r="K106" s="134" t="s">
        <v>120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'SO 452 - SO 452 - Veřejné...'!J32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96</v>
      </c>
      <c r="AR106" s="72"/>
      <c r="AS106" s="142">
        <v>0</v>
      </c>
      <c r="AT106" s="143">
        <f>ROUND(SUM(AV106:AW106),2)</f>
        <v>0</v>
      </c>
      <c r="AU106" s="144">
        <f>'SO 452 - SO 452 - Veřejné...'!P132</f>
        <v>0</v>
      </c>
      <c r="AV106" s="143">
        <f>'SO 452 - SO 452 - Veřejné...'!J35</f>
        <v>0</v>
      </c>
      <c r="AW106" s="143">
        <f>'SO 452 - SO 452 - Veřejné...'!J36</f>
        <v>0</v>
      </c>
      <c r="AX106" s="143">
        <f>'SO 452 - SO 452 - Veřejné...'!J37</f>
        <v>0</v>
      </c>
      <c r="AY106" s="143">
        <f>'SO 452 - SO 452 - Veřejné...'!J38</f>
        <v>0</v>
      </c>
      <c r="AZ106" s="143">
        <f>'SO 452 - SO 452 - Veřejné...'!F35</f>
        <v>0</v>
      </c>
      <c r="BA106" s="143">
        <f>'SO 452 - SO 452 - Veřejné...'!F36</f>
        <v>0</v>
      </c>
      <c r="BB106" s="143">
        <f>'SO 452 - SO 452 - Veřejné...'!F37</f>
        <v>0</v>
      </c>
      <c r="BC106" s="143">
        <f>'SO 452 - SO 452 - Veřejné...'!F38</f>
        <v>0</v>
      </c>
      <c r="BD106" s="145">
        <f>'SO 452 - SO 452 - Veřejné...'!F39</f>
        <v>0</v>
      </c>
      <c r="BE106" s="4"/>
      <c r="BT106" s="141" t="s">
        <v>85</v>
      </c>
      <c r="BV106" s="141" t="s">
        <v>77</v>
      </c>
      <c r="BW106" s="141" t="s">
        <v>121</v>
      </c>
      <c r="BX106" s="141" t="s">
        <v>109</v>
      </c>
      <c r="CL106" s="141" t="s">
        <v>1</v>
      </c>
    </row>
    <row r="107" s="2" customFormat="1" ht="30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8x376rO6F8eY8V+G+UqnvzVE1lKNJym+WpXmG49d0sIcLOI9uTo5e3uXN4XQe6VF5E29/kxjkTSXWcH8xUwXXg==" hashValue="7T3WI7UHO5J9GGYZZl1LD77TQ/gOiVZ0gFksXs6Db13bwppj1aOMTMmR2H3nAbhnaJ4ZNkbZNjNqfEmBEESK+Q==" algorithmName="SHA-512" password="CC35"/>
  <mergeCells count="86">
    <mergeCell ref="C92:G92"/>
    <mergeCell ref="D95:H95"/>
    <mergeCell ref="D96:H96"/>
    <mergeCell ref="D102:H102"/>
    <mergeCell ref="D97:H97"/>
    <mergeCell ref="E103:I103"/>
    <mergeCell ref="E101:I101"/>
    <mergeCell ref="E100:I100"/>
    <mergeCell ref="E104:I104"/>
    <mergeCell ref="E99:I99"/>
    <mergeCell ref="E98:I98"/>
    <mergeCell ref="I92:AF92"/>
    <mergeCell ref="J96:AF96"/>
    <mergeCell ref="J97:AF97"/>
    <mergeCell ref="J95:AF95"/>
    <mergeCell ref="J102:AF102"/>
    <mergeCell ref="K98:AF98"/>
    <mergeCell ref="K100:AF100"/>
    <mergeCell ref="K101:AF101"/>
    <mergeCell ref="K103:AF103"/>
    <mergeCell ref="K99:AF99"/>
    <mergeCell ref="K104:AF104"/>
    <mergeCell ref="L85:AO85"/>
    <mergeCell ref="E105:I105"/>
    <mergeCell ref="K105:AF105"/>
    <mergeCell ref="E106:I106"/>
    <mergeCell ref="K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8:AM98"/>
    <mergeCell ref="AG92:AM92"/>
    <mergeCell ref="AG97:AM97"/>
    <mergeCell ref="AG101:AM101"/>
    <mergeCell ref="AG100:AM100"/>
    <mergeCell ref="AG103:AM103"/>
    <mergeCell ref="AG95:AM95"/>
    <mergeCell ref="AG96:AM96"/>
    <mergeCell ref="AG99:AM99"/>
    <mergeCell ref="AG104:AM104"/>
    <mergeCell ref="AG102:AM102"/>
    <mergeCell ref="AM90:AP90"/>
    <mergeCell ref="AM87:AN87"/>
    <mergeCell ref="AM89:AP89"/>
    <mergeCell ref="AN92:AP92"/>
    <mergeCell ref="AN103:AP103"/>
    <mergeCell ref="AN104:AP104"/>
    <mergeCell ref="AN101:AP101"/>
    <mergeCell ref="AN100:AP100"/>
    <mergeCell ref="AN99:AP99"/>
    <mergeCell ref="AN95:AP95"/>
    <mergeCell ref="AN98:AP98"/>
    <mergeCell ref="AN96:AP96"/>
    <mergeCell ref="AN102:AP102"/>
    <mergeCell ref="AN97:AP97"/>
    <mergeCell ref="AS89:AT91"/>
    <mergeCell ref="AN105:AP105"/>
    <mergeCell ref="AG105:AM105"/>
    <mergeCell ref="AN106:AP106"/>
    <mergeCell ref="AG106:AM106"/>
    <mergeCell ref="AN94:AP94"/>
  </mergeCells>
  <hyperlinks>
    <hyperlink ref="A95" location="'SO 000.1 - SO 000.1 - Ved...'!C2" display="/"/>
    <hyperlink ref="A96" location="'SO 000.2 - SO 000.2 - Dop...'!C2" display="/"/>
    <hyperlink ref="A98" location="'SO 101 - SO 101 - Tř. Duk...'!C2" display="/"/>
    <hyperlink ref="A99" location="'SO 101.1 - SO 101.1 - Veg...'!C2" display="/"/>
    <hyperlink ref="A100" location="'SO 101.2 - SO 101.2 - Trv...'!C2" display="/"/>
    <hyperlink ref="A101" location="'SO 451 - SO 451 - Veřejné...'!C2" display="/"/>
    <hyperlink ref="A103" location="'SO 102 - SO 102 - Tř. Duk...'!C2" display="/"/>
    <hyperlink ref="A104" location="'SO 102.1 - SO 102.1 - Veg...'!C2" display="/"/>
    <hyperlink ref="A105" location="'SO 102.2 - SO 102.2 - Trv...'!C2" display="/"/>
    <hyperlink ref="A106" location="'SO 452 - SO 452 - Veřejn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123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1126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258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1301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16. 12. 2020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31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ROUND((SUM(BE124:BE191)),  2)</f>
        <v>0</v>
      </c>
      <c r="G35" s="38"/>
      <c r="H35" s="38"/>
      <c r="I35" s="171">
        <v>0.20999999999999999</v>
      </c>
      <c r="J35" s="170">
        <f>ROUND(((SUM(BE124:BE191))*I35),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ROUND((SUM(BF124:BF191)),  2)</f>
        <v>0</v>
      </c>
      <c r="G36" s="38"/>
      <c r="H36" s="38"/>
      <c r="I36" s="171">
        <v>0.14999999999999999</v>
      </c>
      <c r="J36" s="170">
        <f>ROUND(((SUM(BF124:BF191))*I36),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ROUND((SUM(BG124:BG191)),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ROUND((SUM(BH124:BH191)),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ROUND((SUM(BI124:BI191)),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123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1126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258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102.2 - SO 102.2 - Trvalé dopravní značení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Hodonín</v>
      </c>
      <c r="G91" s="40"/>
      <c r="H91" s="40"/>
      <c r="I91" s="156" t="s">
        <v>22</v>
      </c>
      <c r="J91" s="79" t="str">
        <f>IF(J14="","",J14)</f>
        <v>16. 12. 2020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Hodonín</v>
      </c>
      <c r="G93" s="40"/>
      <c r="H93" s="40"/>
      <c r="I93" s="156" t="s">
        <v>30</v>
      </c>
      <c r="J93" s="36" t="str">
        <f>E23</f>
        <v>Dopravoprojekt Ostrava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>Dopravoprojekt Ostrava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126</v>
      </c>
      <c r="D96" s="198"/>
      <c r="E96" s="198"/>
      <c r="F96" s="198"/>
      <c r="G96" s="198"/>
      <c r="H96" s="198"/>
      <c r="I96" s="199"/>
      <c r="J96" s="200" t="s">
        <v>127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128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202"/>
      <c r="C99" s="203"/>
      <c r="D99" s="204" t="s">
        <v>260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266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9"/>
      <c r="C101" s="133"/>
      <c r="D101" s="210" t="s">
        <v>267</v>
      </c>
      <c r="E101" s="211"/>
      <c r="F101" s="211"/>
      <c r="G101" s="211"/>
      <c r="H101" s="211"/>
      <c r="I101" s="212"/>
      <c r="J101" s="213">
        <f>J182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268</v>
      </c>
      <c r="E102" s="211"/>
      <c r="F102" s="211"/>
      <c r="G102" s="211"/>
      <c r="H102" s="211"/>
      <c r="I102" s="212"/>
      <c r="J102" s="213">
        <f>J184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132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96" t="str">
        <f>E7</f>
        <v>Dukelských Hrdinů, revitalizace MK v úseku Havlíčkova x PR. Veselého x Marxova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123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1126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258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 102.2 - SO 102.2 - Trvalé dopravní značení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Hodonín</v>
      </c>
      <c r="G118" s="40"/>
      <c r="H118" s="40"/>
      <c r="I118" s="156" t="s">
        <v>22</v>
      </c>
      <c r="J118" s="79" t="str">
        <f>IF(J14="","",J14)</f>
        <v>16. 12. 2020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>město Hodonín</v>
      </c>
      <c r="G120" s="40"/>
      <c r="H120" s="40"/>
      <c r="I120" s="156" t="s">
        <v>30</v>
      </c>
      <c r="J120" s="36" t="str">
        <f>E23</f>
        <v>Dopravoprojekt Ostrava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156" t="s">
        <v>33</v>
      </c>
      <c r="J121" s="36" t="str">
        <f>E26</f>
        <v>Dopravoprojekt Ostrava a.s.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133</v>
      </c>
      <c r="D123" s="218" t="s">
        <v>60</v>
      </c>
      <c r="E123" s="218" t="s">
        <v>56</v>
      </c>
      <c r="F123" s="218" t="s">
        <v>57</v>
      </c>
      <c r="G123" s="218" t="s">
        <v>134</v>
      </c>
      <c r="H123" s="218" t="s">
        <v>135</v>
      </c>
      <c r="I123" s="219" t="s">
        <v>136</v>
      </c>
      <c r="J123" s="218" t="s">
        <v>127</v>
      </c>
      <c r="K123" s="220" t="s">
        <v>137</v>
      </c>
      <c r="L123" s="221"/>
      <c r="M123" s="100" t="s">
        <v>1</v>
      </c>
      <c r="N123" s="101" t="s">
        <v>39</v>
      </c>
      <c r="O123" s="101" t="s">
        <v>138</v>
      </c>
      <c r="P123" s="101" t="s">
        <v>139</v>
      </c>
      <c r="Q123" s="101" t="s">
        <v>140</v>
      </c>
      <c r="R123" s="101" t="s">
        <v>141</v>
      </c>
      <c r="S123" s="101" t="s">
        <v>142</v>
      </c>
      <c r="T123" s="102" t="s">
        <v>143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144</v>
      </c>
      <c r="D124" s="40"/>
      <c r="E124" s="40"/>
      <c r="F124" s="40"/>
      <c r="G124" s="40"/>
      <c r="H124" s="40"/>
      <c r="I124" s="154"/>
      <c r="J124" s="222">
        <f>BK124</f>
        <v>0</v>
      </c>
      <c r="K124" s="40"/>
      <c r="L124" s="44"/>
      <c r="M124" s="103"/>
      <c r="N124" s="223"/>
      <c r="O124" s="104"/>
      <c r="P124" s="224">
        <f>P125</f>
        <v>0</v>
      </c>
      <c r="Q124" s="104"/>
      <c r="R124" s="224">
        <f>R125</f>
        <v>1.4757280775000001</v>
      </c>
      <c r="S124" s="104"/>
      <c r="T124" s="225">
        <f>T125</f>
        <v>1.0660000000000001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129</v>
      </c>
      <c r="BK124" s="226">
        <f>BK125</f>
        <v>0</v>
      </c>
    </row>
    <row r="125" s="12" customFormat="1" ht="25.92" customHeight="1">
      <c r="A125" s="12"/>
      <c r="B125" s="227"/>
      <c r="C125" s="228"/>
      <c r="D125" s="229" t="s">
        <v>74</v>
      </c>
      <c r="E125" s="230" t="s">
        <v>271</v>
      </c>
      <c r="F125" s="230" t="s">
        <v>272</v>
      </c>
      <c r="G125" s="228"/>
      <c r="H125" s="228"/>
      <c r="I125" s="231"/>
      <c r="J125" s="232">
        <f>BK125</f>
        <v>0</v>
      </c>
      <c r="K125" s="228"/>
      <c r="L125" s="233"/>
      <c r="M125" s="234"/>
      <c r="N125" s="235"/>
      <c r="O125" s="235"/>
      <c r="P125" s="236">
        <f>P126+P184</f>
        <v>0</v>
      </c>
      <c r="Q125" s="235"/>
      <c r="R125" s="236">
        <f>R126+R184</f>
        <v>1.4757280775000001</v>
      </c>
      <c r="S125" s="235"/>
      <c r="T125" s="237">
        <f>T126+T184</f>
        <v>1.0660000000000001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83</v>
      </c>
      <c r="AT125" s="239" t="s">
        <v>74</v>
      </c>
      <c r="AU125" s="239" t="s">
        <v>75</v>
      </c>
      <c r="AY125" s="238" t="s">
        <v>148</v>
      </c>
      <c r="BK125" s="240">
        <f>BK126+BK184</f>
        <v>0</v>
      </c>
    </row>
    <row r="126" s="12" customFormat="1" ht="22.8" customHeight="1">
      <c r="A126" s="12"/>
      <c r="B126" s="227"/>
      <c r="C126" s="228"/>
      <c r="D126" s="229" t="s">
        <v>74</v>
      </c>
      <c r="E126" s="241" t="s">
        <v>199</v>
      </c>
      <c r="F126" s="241" t="s">
        <v>621</v>
      </c>
      <c r="G126" s="228"/>
      <c r="H126" s="228"/>
      <c r="I126" s="231"/>
      <c r="J126" s="242">
        <f>BK126</f>
        <v>0</v>
      </c>
      <c r="K126" s="228"/>
      <c r="L126" s="233"/>
      <c r="M126" s="234"/>
      <c r="N126" s="235"/>
      <c r="O126" s="235"/>
      <c r="P126" s="236">
        <f>P127+SUM(P128:P182)</f>
        <v>0</v>
      </c>
      <c r="Q126" s="235"/>
      <c r="R126" s="236">
        <f>R127+SUM(R128:R182)</f>
        <v>1.4757280775000001</v>
      </c>
      <c r="S126" s="235"/>
      <c r="T126" s="237">
        <f>T127+SUM(T128:T182)</f>
        <v>1.0660000000000001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8" t="s">
        <v>83</v>
      </c>
      <c r="AT126" s="239" t="s">
        <v>74</v>
      </c>
      <c r="AU126" s="239" t="s">
        <v>83</v>
      </c>
      <c r="AY126" s="238" t="s">
        <v>148</v>
      </c>
      <c r="BK126" s="240">
        <f>BK127+SUM(BK128:BK182)</f>
        <v>0</v>
      </c>
    </row>
    <row r="127" s="2" customFormat="1" ht="21.75" customHeight="1">
      <c r="A127" s="38"/>
      <c r="B127" s="39"/>
      <c r="C127" s="243" t="s">
        <v>83</v>
      </c>
      <c r="D127" s="243" t="s">
        <v>149</v>
      </c>
      <c r="E127" s="244" t="s">
        <v>814</v>
      </c>
      <c r="F127" s="245" t="s">
        <v>815</v>
      </c>
      <c r="G127" s="246" t="s">
        <v>236</v>
      </c>
      <c r="H127" s="247">
        <v>24</v>
      </c>
      <c r="I127" s="248"/>
      <c r="J127" s="249">
        <f>ROUND(I127*H127,2)</f>
        <v>0</v>
      </c>
      <c r="K127" s="245" t="s">
        <v>282</v>
      </c>
      <c r="L127" s="44"/>
      <c r="M127" s="250" t="s">
        <v>1</v>
      </c>
      <c r="N127" s="251" t="s">
        <v>40</v>
      </c>
      <c r="O127" s="91"/>
      <c r="P127" s="252">
        <f>O127*H127</f>
        <v>0</v>
      </c>
      <c r="Q127" s="252">
        <v>0.00069999999999999999</v>
      </c>
      <c r="R127" s="252">
        <f>Q127*H127</f>
        <v>0.016799999999999999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162</v>
      </c>
      <c r="AT127" s="254" t="s">
        <v>149</v>
      </c>
      <c r="AU127" s="254" t="s">
        <v>85</v>
      </c>
      <c r="AY127" s="17" t="s">
        <v>148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83</v>
      </c>
      <c r="BK127" s="255">
        <f>ROUND(I127*H127,2)</f>
        <v>0</v>
      </c>
      <c r="BL127" s="17" t="s">
        <v>162</v>
      </c>
      <c r="BM127" s="254" t="s">
        <v>85</v>
      </c>
    </row>
    <row r="128" s="13" customFormat="1">
      <c r="A128" s="13"/>
      <c r="B128" s="256"/>
      <c r="C128" s="257"/>
      <c r="D128" s="258" t="s">
        <v>156</v>
      </c>
      <c r="E128" s="259" t="s">
        <v>1</v>
      </c>
      <c r="F128" s="260" t="s">
        <v>1302</v>
      </c>
      <c r="G128" s="257"/>
      <c r="H128" s="261">
        <v>24</v>
      </c>
      <c r="I128" s="262"/>
      <c r="J128" s="257"/>
      <c r="K128" s="257"/>
      <c r="L128" s="263"/>
      <c r="M128" s="264"/>
      <c r="N128" s="265"/>
      <c r="O128" s="265"/>
      <c r="P128" s="265"/>
      <c r="Q128" s="265"/>
      <c r="R128" s="265"/>
      <c r="S128" s="265"/>
      <c r="T128" s="26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7" t="s">
        <v>156</v>
      </c>
      <c r="AU128" s="267" t="s">
        <v>85</v>
      </c>
      <c r="AV128" s="13" t="s">
        <v>85</v>
      </c>
      <c r="AW128" s="13" t="s">
        <v>32</v>
      </c>
      <c r="AX128" s="13" t="s">
        <v>83</v>
      </c>
      <c r="AY128" s="267" t="s">
        <v>148</v>
      </c>
    </row>
    <row r="129" s="2" customFormat="1" ht="21.75" customHeight="1">
      <c r="A129" s="38"/>
      <c r="B129" s="39"/>
      <c r="C129" s="297" t="s">
        <v>85</v>
      </c>
      <c r="D129" s="297" t="s">
        <v>359</v>
      </c>
      <c r="E129" s="298" t="s">
        <v>816</v>
      </c>
      <c r="F129" s="299" t="s">
        <v>817</v>
      </c>
      <c r="G129" s="300" t="s">
        <v>236</v>
      </c>
      <c r="H129" s="301">
        <v>4</v>
      </c>
      <c r="I129" s="302"/>
      <c r="J129" s="303">
        <f>ROUND(I129*H129,2)</f>
        <v>0</v>
      </c>
      <c r="K129" s="299" t="s">
        <v>282</v>
      </c>
      <c r="L129" s="304"/>
      <c r="M129" s="305" t="s">
        <v>1</v>
      </c>
      <c r="N129" s="306" t="s">
        <v>40</v>
      </c>
      <c r="O129" s="91"/>
      <c r="P129" s="252">
        <f>O129*H129</f>
        <v>0</v>
      </c>
      <c r="Q129" s="252">
        <v>0.0025000000000000001</v>
      </c>
      <c r="R129" s="252">
        <f>Q129*H129</f>
        <v>0.01</v>
      </c>
      <c r="S129" s="252">
        <v>0</v>
      </c>
      <c r="T129" s="25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194</v>
      </c>
      <c r="AT129" s="254" t="s">
        <v>359</v>
      </c>
      <c r="AU129" s="254" t="s">
        <v>85</v>
      </c>
      <c r="AY129" s="17" t="s">
        <v>148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83</v>
      </c>
      <c r="BK129" s="255">
        <f>ROUND(I129*H129,2)</f>
        <v>0</v>
      </c>
      <c r="BL129" s="17" t="s">
        <v>162</v>
      </c>
      <c r="BM129" s="254" t="s">
        <v>818</v>
      </c>
    </row>
    <row r="130" s="13" customFormat="1">
      <c r="A130" s="13"/>
      <c r="B130" s="256"/>
      <c r="C130" s="257"/>
      <c r="D130" s="258" t="s">
        <v>156</v>
      </c>
      <c r="E130" s="259" t="s">
        <v>1</v>
      </c>
      <c r="F130" s="260" t="s">
        <v>819</v>
      </c>
      <c r="G130" s="257"/>
      <c r="H130" s="261">
        <v>1</v>
      </c>
      <c r="I130" s="262"/>
      <c r="J130" s="257"/>
      <c r="K130" s="257"/>
      <c r="L130" s="263"/>
      <c r="M130" s="264"/>
      <c r="N130" s="265"/>
      <c r="O130" s="265"/>
      <c r="P130" s="265"/>
      <c r="Q130" s="265"/>
      <c r="R130" s="265"/>
      <c r="S130" s="265"/>
      <c r="T130" s="26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7" t="s">
        <v>156</v>
      </c>
      <c r="AU130" s="267" t="s">
        <v>85</v>
      </c>
      <c r="AV130" s="13" t="s">
        <v>85</v>
      </c>
      <c r="AW130" s="13" t="s">
        <v>32</v>
      </c>
      <c r="AX130" s="13" t="s">
        <v>75</v>
      </c>
      <c r="AY130" s="267" t="s">
        <v>148</v>
      </c>
    </row>
    <row r="131" s="13" customFormat="1">
      <c r="A131" s="13"/>
      <c r="B131" s="256"/>
      <c r="C131" s="257"/>
      <c r="D131" s="258" t="s">
        <v>156</v>
      </c>
      <c r="E131" s="259" t="s">
        <v>1</v>
      </c>
      <c r="F131" s="260" t="s">
        <v>820</v>
      </c>
      <c r="G131" s="257"/>
      <c r="H131" s="261">
        <v>1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156</v>
      </c>
      <c r="AU131" s="267" t="s">
        <v>85</v>
      </c>
      <c r="AV131" s="13" t="s">
        <v>85</v>
      </c>
      <c r="AW131" s="13" t="s">
        <v>32</v>
      </c>
      <c r="AX131" s="13" t="s">
        <v>75</v>
      </c>
      <c r="AY131" s="267" t="s">
        <v>148</v>
      </c>
    </row>
    <row r="132" s="13" customFormat="1">
      <c r="A132" s="13"/>
      <c r="B132" s="256"/>
      <c r="C132" s="257"/>
      <c r="D132" s="258" t="s">
        <v>156</v>
      </c>
      <c r="E132" s="259" t="s">
        <v>1</v>
      </c>
      <c r="F132" s="260" t="s">
        <v>1303</v>
      </c>
      <c r="G132" s="257"/>
      <c r="H132" s="261">
        <v>2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156</v>
      </c>
      <c r="AU132" s="267" t="s">
        <v>85</v>
      </c>
      <c r="AV132" s="13" t="s">
        <v>85</v>
      </c>
      <c r="AW132" s="13" t="s">
        <v>32</v>
      </c>
      <c r="AX132" s="13" t="s">
        <v>75</v>
      </c>
      <c r="AY132" s="267" t="s">
        <v>148</v>
      </c>
    </row>
    <row r="133" s="14" customFormat="1">
      <c r="A133" s="14"/>
      <c r="B133" s="268"/>
      <c r="C133" s="269"/>
      <c r="D133" s="258" t="s">
        <v>156</v>
      </c>
      <c r="E133" s="270" t="s">
        <v>1</v>
      </c>
      <c r="F133" s="271" t="s">
        <v>161</v>
      </c>
      <c r="G133" s="269"/>
      <c r="H133" s="272">
        <v>4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8" t="s">
        <v>156</v>
      </c>
      <c r="AU133" s="278" t="s">
        <v>85</v>
      </c>
      <c r="AV133" s="14" t="s">
        <v>162</v>
      </c>
      <c r="AW133" s="14" t="s">
        <v>32</v>
      </c>
      <c r="AX133" s="14" t="s">
        <v>83</v>
      </c>
      <c r="AY133" s="278" t="s">
        <v>148</v>
      </c>
    </row>
    <row r="134" s="2" customFormat="1" ht="16.5" customHeight="1">
      <c r="A134" s="38"/>
      <c r="B134" s="39"/>
      <c r="C134" s="297" t="s">
        <v>168</v>
      </c>
      <c r="D134" s="297" t="s">
        <v>359</v>
      </c>
      <c r="E134" s="298" t="s">
        <v>822</v>
      </c>
      <c r="F134" s="299" t="s">
        <v>823</v>
      </c>
      <c r="G134" s="300" t="s">
        <v>236</v>
      </c>
      <c r="H134" s="301">
        <v>2</v>
      </c>
      <c r="I134" s="302"/>
      <c r="J134" s="303">
        <f>ROUND(I134*H134,2)</f>
        <v>0</v>
      </c>
      <c r="K134" s="299" t="s">
        <v>282</v>
      </c>
      <c r="L134" s="304"/>
      <c r="M134" s="305" t="s">
        <v>1</v>
      </c>
      <c r="N134" s="306" t="s">
        <v>40</v>
      </c>
      <c r="O134" s="91"/>
      <c r="P134" s="252">
        <f>O134*H134</f>
        <v>0</v>
      </c>
      <c r="Q134" s="252">
        <v>0.00089999999999999998</v>
      </c>
      <c r="R134" s="252">
        <f>Q134*H134</f>
        <v>0.0018</v>
      </c>
      <c r="S134" s="252">
        <v>0</v>
      </c>
      <c r="T134" s="25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4" t="s">
        <v>194</v>
      </c>
      <c r="AT134" s="254" t="s">
        <v>359</v>
      </c>
      <c r="AU134" s="254" t="s">
        <v>85</v>
      </c>
      <c r="AY134" s="17" t="s">
        <v>148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7" t="s">
        <v>83</v>
      </c>
      <c r="BK134" s="255">
        <f>ROUND(I134*H134,2)</f>
        <v>0</v>
      </c>
      <c r="BL134" s="17" t="s">
        <v>162</v>
      </c>
      <c r="BM134" s="254" t="s">
        <v>824</v>
      </c>
    </row>
    <row r="135" s="13" customFormat="1">
      <c r="A135" s="13"/>
      <c r="B135" s="256"/>
      <c r="C135" s="257"/>
      <c r="D135" s="258" t="s">
        <v>156</v>
      </c>
      <c r="E135" s="259" t="s">
        <v>1</v>
      </c>
      <c r="F135" s="260" t="s">
        <v>1304</v>
      </c>
      <c r="G135" s="257"/>
      <c r="H135" s="261">
        <v>2</v>
      </c>
      <c r="I135" s="262"/>
      <c r="J135" s="257"/>
      <c r="K135" s="257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156</v>
      </c>
      <c r="AU135" s="267" t="s">
        <v>85</v>
      </c>
      <c r="AV135" s="13" t="s">
        <v>85</v>
      </c>
      <c r="AW135" s="13" t="s">
        <v>32</v>
      </c>
      <c r="AX135" s="13" t="s">
        <v>83</v>
      </c>
      <c r="AY135" s="267" t="s">
        <v>148</v>
      </c>
    </row>
    <row r="136" s="2" customFormat="1" ht="21.75" customHeight="1">
      <c r="A136" s="38"/>
      <c r="B136" s="39"/>
      <c r="C136" s="297" t="s">
        <v>162</v>
      </c>
      <c r="D136" s="297" t="s">
        <v>359</v>
      </c>
      <c r="E136" s="298" t="s">
        <v>826</v>
      </c>
      <c r="F136" s="299" t="s">
        <v>827</v>
      </c>
      <c r="G136" s="300" t="s">
        <v>236</v>
      </c>
      <c r="H136" s="301">
        <v>4</v>
      </c>
      <c r="I136" s="302"/>
      <c r="J136" s="303">
        <f>ROUND(I136*H136,2)</f>
        <v>0</v>
      </c>
      <c r="K136" s="299" t="s">
        <v>282</v>
      </c>
      <c r="L136" s="304"/>
      <c r="M136" s="305" t="s">
        <v>1</v>
      </c>
      <c r="N136" s="306" t="s">
        <v>40</v>
      </c>
      <c r="O136" s="91"/>
      <c r="P136" s="252">
        <f>O136*H136</f>
        <v>0</v>
      </c>
      <c r="Q136" s="252">
        <v>0.0035000000000000001</v>
      </c>
      <c r="R136" s="252">
        <f>Q136*H136</f>
        <v>0.014</v>
      </c>
      <c r="S136" s="252">
        <v>0</v>
      </c>
      <c r="T136" s="25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4" t="s">
        <v>194</v>
      </c>
      <c r="AT136" s="254" t="s">
        <v>359</v>
      </c>
      <c r="AU136" s="254" t="s">
        <v>85</v>
      </c>
      <c r="AY136" s="17" t="s">
        <v>148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7" t="s">
        <v>83</v>
      </c>
      <c r="BK136" s="255">
        <f>ROUND(I136*H136,2)</f>
        <v>0</v>
      </c>
      <c r="BL136" s="17" t="s">
        <v>162</v>
      </c>
      <c r="BM136" s="254" t="s">
        <v>828</v>
      </c>
    </row>
    <row r="137" s="13" customFormat="1">
      <c r="A137" s="13"/>
      <c r="B137" s="256"/>
      <c r="C137" s="257"/>
      <c r="D137" s="258" t="s">
        <v>156</v>
      </c>
      <c r="E137" s="259" t="s">
        <v>1</v>
      </c>
      <c r="F137" s="260" t="s">
        <v>825</v>
      </c>
      <c r="G137" s="257"/>
      <c r="H137" s="261">
        <v>1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156</v>
      </c>
      <c r="AU137" s="267" t="s">
        <v>85</v>
      </c>
      <c r="AV137" s="13" t="s">
        <v>85</v>
      </c>
      <c r="AW137" s="13" t="s">
        <v>32</v>
      </c>
      <c r="AX137" s="13" t="s">
        <v>75</v>
      </c>
      <c r="AY137" s="267" t="s">
        <v>148</v>
      </c>
    </row>
    <row r="138" s="13" customFormat="1">
      <c r="A138" s="13"/>
      <c r="B138" s="256"/>
      <c r="C138" s="257"/>
      <c r="D138" s="258" t="s">
        <v>156</v>
      </c>
      <c r="E138" s="259" t="s">
        <v>1</v>
      </c>
      <c r="F138" s="260" t="s">
        <v>1305</v>
      </c>
      <c r="G138" s="257"/>
      <c r="H138" s="261">
        <v>3</v>
      </c>
      <c r="I138" s="262"/>
      <c r="J138" s="257"/>
      <c r="K138" s="257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156</v>
      </c>
      <c r="AU138" s="267" t="s">
        <v>85</v>
      </c>
      <c r="AV138" s="13" t="s">
        <v>85</v>
      </c>
      <c r="AW138" s="13" t="s">
        <v>32</v>
      </c>
      <c r="AX138" s="13" t="s">
        <v>75</v>
      </c>
      <c r="AY138" s="267" t="s">
        <v>148</v>
      </c>
    </row>
    <row r="139" s="14" customFormat="1">
      <c r="A139" s="14"/>
      <c r="B139" s="268"/>
      <c r="C139" s="269"/>
      <c r="D139" s="258" t="s">
        <v>156</v>
      </c>
      <c r="E139" s="270" t="s">
        <v>1</v>
      </c>
      <c r="F139" s="271" t="s">
        <v>161</v>
      </c>
      <c r="G139" s="269"/>
      <c r="H139" s="272">
        <v>4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8" t="s">
        <v>156</v>
      </c>
      <c r="AU139" s="278" t="s">
        <v>85</v>
      </c>
      <c r="AV139" s="14" t="s">
        <v>162</v>
      </c>
      <c r="AW139" s="14" t="s">
        <v>32</v>
      </c>
      <c r="AX139" s="14" t="s">
        <v>83</v>
      </c>
      <c r="AY139" s="278" t="s">
        <v>148</v>
      </c>
    </row>
    <row r="140" s="2" customFormat="1" ht="21.75" customHeight="1">
      <c r="A140" s="38"/>
      <c r="B140" s="39"/>
      <c r="C140" s="297" t="s">
        <v>147</v>
      </c>
      <c r="D140" s="297" t="s">
        <v>359</v>
      </c>
      <c r="E140" s="298" t="s">
        <v>830</v>
      </c>
      <c r="F140" s="299" t="s">
        <v>831</v>
      </c>
      <c r="G140" s="300" t="s">
        <v>236</v>
      </c>
      <c r="H140" s="301">
        <v>6</v>
      </c>
      <c r="I140" s="302"/>
      <c r="J140" s="303">
        <f>ROUND(I140*H140,2)</f>
        <v>0</v>
      </c>
      <c r="K140" s="299" t="s">
        <v>282</v>
      </c>
      <c r="L140" s="304"/>
      <c r="M140" s="305" t="s">
        <v>1</v>
      </c>
      <c r="N140" s="306" t="s">
        <v>40</v>
      </c>
      <c r="O140" s="91"/>
      <c r="P140" s="252">
        <f>O140*H140</f>
        <v>0</v>
      </c>
      <c r="Q140" s="252">
        <v>0.0025000000000000001</v>
      </c>
      <c r="R140" s="252">
        <f>Q140*H140</f>
        <v>0.014999999999999999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194</v>
      </c>
      <c r="AT140" s="254" t="s">
        <v>359</v>
      </c>
      <c r="AU140" s="254" t="s">
        <v>85</v>
      </c>
      <c r="AY140" s="17" t="s">
        <v>148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83</v>
      </c>
      <c r="BK140" s="255">
        <f>ROUND(I140*H140,2)</f>
        <v>0</v>
      </c>
      <c r="BL140" s="17" t="s">
        <v>162</v>
      </c>
      <c r="BM140" s="254" t="s">
        <v>832</v>
      </c>
    </row>
    <row r="141" s="13" customFormat="1">
      <c r="A141" s="13"/>
      <c r="B141" s="256"/>
      <c r="C141" s="257"/>
      <c r="D141" s="258" t="s">
        <v>156</v>
      </c>
      <c r="E141" s="259" t="s">
        <v>1</v>
      </c>
      <c r="F141" s="260" t="s">
        <v>833</v>
      </c>
      <c r="G141" s="257"/>
      <c r="H141" s="261">
        <v>2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156</v>
      </c>
      <c r="AU141" s="267" t="s">
        <v>85</v>
      </c>
      <c r="AV141" s="13" t="s">
        <v>85</v>
      </c>
      <c r="AW141" s="13" t="s">
        <v>32</v>
      </c>
      <c r="AX141" s="13" t="s">
        <v>75</v>
      </c>
      <c r="AY141" s="267" t="s">
        <v>148</v>
      </c>
    </row>
    <row r="142" s="13" customFormat="1">
      <c r="A142" s="13"/>
      <c r="B142" s="256"/>
      <c r="C142" s="257"/>
      <c r="D142" s="258" t="s">
        <v>156</v>
      </c>
      <c r="E142" s="259" t="s">
        <v>1</v>
      </c>
      <c r="F142" s="260" t="s">
        <v>834</v>
      </c>
      <c r="G142" s="257"/>
      <c r="H142" s="261">
        <v>1</v>
      </c>
      <c r="I142" s="262"/>
      <c r="J142" s="257"/>
      <c r="K142" s="257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156</v>
      </c>
      <c r="AU142" s="267" t="s">
        <v>85</v>
      </c>
      <c r="AV142" s="13" t="s">
        <v>85</v>
      </c>
      <c r="AW142" s="13" t="s">
        <v>32</v>
      </c>
      <c r="AX142" s="13" t="s">
        <v>75</v>
      </c>
      <c r="AY142" s="267" t="s">
        <v>148</v>
      </c>
    </row>
    <row r="143" s="13" customFormat="1">
      <c r="A143" s="13"/>
      <c r="B143" s="256"/>
      <c r="C143" s="257"/>
      <c r="D143" s="258" t="s">
        <v>156</v>
      </c>
      <c r="E143" s="259" t="s">
        <v>1</v>
      </c>
      <c r="F143" s="260" t="s">
        <v>1306</v>
      </c>
      <c r="G143" s="257"/>
      <c r="H143" s="261">
        <v>3</v>
      </c>
      <c r="I143" s="262"/>
      <c r="J143" s="257"/>
      <c r="K143" s="257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156</v>
      </c>
      <c r="AU143" s="267" t="s">
        <v>85</v>
      </c>
      <c r="AV143" s="13" t="s">
        <v>85</v>
      </c>
      <c r="AW143" s="13" t="s">
        <v>32</v>
      </c>
      <c r="AX143" s="13" t="s">
        <v>75</v>
      </c>
      <c r="AY143" s="267" t="s">
        <v>148</v>
      </c>
    </row>
    <row r="144" s="14" customFormat="1">
      <c r="A144" s="14"/>
      <c r="B144" s="268"/>
      <c r="C144" s="269"/>
      <c r="D144" s="258" t="s">
        <v>156</v>
      </c>
      <c r="E144" s="270" t="s">
        <v>1</v>
      </c>
      <c r="F144" s="271" t="s">
        <v>161</v>
      </c>
      <c r="G144" s="269"/>
      <c r="H144" s="272">
        <v>6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8" t="s">
        <v>156</v>
      </c>
      <c r="AU144" s="278" t="s">
        <v>85</v>
      </c>
      <c r="AV144" s="14" t="s">
        <v>162</v>
      </c>
      <c r="AW144" s="14" t="s">
        <v>32</v>
      </c>
      <c r="AX144" s="14" t="s">
        <v>83</v>
      </c>
      <c r="AY144" s="278" t="s">
        <v>148</v>
      </c>
    </row>
    <row r="145" s="2" customFormat="1" ht="16.5" customHeight="1">
      <c r="A145" s="38"/>
      <c r="B145" s="39"/>
      <c r="C145" s="297" t="s">
        <v>182</v>
      </c>
      <c r="D145" s="297" t="s">
        <v>359</v>
      </c>
      <c r="E145" s="298" t="s">
        <v>835</v>
      </c>
      <c r="F145" s="299" t="s">
        <v>836</v>
      </c>
      <c r="G145" s="300" t="s">
        <v>236</v>
      </c>
      <c r="H145" s="301">
        <v>2</v>
      </c>
      <c r="I145" s="302"/>
      <c r="J145" s="303">
        <f>ROUND(I145*H145,2)</f>
        <v>0</v>
      </c>
      <c r="K145" s="299" t="s">
        <v>282</v>
      </c>
      <c r="L145" s="304"/>
      <c r="M145" s="305" t="s">
        <v>1</v>
      </c>
      <c r="N145" s="306" t="s">
        <v>40</v>
      </c>
      <c r="O145" s="91"/>
      <c r="P145" s="252">
        <f>O145*H145</f>
        <v>0</v>
      </c>
      <c r="Q145" s="252">
        <v>0.0040000000000000001</v>
      </c>
      <c r="R145" s="252">
        <f>Q145*H145</f>
        <v>0.0080000000000000002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194</v>
      </c>
      <c r="AT145" s="254" t="s">
        <v>359</v>
      </c>
      <c r="AU145" s="254" t="s">
        <v>85</v>
      </c>
      <c r="AY145" s="17" t="s">
        <v>148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83</v>
      </c>
      <c r="BK145" s="255">
        <f>ROUND(I145*H145,2)</f>
        <v>0</v>
      </c>
      <c r="BL145" s="17" t="s">
        <v>162</v>
      </c>
      <c r="BM145" s="254" t="s">
        <v>837</v>
      </c>
    </row>
    <row r="146" s="13" customFormat="1">
      <c r="A146" s="13"/>
      <c r="B146" s="256"/>
      <c r="C146" s="257"/>
      <c r="D146" s="258" t="s">
        <v>156</v>
      </c>
      <c r="E146" s="259" t="s">
        <v>1</v>
      </c>
      <c r="F146" s="260" t="s">
        <v>1307</v>
      </c>
      <c r="G146" s="257"/>
      <c r="H146" s="261">
        <v>2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156</v>
      </c>
      <c r="AU146" s="267" t="s">
        <v>85</v>
      </c>
      <c r="AV146" s="13" t="s">
        <v>85</v>
      </c>
      <c r="AW146" s="13" t="s">
        <v>32</v>
      </c>
      <c r="AX146" s="13" t="s">
        <v>83</v>
      </c>
      <c r="AY146" s="267" t="s">
        <v>148</v>
      </c>
    </row>
    <row r="147" s="2" customFormat="1" ht="16.5" customHeight="1">
      <c r="A147" s="38"/>
      <c r="B147" s="39"/>
      <c r="C147" s="297" t="s">
        <v>188</v>
      </c>
      <c r="D147" s="297" t="s">
        <v>359</v>
      </c>
      <c r="E147" s="298" t="s">
        <v>839</v>
      </c>
      <c r="F147" s="299" t="s">
        <v>840</v>
      </c>
      <c r="G147" s="300" t="s">
        <v>236</v>
      </c>
      <c r="H147" s="301">
        <v>2</v>
      </c>
      <c r="I147" s="302"/>
      <c r="J147" s="303">
        <f>ROUND(I147*H147,2)</f>
        <v>0</v>
      </c>
      <c r="K147" s="299" t="s">
        <v>282</v>
      </c>
      <c r="L147" s="304"/>
      <c r="M147" s="305" t="s">
        <v>1</v>
      </c>
      <c r="N147" s="306" t="s">
        <v>40</v>
      </c>
      <c r="O147" s="91"/>
      <c r="P147" s="252">
        <f>O147*H147</f>
        <v>0</v>
      </c>
      <c r="Q147" s="252">
        <v>0.0016999999999999999</v>
      </c>
      <c r="R147" s="252">
        <f>Q147*H147</f>
        <v>0.0033999999999999998</v>
      </c>
      <c r="S147" s="252">
        <v>0</v>
      </c>
      <c r="T147" s="25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4" t="s">
        <v>194</v>
      </c>
      <c r="AT147" s="254" t="s">
        <v>359</v>
      </c>
      <c r="AU147" s="254" t="s">
        <v>85</v>
      </c>
      <c r="AY147" s="17" t="s">
        <v>148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7" t="s">
        <v>83</v>
      </c>
      <c r="BK147" s="255">
        <f>ROUND(I147*H147,2)</f>
        <v>0</v>
      </c>
      <c r="BL147" s="17" t="s">
        <v>162</v>
      </c>
      <c r="BM147" s="254" t="s">
        <v>841</v>
      </c>
    </row>
    <row r="148" s="13" customFormat="1">
      <c r="A148" s="13"/>
      <c r="B148" s="256"/>
      <c r="C148" s="257"/>
      <c r="D148" s="258" t="s">
        <v>156</v>
      </c>
      <c r="E148" s="259" t="s">
        <v>1</v>
      </c>
      <c r="F148" s="260" t="s">
        <v>842</v>
      </c>
      <c r="G148" s="257"/>
      <c r="H148" s="261">
        <v>1</v>
      </c>
      <c r="I148" s="262"/>
      <c r="J148" s="257"/>
      <c r="K148" s="257"/>
      <c r="L148" s="263"/>
      <c r="M148" s="264"/>
      <c r="N148" s="265"/>
      <c r="O148" s="265"/>
      <c r="P148" s="265"/>
      <c r="Q148" s="265"/>
      <c r="R148" s="265"/>
      <c r="S148" s="265"/>
      <c r="T148" s="26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7" t="s">
        <v>156</v>
      </c>
      <c r="AU148" s="267" t="s">
        <v>85</v>
      </c>
      <c r="AV148" s="13" t="s">
        <v>85</v>
      </c>
      <c r="AW148" s="13" t="s">
        <v>32</v>
      </c>
      <c r="AX148" s="13" t="s">
        <v>75</v>
      </c>
      <c r="AY148" s="267" t="s">
        <v>148</v>
      </c>
    </row>
    <row r="149" s="13" customFormat="1">
      <c r="A149" s="13"/>
      <c r="B149" s="256"/>
      <c r="C149" s="257"/>
      <c r="D149" s="258" t="s">
        <v>156</v>
      </c>
      <c r="E149" s="259" t="s">
        <v>1</v>
      </c>
      <c r="F149" s="260" t="s">
        <v>843</v>
      </c>
      <c r="G149" s="257"/>
      <c r="H149" s="261">
        <v>1</v>
      </c>
      <c r="I149" s="262"/>
      <c r="J149" s="257"/>
      <c r="K149" s="257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156</v>
      </c>
      <c r="AU149" s="267" t="s">
        <v>85</v>
      </c>
      <c r="AV149" s="13" t="s">
        <v>85</v>
      </c>
      <c r="AW149" s="13" t="s">
        <v>32</v>
      </c>
      <c r="AX149" s="13" t="s">
        <v>75</v>
      </c>
      <c r="AY149" s="267" t="s">
        <v>148</v>
      </c>
    </row>
    <row r="150" s="14" customFormat="1">
      <c r="A150" s="14"/>
      <c r="B150" s="268"/>
      <c r="C150" s="269"/>
      <c r="D150" s="258" t="s">
        <v>156</v>
      </c>
      <c r="E150" s="270" t="s">
        <v>1</v>
      </c>
      <c r="F150" s="271" t="s">
        <v>161</v>
      </c>
      <c r="G150" s="269"/>
      <c r="H150" s="272">
        <v>2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8" t="s">
        <v>156</v>
      </c>
      <c r="AU150" s="278" t="s">
        <v>85</v>
      </c>
      <c r="AV150" s="14" t="s">
        <v>162</v>
      </c>
      <c r="AW150" s="14" t="s">
        <v>32</v>
      </c>
      <c r="AX150" s="14" t="s">
        <v>83</v>
      </c>
      <c r="AY150" s="278" t="s">
        <v>148</v>
      </c>
    </row>
    <row r="151" s="2" customFormat="1" ht="16.5" customHeight="1">
      <c r="A151" s="38"/>
      <c r="B151" s="39"/>
      <c r="C151" s="297" t="s">
        <v>194</v>
      </c>
      <c r="D151" s="297" t="s">
        <v>359</v>
      </c>
      <c r="E151" s="298" t="s">
        <v>844</v>
      </c>
      <c r="F151" s="299" t="s">
        <v>845</v>
      </c>
      <c r="G151" s="300" t="s">
        <v>236</v>
      </c>
      <c r="H151" s="301">
        <v>2</v>
      </c>
      <c r="I151" s="302"/>
      <c r="J151" s="303">
        <f>ROUND(I151*H151,2)</f>
        <v>0</v>
      </c>
      <c r="K151" s="299" t="s">
        <v>282</v>
      </c>
      <c r="L151" s="304"/>
      <c r="M151" s="305" t="s">
        <v>1</v>
      </c>
      <c r="N151" s="306" t="s">
        <v>40</v>
      </c>
      <c r="O151" s="91"/>
      <c r="P151" s="252">
        <f>O151*H151</f>
        <v>0</v>
      </c>
      <c r="Q151" s="252">
        <v>0.0050000000000000001</v>
      </c>
      <c r="R151" s="252">
        <f>Q151*H151</f>
        <v>0.01</v>
      </c>
      <c r="S151" s="252">
        <v>0</v>
      </c>
      <c r="T151" s="25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4" t="s">
        <v>194</v>
      </c>
      <c r="AT151" s="254" t="s">
        <v>359</v>
      </c>
      <c r="AU151" s="254" t="s">
        <v>85</v>
      </c>
      <c r="AY151" s="17" t="s">
        <v>148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7" t="s">
        <v>83</v>
      </c>
      <c r="BK151" s="255">
        <f>ROUND(I151*H151,2)</f>
        <v>0</v>
      </c>
      <c r="BL151" s="17" t="s">
        <v>162</v>
      </c>
      <c r="BM151" s="254" t="s">
        <v>846</v>
      </c>
    </row>
    <row r="152" s="13" customFormat="1">
      <c r="A152" s="13"/>
      <c r="B152" s="256"/>
      <c r="C152" s="257"/>
      <c r="D152" s="258" t="s">
        <v>156</v>
      </c>
      <c r="E152" s="259" t="s">
        <v>1</v>
      </c>
      <c r="F152" s="260" t="s">
        <v>847</v>
      </c>
      <c r="G152" s="257"/>
      <c r="H152" s="261">
        <v>2</v>
      </c>
      <c r="I152" s="262"/>
      <c r="J152" s="257"/>
      <c r="K152" s="257"/>
      <c r="L152" s="263"/>
      <c r="M152" s="264"/>
      <c r="N152" s="265"/>
      <c r="O152" s="265"/>
      <c r="P152" s="265"/>
      <c r="Q152" s="265"/>
      <c r="R152" s="265"/>
      <c r="S152" s="265"/>
      <c r="T152" s="26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7" t="s">
        <v>156</v>
      </c>
      <c r="AU152" s="267" t="s">
        <v>85</v>
      </c>
      <c r="AV152" s="13" t="s">
        <v>85</v>
      </c>
      <c r="AW152" s="13" t="s">
        <v>32</v>
      </c>
      <c r="AX152" s="13" t="s">
        <v>75</v>
      </c>
      <c r="AY152" s="267" t="s">
        <v>148</v>
      </c>
    </row>
    <row r="153" s="14" customFormat="1">
      <c r="A153" s="14"/>
      <c r="B153" s="268"/>
      <c r="C153" s="269"/>
      <c r="D153" s="258" t="s">
        <v>156</v>
      </c>
      <c r="E153" s="270" t="s">
        <v>1</v>
      </c>
      <c r="F153" s="271" t="s">
        <v>161</v>
      </c>
      <c r="G153" s="269"/>
      <c r="H153" s="272">
        <v>2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8" t="s">
        <v>156</v>
      </c>
      <c r="AU153" s="278" t="s">
        <v>85</v>
      </c>
      <c r="AV153" s="14" t="s">
        <v>162</v>
      </c>
      <c r="AW153" s="14" t="s">
        <v>32</v>
      </c>
      <c r="AX153" s="14" t="s">
        <v>83</v>
      </c>
      <c r="AY153" s="278" t="s">
        <v>148</v>
      </c>
    </row>
    <row r="154" s="2" customFormat="1" ht="21.75" customHeight="1">
      <c r="A154" s="38"/>
      <c r="B154" s="39"/>
      <c r="C154" s="243" t="s">
        <v>205</v>
      </c>
      <c r="D154" s="243" t="s">
        <v>149</v>
      </c>
      <c r="E154" s="244" t="s">
        <v>852</v>
      </c>
      <c r="F154" s="245" t="s">
        <v>853</v>
      </c>
      <c r="G154" s="246" t="s">
        <v>236</v>
      </c>
      <c r="H154" s="247">
        <v>11</v>
      </c>
      <c r="I154" s="248"/>
      <c r="J154" s="249">
        <f>ROUND(I154*H154,2)</f>
        <v>0</v>
      </c>
      <c r="K154" s="245" t="s">
        <v>153</v>
      </c>
      <c r="L154" s="44"/>
      <c r="M154" s="250" t="s">
        <v>1</v>
      </c>
      <c r="N154" s="251" t="s">
        <v>40</v>
      </c>
      <c r="O154" s="91"/>
      <c r="P154" s="252">
        <f>O154*H154</f>
        <v>0</v>
      </c>
      <c r="Q154" s="252">
        <v>0.11240500000000001</v>
      </c>
      <c r="R154" s="252">
        <f>Q154*H154</f>
        <v>1.2364550000000001</v>
      </c>
      <c r="S154" s="252">
        <v>0</v>
      </c>
      <c r="T154" s="25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4" t="s">
        <v>162</v>
      </c>
      <c r="AT154" s="254" t="s">
        <v>149</v>
      </c>
      <c r="AU154" s="254" t="s">
        <v>85</v>
      </c>
      <c r="AY154" s="17" t="s">
        <v>148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7" t="s">
        <v>83</v>
      </c>
      <c r="BK154" s="255">
        <f>ROUND(I154*H154,2)</f>
        <v>0</v>
      </c>
      <c r="BL154" s="17" t="s">
        <v>162</v>
      </c>
      <c r="BM154" s="254" t="s">
        <v>214</v>
      </c>
    </row>
    <row r="155" s="13" customFormat="1">
      <c r="A155" s="13"/>
      <c r="B155" s="256"/>
      <c r="C155" s="257"/>
      <c r="D155" s="258" t="s">
        <v>156</v>
      </c>
      <c r="E155" s="259" t="s">
        <v>1</v>
      </c>
      <c r="F155" s="260" t="s">
        <v>1308</v>
      </c>
      <c r="G155" s="257"/>
      <c r="H155" s="261">
        <v>11</v>
      </c>
      <c r="I155" s="262"/>
      <c r="J155" s="257"/>
      <c r="K155" s="257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156</v>
      </c>
      <c r="AU155" s="267" t="s">
        <v>85</v>
      </c>
      <c r="AV155" s="13" t="s">
        <v>85</v>
      </c>
      <c r="AW155" s="13" t="s">
        <v>32</v>
      </c>
      <c r="AX155" s="13" t="s">
        <v>75</v>
      </c>
      <c r="AY155" s="267" t="s">
        <v>148</v>
      </c>
    </row>
    <row r="156" s="14" customFormat="1">
      <c r="A156" s="14"/>
      <c r="B156" s="268"/>
      <c r="C156" s="269"/>
      <c r="D156" s="258" t="s">
        <v>156</v>
      </c>
      <c r="E156" s="270" t="s">
        <v>1</v>
      </c>
      <c r="F156" s="271" t="s">
        <v>161</v>
      </c>
      <c r="G156" s="269"/>
      <c r="H156" s="272">
        <v>11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8" t="s">
        <v>156</v>
      </c>
      <c r="AU156" s="278" t="s">
        <v>85</v>
      </c>
      <c r="AV156" s="14" t="s">
        <v>162</v>
      </c>
      <c r="AW156" s="14" t="s">
        <v>32</v>
      </c>
      <c r="AX156" s="14" t="s">
        <v>83</v>
      </c>
      <c r="AY156" s="278" t="s">
        <v>148</v>
      </c>
    </row>
    <row r="157" s="2" customFormat="1" ht="16.5" customHeight="1">
      <c r="A157" s="38"/>
      <c r="B157" s="39"/>
      <c r="C157" s="297" t="s">
        <v>210</v>
      </c>
      <c r="D157" s="297" t="s">
        <v>359</v>
      </c>
      <c r="E157" s="298" t="s">
        <v>855</v>
      </c>
      <c r="F157" s="299" t="s">
        <v>856</v>
      </c>
      <c r="G157" s="300" t="s">
        <v>236</v>
      </c>
      <c r="H157" s="301">
        <v>11</v>
      </c>
      <c r="I157" s="302"/>
      <c r="J157" s="303">
        <f>ROUND(I157*H157,2)</f>
        <v>0</v>
      </c>
      <c r="K157" s="299" t="s">
        <v>282</v>
      </c>
      <c r="L157" s="304"/>
      <c r="M157" s="305" t="s">
        <v>1</v>
      </c>
      <c r="N157" s="306" t="s">
        <v>40</v>
      </c>
      <c r="O157" s="91"/>
      <c r="P157" s="252">
        <f>O157*H157</f>
        <v>0</v>
      </c>
      <c r="Q157" s="252">
        <v>0.0061000000000000004</v>
      </c>
      <c r="R157" s="252">
        <f>Q157*H157</f>
        <v>0.067100000000000007</v>
      </c>
      <c r="S157" s="252">
        <v>0</v>
      </c>
      <c r="T157" s="25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4" t="s">
        <v>194</v>
      </c>
      <c r="AT157" s="254" t="s">
        <v>359</v>
      </c>
      <c r="AU157" s="254" t="s">
        <v>85</v>
      </c>
      <c r="AY157" s="17" t="s">
        <v>148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7" t="s">
        <v>83</v>
      </c>
      <c r="BK157" s="255">
        <f>ROUND(I157*H157,2)</f>
        <v>0</v>
      </c>
      <c r="BL157" s="17" t="s">
        <v>162</v>
      </c>
      <c r="BM157" s="254" t="s">
        <v>857</v>
      </c>
    </row>
    <row r="158" s="13" customFormat="1">
      <c r="A158" s="13"/>
      <c r="B158" s="256"/>
      <c r="C158" s="257"/>
      <c r="D158" s="258" t="s">
        <v>156</v>
      </c>
      <c r="E158" s="259" t="s">
        <v>1</v>
      </c>
      <c r="F158" s="260" t="s">
        <v>210</v>
      </c>
      <c r="G158" s="257"/>
      <c r="H158" s="261">
        <v>11</v>
      </c>
      <c r="I158" s="262"/>
      <c r="J158" s="257"/>
      <c r="K158" s="257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156</v>
      </c>
      <c r="AU158" s="267" t="s">
        <v>85</v>
      </c>
      <c r="AV158" s="13" t="s">
        <v>85</v>
      </c>
      <c r="AW158" s="13" t="s">
        <v>32</v>
      </c>
      <c r="AX158" s="13" t="s">
        <v>83</v>
      </c>
      <c r="AY158" s="267" t="s">
        <v>148</v>
      </c>
    </row>
    <row r="159" s="2" customFormat="1" ht="16.5" customHeight="1">
      <c r="A159" s="38"/>
      <c r="B159" s="39"/>
      <c r="C159" s="297" t="s">
        <v>214</v>
      </c>
      <c r="D159" s="297" t="s">
        <v>359</v>
      </c>
      <c r="E159" s="298" t="s">
        <v>858</v>
      </c>
      <c r="F159" s="299" t="s">
        <v>859</v>
      </c>
      <c r="G159" s="300" t="s">
        <v>236</v>
      </c>
      <c r="H159" s="301">
        <v>11</v>
      </c>
      <c r="I159" s="302"/>
      <c r="J159" s="303">
        <f>ROUND(I159*H159,2)</f>
        <v>0</v>
      </c>
      <c r="K159" s="299" t="s">
        <v>282</v>
      </c>
      <c r="L159" s="304"/>
      <c r="M159" s="305" t="s">
        <v>1</v>
      </c>
      <c r="N159" s="306" t="s">
        <v>40</v>
      </c>
      <c r="O159" s="91"/>
      <c r="P159" s="252">
        <f>O159*H159</f>
        <v>0</v>
      </c>
      <c r="Q159" s="252">
        <v>0.0030000000000000001</v>
      </c>
      <c r="R159" s="252">
        <f>Q159*H159</f>
        <v>0.033000000000000002</v>
      </c>
      <c r="S159" s="252">
        <v>0</v>
      </c>
      <c r="T159" s="25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4" t="s">
        <v>194</v>
      </c>
      <c r="AT159" s="254" t="s">
        <v>359</v>
      </c>
      <c r="AU159" s="254" t="s">
        <v>85</v>
      </c>
      <c r="AY159" s="17" t="s">
        <v>148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7" t="s">
        <v>83</v>
      </c>
      <c r="BK159" s="255">
        <f>ROUND(I159*H159,2)</f>
        <v>0</v>
      </c>
      <c r="BL159" s="17" t="s">
        <v>162</v>
      </c>
      <c r="BM159" s="254" t="s">
        <v>860</v>
      </c>
    </row>
    <row r="160" s="2" customFormat="1" ht="16.5" customHeight="1">
      <c r="A160" s="38"/>
      <c r="B160" s="39"/>
      <c r="C160" s="297" t="s">
        <v>219</v>
      </c>
      <c r="D160" s="297" t="s">
        <v>359</v>
      </c>
      <c r="E160" s="298" t="s">
        <v>861</v>
      </c>
      <c r="F160" s="299" t="s">
        <v>862</v>
      </c>
      <c r="G160" s="300" t="s">
        <v>236</v>
      </c>
      <c r="H160" s="301">
        <v>11</v>
      </c>
      <c r="I160" s="302"/>
      <c r="J160" s="303">
        <f>ROUND(I160*H160,2)</f>
        <v>0</v>
      </c>
      <c r="K160" s="299" t="s">
        <v>282</v>
      </c>
      <c r="L160" s="304"/>
      <c r="M160" s="305" t="s">
        <v>1</v>
      </c>
      <c r="N160" s="306" t="s">
        <v>40</v>
      </c>
      <c r="O160" s="91"/>
      <c r="P160" s="252">
        <f>O160*H160</f>
        <v>0</v>
      </c>
      <c r="Q160" s="252">
        <v>0.00010000000000000001</v>
      </c>
      <c r="R160" s="252">
        <f>Q160*H160</f>
        <v>0.0011000000000000001</v>
      </c>
      <c r="S160" s="252">
        <v>0</v>
      </c>
      <c r="T160" s="25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4" t="s">
        <v>194</v>
      </c>
      <c r="AT160" s="254" t="s">
        <v>359</v>
      </c>
      <c r="AU160" s="254" t="s">
        <v>85</v>
      </c>
      <c r="AY160" s="17" t="s">
        <v>148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7" t="s">
        <v>83</v>
      </c>
      <c r="BK160" s="255">
        <f>ROUND(I160*H160,2)</f>
        <v>0</v>
      </c>
      <c r="BL160" s="17" t="s">
        <v>162</v>
      </c>
      <c r="BM160" s="254" t="s">
        <v>863</v>
      </c>
    </row>
    <row r="161" s="2" customFormat="1" ht="16.5" customHeight="1">
      <c r="A161" s="38"/>
      <c r="B161" s="39"/>
      <c r="C161" s="297" t="s">
        <v>224</v>
      </c>
      <c r="D161" s="297" t="s">
        <v>359</v>
      </c>
      <c r="E161" s="298" t="s">
        <v>864</v>
      </c>
      <c r="F161" s="299" t="s">
        <v>865</v>
      </c>
      <c r="G161" s="300" t="s">
        <v>236</v>
      </c>
      <c r="H161" s="301">
        <v>48</v>
      </c>
      <c r="I161" s="302"/>
      <c r="J161" s="303">
        <f>ROUND(I161*H161,2)</f>
        <v>0</v>
      </c>
      <c r="K161" s="299" t="s">
        <v>282</v>
      </c>
      <c r="L161" s="304"/>
      <c r="M161" s="305" t="s">
        <v>1</v>
      </c>
      <c r="N161" s="306" t="s">
        <v>40</v>
      </c>
      <c r="O161" s="91"/>
      <c r="P161" s="252">
        <f>O161*H161</f>
        <v>0</v>
      </c>
      <c r="Q161" s="252">
        <v>0.00035</v>
      </c>
      <c r="R161" s="252">
        <f>Q161*H161</f>
        <v>0.016799999999999999</v>
      </c>
      <c r="S161" s="252">
        <v>0</v>
      </c>
      <c r="T161" s="25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4" t="s">
        <v>194</v>
      </c>
      <c r="AT161" s="254" t="s">
        <v>359</v>
      </c>
      <c r="AU161" s="254" t="s">
        <v>85</v>
      </c>
      <c r="AY161" s="17" t="s">
        <v>148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7" t="s">
        <v>83</v>
      </c>
      <c r="BK161" s="255">
        <f>ROUND(I161*H161,2)</f>
        <v>0</v>
      </c>
      <c r="BL161" s="17" t="s">
        <v>162</v>
      </c>
      <c r="BM161" s="254" t="s">
        <v>866</v>
      </c>
    </row>
    <row r="162" s="13" customFormat="1">
      <c r="A162" s="13"/>
      <c r="B162" s="256"/>
      <c r="C162" s="257"/>
      <c r="D162" s="258" t="s">
        <v>156</v>
      </c>
      <c r="E162" s="259" t="s">
        <v>1</v>
      </c>
      <c r="F162" s="260" t="s">
        <v>1309</v>
      </c>
      <c r="G162" s="257"/>
      <c r="H162" s="261">
        <v>48</v>
      </c>
      <c r="I162" s="262"/>
      <c r="J162" s="257"/>
      <c r="K162" s="257"/>
      <c r="L162" s="263"/>
      <c r="M162" s="264"/>
      <c r="N162" s="265"/>
      <c r="O162" s="265"/>
      <c r="P162" s="265"/>
      <c r="Q162" s="265"/>
      <c r="R162" s="265"/>
      <c r="S162" s="265"/>
      <c r="T162" s="26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7" t="s">
        <v>156</v>
      </c>
      <c r="AU162" s="267" t="s">
        <v>85</v>
      </c>
      <c r="AV162" s="13" t="s">
        <v>85</v>
      </c>
      <c r="AW162" s="13" t="s">
        <v>32</v>
      </c>
      <c r="AX162" s="13" t="s">
        <v>83</v>
      </c>
      <c r="AY162" s="267" t="s">
        <v>148</v>
      </c>
    </row>
    <row r="163" s="2" customFormat="1" ht="21.75" customHeight="1">
      <c r="A163" s="38"/>
      <c r="B163" s="39"/>
      <c r="C163" s="243" t="s">
        <v>8</v>
      </c>
      <c r="D163" s="243" t="s">
        <v>149</v>
      </c>
      <c r="E163" s="244" t="s">
        <v>868</v>
      </c>
      <c r="F163" s="245" t="s">
        <v>869</v>
      </c>
      <c r="G163" s="246" t="s">
        <v>307</v>
      </c>
      <c r="H163" s="247">
        <v>112.5</v>
      </c>
      <c r="I163" s="248"/>
      <c r="J163" s="249">
        <f>ROUND(I163*H163,2)</f>
        <v>0</v>
      </c>
      <c r="K163" s="245" t="s">
        <v>282</v>
      </c>
      <c r="L163" s="44"/>
      <c r="M163" s="250" t="s">
        <v>1</v>
      </c>
      <c r="N163" s="251" t="s">
        <v>40</v>
      </c>
      <c r="O163" s="91"/>
      <c r="P163" s="252">
        <f>O163*H163</f>
        <v>0</v>
      </c>
      <c r="Q163" s="252">
        <v>0.00011</v>
      </c>
      <c r="R163" s="252">
        <f>Q163*H163</f>
        <v>0.012375000000000001</v>
      </c>
      <c r="S163" s="252">
        <v>0</v>
      </c>
      <c r="T163" s="25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4" t="s">
        <v>162</v>
      </c>
      <c r="AT163" s="254" t="s">
        <v>149</v>
      </c>
      <c r="AU163" s="254" t="s">
        <v>85</v>
      </c>
      <c r="AY163" s="17" t="s">
        <v>148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7" t="s">
        <v>83</v>
      </c>
      <c r="BK163" s="255">
        <f>ROUND(I163*H163,2)</f>
        <v>0</v>
      </c>
      <c r="BL163" s="17" t="s">
        <v>162</v>
      </c>
      <c r="BM163" s="254" t="s">
        <v>870</v>
      </c>
    </row>
    <row r="164" s="13" customFormat="1">
      <c r="A164" s="13"/>
      <c r="B164" s="256"/>
      <c r="C164" s="257"/>
      <c r="D164" s="258" t="s">
        <v>156</v>
      </c>
      <c r="E164" s="259" t="s">
        <v>1</v>
      </c>
      <c r="F164" s="260" t="s">
        <v>1310</v>
      </c>
      <c r="G164" s="257"/>
      <c r="H164" s="261">
        <v>112.5</v>
      </c>
      <c r="I164" s="262"/>
      <c r="J164" s="257"/>
      <c r="K164" s="257"/>
      <c r="L164" s="263"/>
      <c r="M164" s="264"/>
      <c r="N164" s="265"/>
      <c r="O164" s="265"/>
      <c r="P164" s="265"/>
      <c r="Q164" s="265"/>
      <c r="R164" s="265"/>
      <c r="S164" s="265"/>
      <c r="T164" s="26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7" t="s">
        <v>156</v>
      </c>
      <c r="AU164" s="267" t="s">
        <v>85</v>
      </c>
      <c r="AV164" s="13" t="s">
        <v>85</v>
      </c>
      <c r="AW164" s="13" t="s">
        <v>32</v>
      </c>
      <c r="AX164" s="13" t="s">
        <v>75</v>
      </c>
      <c r="AY164" s="267" t="s">
        <v>148</v>
      </c>
    </row>
    <row r="165" s="14" customFormat="1">
      <c r="A165" s="14"/>
      <c r="B165" s="268"/>
      <c r="C165" s="269"/>
      <c r="D165" s="258" t="s">
        <v>156</v>
      </c>
      <c r="E165" s="270" t="s">
        <v>1</v>
      </c>
      <c r="F165" s="271" t="s">
        <v>161</v>
      </c>
      <c r="G165" s="269"/>
      <c r="H165" s="272">
        <v>112.5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8" t="s">
        <v>156</v>
      </c>
      <c r="AU165" s="278" t="s">
        <v>85</v>
      </c>
      <c r="AV165" s="14" t="s">
        <v>162</v>
      </c>
      <c r="AW165" s="14" t="s">
        <v>32</v>
      </c>
      <c r="AX165" s="14" t="s">
        <v>83</v>
      </c>
      <c r="AY165" s="278" t="s">
        <v>148</v>
      </c>
    </row>
    <row r="166" s="2" customFormat="1" ht="21.75" customHeight="1">
      <c r="A166" s="38"/>
      <c r="B166" s="39"/>
      <c r="C166" s="243" t="s">
        <v>233</v>
      </c>
      <c r="D166" s="243" t="s">
        <v>149</v>
      </c>
      <c r="E166" s="244" t="s">
        <v>872</v>
      </c>
      <c r="F166" s="245" t="s">
        <v>873</v>
      </c>
      <c r="G166" s="246" t="s">
        <v>276</v>
      </c>
      <c r="H166" s="247">
        <v>10.5</v>
      </c>
      <c r="I166" s="248"/>
      <c r="J166" s="249">
        <f>ROUND(I166*H166,2)</f>
        <v>0</v>
      </c>
      <c r="K166" s="245" t="s">
        <v>282</v>
      </c>
      <c r="L166" s="44"/>
      <c r="M166" s="250" t="s">
        <v>1</v>
      </c>
      <c r="N166" s="251" t="s">
        <v>40</v>
      </c>
      <c r="O166" s="91"/>
      <c r="P166" s="252">
        <f>O166*H166</f>
        <v>0</v>
      </c>
      <c r="Q166" s="252">
        <v>0.00084999999999999995</v>
      </c>
      <c r="R166" s="252">
        <f>Q166*H166</f>
        <v>0.0089249999999999989</v>
      </c>
      <c r="S166" s="252">
        <v>0</v>
      </c>
      <c r="T166" s="25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4" t="s">
        <v>162</v>
      </c>
      <c r="AT166" s="254" t="s">
        <v>149</v>
      </c>
      <c r="AU166" s="254" t="s">
        <v>85</v>
      </c>
      <c r="AY166" s="17" t="s">
        <v>148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7" t="s">
        <v>83</v>
      </c>
      <c r="BK166" s="255">
        <f>ROUND(I166*H166,2)</f>
        <v>0</v>
      </c>
      <c r="BL166" s="17" t="s">
        <v>162</v>
      </c>
      <c r="BM166" s="254" t="s">
        <v>874</v>
      </c>
    </row>
    <row r="167" s="13" customFormat="1">
      <c r="A167" s="13"/>
      <c r="B167" s="256"/>
      <c r="C167" s="257"/>
      <c r="D167" s="258" t="s">
        <v>156</v>
      </c>
      <c r="E167" s="259" t="s">
        <v>1</v>
      </c>
      <c r="F167" s="260" t="s">
        <v>875</v>
      </c>
      <c r="G167" s="257"/>
      <c r="H167" s="261">
        <v>2.5</v>
      </c>
      <c r="I167" s="262"/>
      <c r="J167" s="257"/>
      <c r="K167" s="257"/>
      <c r="L167" s="263"/>
      <c r="M167" s="264"/>
      <c r="N167" s="265"/>
      <c r="O167" s="265"/>
      <c r="P167" s="265"/>
      <c r="Q167" s="265"/>
      <c r="R167" s="265"/>
      <c r="S167" s="265"/>
      <c r="T167" s="26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7" t="s">
        <v>156</v>
      </c>
      <c r="AU167" s="267" t="s">
        <v>85</v>
      </c>
      <c r="AV167" s="13" t="s">
        <v>85</v>
      </c>
      <c r="AW167" s="13" t="s">
        <v>32</v>
      </c>
      <c r="AX167" s="13" t="s">
        <v>75</v>
      </c>
      <c r="AY167" s="267" t="s">
        <v>148</v>
      </c>
    </row>
    <row r="168" s="13" customFormat="1">
      <c r="A168" s="13"/>
      <c r="B168" s="256"/>
      <c r="C168" s="257"/>
      <c r="D168" s="258" t="s">
        <v>156</v>
      </c>
      <c r="E168" s="259" t="s">
        <v>1</v>
      </c>
      <c r="F168" s="260" t="s">
        <v>876</v>
      </c>
      <c r="G168" s="257"/>
      <c r="H168" s="261">
        <v>8</v>
      </c>
      <c r="I168" s="262"/>
      <c r="J168" s="257"/>
      <c r="K168" s="257"/>
      <c r="L168" s="263"/>
      <c r="M168" s="264"/>
      <c r="N168" s="265"/>
      <c r="O168" s="265"/>
      <c r="P168" s="265"/>
      <c r="Q168" s="265"/>
      <c r="R168" s="265"/>
      <c r="S168" s="265"/>
      <c r="T168" s="26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7" t="s">
        <v>156</v>
      </c>
      <c r="AU168" s="267" t="s">
        <v>85</v>
      </c>
      <c r="AV168" s="13" t="s">
        <v>85</v>
      </c>
      <c r="AW168" s="13" t="s">
        <v>32</v>
      </c>
      <c r="AX168" s="13" t="s">
        <v>75</v>
      </c>
      <c r="AY168" s="267" t="s">
        <v>148</v>
      </c>
    </row>
    <row r="169" s="14" customFormat="1">
      <c r="A169" s="14"/>
      <c r="B169" s="268"/>
      <c r="C169" s="269"/>
      <c r="D169" s="258" t="s">
        <v>156</v>
      </c>
      <c r="E169" s="270" t="s">
        <v>1</v>
      </c>
      <c r="F169" s="271" t="s">
        <v>161</v>
      </c>
      <c r="G169" s="269"/>
      <c r="H169" s="272">
        <v>10.5</v>
      </c>
      <c r="I169" s="273"/>
      <c r="J169" s="269"/>
      <c r="K169" s="269"/>
      <c r="L169" s="274"/>
      <c r="M169" s="275"/>
      <c r="N169" s="276"/>
      <c r="O169" s="276"/>
      <c r="P169" s="276"/>
      <c r="Q169" s="276"/>
      <c r="R169" s="276"/>
      <c r="S169" s="276"/>
      <c r="T169" s="27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8" t="s">
        <v>156</v>
      </c>
      <c r="AU169" s="278" t="s">
        <v>85</v>
      </c>
      <c r="AV169" s="14" t="s">
        <v>162</v>
      </c>
      <c r="AW169" s="14" t="s">
        <v>32</v>
      </c>
      <c r="AX169" s="14" t="s">
        <v>83</v>
      </c>
      <c r="AY169" s="278" t="s">
        <v>148</v>
      </c>
    </row>
    <row r="170" s="2" customFormat="1" ht="21.75" customHeight="1">
      <c r="A170" s="38"/>
      <c r="B170" s="39"/>
      <c r="C170" s="243" t="s">
        <v>353</v>
      </c>
      <c r="D170" s="243" t="s">
        <v>149</v>
      </c>
      <c r="E170" s="244" t="s">
        <v>877</v>
      </c>
      <c r="F170" s="245" t="s">
        <v>873</v>
      </c>
      <c r="G170" s="246" t="s">
        <v>878</v>
      </c>
      <c r="H170" s="247">
        <v>7</v>
      </c>
      <c r="I170" s="248"/>
      <c r="J170" s="249">
        <f>ROUND(I170*H170,2)</f>
        <v>0</v>
      </c>
      <c r="K170" s="245" t="s">
        <v>153</v>
      </c>
      <c r="L170" s="44"/>
      <c r="M170" s="250" t="s">
        <v>1</v>
      </c>
      <c r="N170" s="251" t="s">
        <v>40</v>
      </c>
      <c r="O170" s="91"/>
      <c r="P170" s="252">
        <f>O170*H170</f>
        <v>0</v>
      </c>
      <c r="Q170" s="252">
        <v>0.00084999999999999995</v>
      </c>
      <c r="R170" s="252">
        <f>Q170*H170</f>
        <v>0.0059499999999999996</v>
      </c>
      <c r="S170" s="252">
        <v>0</v>
      </c>
      <c r="T170" s="25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4" t="s">
        <v>162</v>
      </c>
      <c r="AT170" s="254" t="s">
        <v>149</v>
      </c>
      <c r="AU170" s="254" t="s">
        <v>85</v>
      </c>
      <c r="AY170" s="17" t="s">
        <v>148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7" t="s">
        <v>83</v>
      </c>
      <c r="BK170" s="255">
        <f>ROUND(I170*H170,2)</f>
        <v>0</v>
      </c>
      <c r="BL170" s="17" t="s">
        <v>162</v>
      </c>
      <c r="BM170" s="254" t="s">
        <v>879</v>
      </c>
    </row>
    <row r="171" s="13" customFormat="1">
      <c r="A171" s="13"/>
      <c r="B171" s="256"/>
      <c r="C171" s="257"/>
      <c r="D171" s="258" t="s">
        <v>156</v>
      </c>
      <c r="E171" s="259" t="s">
        <v>1</v>
      </c>
      <c r="F171" s="260" t="s">
        <v>1311</v>
      </c>
      <c r="G171" s="257"/>
      <c r="H171" s="261">
        <v>7</v>
      </c>
      <c r="I171" s="262"/>
      <c r="J171" s="257"/>
      <c r="K171" s="257"/>
      <c r="L171" s="263"/>
      <c r="M171" s="264"/>
      <c r="N171" s="265"/>
      <c r="O171" s="265"/>
      <c r="P171" s="265"/>
      <c r="Q171" s="265"/>
      <c r="R171" s="265"/>
      <c r="S171" s="265"/>
      <c r="T171" s="26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7" t="s">
        <v>156</v>
      </c>
      <c r="AU171" s="267" t="s">
        <v>85</v>
      </c>
      <c r="AV171" s="13" t="s">
        <v>85</v>
      </c>
      <c r="AW171" s="13" t="s">
        <v>32</v>
      </c>
      <c r="AX171" s="13" t="s">
        <v>75</v>
      </c>
      <c r="AY171" s="267" t="s">
        <v>148</v>
      </c>
    </row>
    <row r="172" s="14" customFormat="1">
      <c r="A172" s="14"/>
      <c r="B172" s="268"/>
      <c r="C172" s="269"/>
      <c r="D172" s="258" t="s">
        <v>156</v>
      </c>
      <c r="E172" s="270" t="s">
        <v>1</v>
      </c>
      <c r="F172" s="271" t="s">
        <v>161</v>
      </c>
      <c r="G172" s="269"/>
      <c r="H172" s="272">
        <v>7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8" t="s">
        <v>156</v>
      </c>
      <c r="AU172" s="278" t="s">
        <v>85</v>
      </c>
      <c r="AV172" s="14" t="s">
        <v>162</v>
      </c>
      <c r="AW172" s="14" t="s">
        <v>32</v>
      </c>
      <c r="AX172" s="14" t="s">
        <v>83</v>
      </c>
      <c r="AY172" s="278" t="s">
        <v>148</v>
      </c>
    </row>
    <row r="173" s="2" customFormat="1" ht="16.5" customHeight="1">
      <c r="A173" s="38"/>
      <c r="B173" s="39"/>
      <c r="C173" s="243" t="s">
        <v>358</v>
      </c>
      <c r="D173" s="243" t="s">
        <v>149</v>
      </c>
      <c r="E173" s="244" t="s">
        <v>884</v>
      </c>
      <c r="F173" s="245" t="s">
        <v>885</v>
      </c>
      <c r="G173" s="246" t="s">
        <v>276</v>
      </c>
      <c r="H173" s="247">
        <v>10.5</v>
      </c>
      <c r="I173" s="248"/>
      <c r="J173" s="249">
        <f>ROUND(I173*H173,2)</f>
        <v>0</v>
      </c>
      <c r="K173" s="245" t="s">
        <v>282</v>
      </c>
      <c r="L173" s="44"/>
      <c r="M173" s="250" t="s">
        <v>1</v>
      </c>
      <c r="N173" s="251" t="s">
        <v>40</v>
      </c>
      <c r="O173" s="91"/>
      <c r="P173" s="252">
        <f>O173*H173</f>
        <v>0</v>
      </c>
      <c r="Q173" s="252">
        <v>9.38E-06</v>
      </c>
      <c r="R173" s="252">
        <f>Q173*H173</f>
        <v>9.8490000000000001E-05</v>
      </c>
      <c r="S173" s="252">
        <v>0</v>
      </c>
      <c r="T173" s="25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4" t="s">
        <v>162</v>
      </c>
      <c r="AT173" s="254" t="s">
        <v>149</v>
      </c>
      <c r="AU173" s="254" t="s">
        <v>85</v>
      </c>
      <c r="AY173" s="17" t="s">
        <v>148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7" t="s">
        <v>83</v>
      </c>
      <c r="BK173" s="255">
        <f>ROUND(I173*H173,2)</f>
        <v>0</v>
      </c>
      <c r="BL173" s="17" t="s">
        <v>162</v>
      </c>
      <c r="BM173" s="254" t="s">
        <v>886</v>
      </c>
    </row>
    <row r="174" s="13" customFormat="1">
      <c r="A174" s="13"/>
      <c r="B174" s="256"/>
      <c r="C174" s="257"/>
      <c r="D174" s="258" t="s">
        <v>156</v>
      </c>
      <c r="E174" s="259" t="s">
        <v>1</v>
      </c>
      <c r="F174" s="260" t="s">
        <v>887</v>
      </c>
      <c r="G174" s="257"/>
      <c r="H174" s="261">
        <v>10.5</v>
      </c>
      <c r="I174" s="262"/>
      <c r="J174" s="257"/>
      <c r="K174" s="257"/>
      <c r="L174" s="263"/>
      <c r="M174" s="264"/>
      <c r="N174" s="265"/>
      <c r="O174" s="265"/>
      <c r="P174" s="265"/>
      <c r="Q174" s="265"/>
      <c r="R174" s="265"/>
      <c r="S174" s="265"/>
      <c r="T174" s="26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7" t="s">
        <v>156</v>
      </c>
      <c r="AU174" s="267" t="s">
        <v>85</v>
      </c>
      <c r="AV174" s="13" t="s">
        <v>85</v>
      </c>
      <c r="AW174" s="13" t="s">
        <v>32</v>
      </c>
      <c r="AX174" s="13" t="s">
        <v>83</v>
      </c>
      <c r="AY174" s="267" t="s">
        <v>148</v>
      </c>
    </row>
    <row r="175" s="2" customFormat="1" ht="21.75" customHeight="1">
      <c r="A175" s="38"/>
      <c r="B175" s="39"/>
      <c r="C175" s="243" t="s">
        <v>364</v>
      </c>
      <c r="D175" s="243" t="s">
        <v>149</v>
      </c>
      <c r="E175" s="244" t="s">
        <v>888</v>
      </c>
      <c r="F175" s="245" t="s">
        <v>889</v>
      </c>
      <c r="G175" s="246" t="s">
        <v>236</v>
      </c>
      <c r="H175" s="247">
        <v>13</v>
      </c>
      <c r="I175" s="248"/>
      <c r="J175" s="249">
        <f>ROUND(I175*H175,2)</f>
        <v>0</v>
      </c>
      <c r="K175" s="245" t="s">
        <v>282</v>
      </c>
      <c r="L175" s="44"/>
      <c r="M175" s="250" t="s">
        <v>1</v>
      </c>
      <c r="N175" s="251" t="s">
        <v>40</v>
      </c>
      <c r="O175" s="91"/>
      <c r="P175" s="252">
        <f>O175*H175</f>
        <v>0</v>
      </c>
      <c r="Q175" s="252">
        <v>0</v>
      </c>
      <c r="R175" s="252">
        <f>Q175*H175</f>
        <v>0</v>
      </c>
      <c r="S175" s="252">
        <v>0.082000000000000003</v>
      </c>
      <c r="T175" s="253">
        <f>S175*H175</f>
        <v>1.0660000000000001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4" t="s">
        <v>162</v>
      </c>
      <c r="AT175" s="254" t="s">
        <v>149</v>
      </c>
      <c r="AU175" s="254" t="s">
        <v>85</v>
      </c>
      <c r="AY175" s="17" t="s">
        <v>148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7" t="s">
        <v>83</v>
      </c>
      <c r="BK175" s="255">
        <f>ROUND(I175*H175,2)</f>
        <v>0</v>
      </c>
      <c r="BL175" s="17" t="s">
        <v>162</v>
      </c>
      <c r="BM175" s="254" t="s">
        <v>890</v>
      </c>
    </row>
    <row r="176" s="2" customFormat="1" ht="21.75" customHeight="1">
      <c r="A176" s="38"/>
      <c r="B176" s="39"/>
      <c r="C176" s="243" t="s">
        <v>375</v>
      </c>
      <c r="D176" s="243" t="s">
        <v>149</v>
      </c>
      <c r="E176" s="244" t="s">
        <v>891</v>
      </c>
      <c r="F176" s="245" t="s">
        <v>892</v>
      </c>
      <c r="G176" s="246" t="s">
        <v>307</v>
      </c>
      <c r="H176" s="247">
        <v>130.94999999999999</v>
      </c>
      <c r="I176" s="248"/>
      <c r="J176" s="249">
        <f>ROUND(I176*H176,2)</f>
        <v>0</v>
      </c>
      <c r="K176" s="245" t="s">
        <v>282</v>
      </c>
      <c r="L176" s="44"/>
      <c r="M176" s="250" t="s">
        <v>1</v>
      </c>
      <c r="N176" s="251" t="s">
        <v>40</v>
      </c>
      <c r="O176" s="91"/>
      <c r="P176" s="252">
        <f>O176*H176</f>
        <v>0</v>
      </c>
      <c r="Q176" s="252">
        <v>0.000107</v>
      </c>
      <c r="R176" s="252">
        <f>Q176*H176</f>
        <v>0.014011649999999999</v>
      </c>
      <c r="S176" s="252">
        <v>0</v>
      </c>
      <c r="T176" s="25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4" t="s">
        <v>162</v>
      </c>
      <c r="AT176" s="254" t="s">
        <v>149</v>
      </c>
      <c r="AU176" s="254" t="s">
        <v>85</v>
      </c>
      <c r="AY176" s="17" t="s">
        <v>148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7" t="s">
        <v>83</v>
      </c>
      <c r="BK176" s="255">
        <f>ROUND(I176*H176,2)</f>
        <v>0</v>
      </c>
      <c r="BL176" s="17" t="s">
        <v>162</v>
      </c>
      <c r="BM176" s="254" t="s">
        <v>397</v>
      </c>
    </row>
    <row r="177" s="13" customFormat="1">
      <c r="A177" s="13"/>
      <c r="B177" s="256"/>
      <c r="C177" s="257"/>
      <c r="D177" s="258" t="s">
        <v>156</v>
      </c>
      <c r="E177" s="259" t="s">
        <v>1</v>
      </c>
      <c r="F177" s="260" t="s">
        <v>1312</v>
      </c>
      <c r="G177" s="257"/>
      <c r="H177" s="261">
        <v>92.450000000000003</v>
      </c>
      <c r="I177" s="262"/>
      <c r="J177" s="257"/>
      <c r="K177" s="257"/>
      <c r="L177" s="263"/>
      <c r="M177" s="264"/>
      <c r="N177" s="265"/>
      <c r="O177" s="265"/>
      <c r="P177" s="265"/>
      <c r="Q177" s="265"/>
      <c r="R177" s="265"/>
      <c r="S177" s="265"/>
      <c r="T177" s="26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7" t="s">
        <v>156</v>
      </c>
      <c r="AU177" s="267" t="s">
        <v>85</v>
      </c>
      <c r="AV177" s="13" t="s">
        <v>85</v>
      </c>
      <c r="AW177" s="13" t="s">
        <v>32</v>
      </c>
      <c r="AX177" s="13" t="s">
        <v>75</v>
      </c>
      <c r="AY177" s="267" t="s">
        <v>148</v>
      </c>
    </row>
    <row r="178" s="13" customFormat="1">
      <c r="A178" s="13"/>
      <c r="B178" s="256"/>
      <c r="C178" s="257"/>
      <c r="D178" s="258" t="s">
        <v>156</v>
      </c>
      <c r="E178" s="259" t="s">
        <v>1</v>
      </c>
      <c r="F178" s="260" t="s">
        <v>1313</v>
      </c>
      <c r="G178" s="257"/>
      <c r="H178" s="261">
        <v>38.5</v>
      </c>
      <c r="I178" s="262"/>
      <c r="J178" s="257"/>
      <c r="K178" s="257"/>
      <c r="L178" s="263"/>
      <c r="M178" s="264"/>
      <c r="N178" s="265"/>
      <c r="O178" s="265"/>
      <c r="P178" s="265"/>
      <c r="Q178" s="265"/>
      <c r="R178" s="265"/>
      <c r="S178" s="265"/>
      <c r="T178" s="26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7" t="s">
        <v>156</v>
      </c>
      <c r="AU178" s="267" t="s">
        <v>85</v>
      </c>
      <c r="AV178" s="13" t="s">
        <v>85</v>
      </c>
      <c r="AW178" s="13" t="s">
        <v>32</v>
      </c>
      <c r="AX178" s="13" t="s">
        <v>75</v>
      </c>
      <c r="AY178" s="267" t="s">
        <v>148</v>
      </c>
    </row>
    <row r="179" s="14" customFormat="1">
      <c r="A179" s="14"/>
      <c r="B179" s="268"/>
      <c r="C179" s="269"/>
      <c r="D179" s="258" t="s">
        <v>156</v>
      </c>
      <c r="E179" s="270" t="s">
        <v>1</v>
      </c>
      <c r="F179" s="271" t="s">
        <v>161</v>
      </c>
      <c r="G179" s="269"/>
      <c r="H179" s="272">
        <v>130.94999999999999</v>
      </c>
      <c r="I179" s="273"/>
      <c r="J179" s="269"/>
      <c r="K179" s="269"/>
      <c r="L179" s="274"/>
      <c r="M179" s="275"/>
      <c r="N179" s="276"/>
      <c r="O179" s="276"/>
      <c r="P179" s="276"/>
      <c r="Q179" s="276"/>
      <c r="R179" s="276"/>
      <c r="S179" s="276"/>
      <c r="T179" s="27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8" t="s">
        <v>156</v>
      </c>
      <c r="AU179" s="278" t="s">
        <v>85</v>
      </c>
      <c r="AV179" s="14" t="s">
        <v>162</v>
      </c>
      <c r="AW179" s="14" t="s">
        <v>32</v>
      </c>
      <c r="AX179" s="14" t="s">
        <v>83</v>
      </c>
      <c r="AY179" s="278" t="s">
        <v>148</v>
      </c>
    </row>
    <row r="180" s="2" customFormat="1" ht="16.5" customHeight="1">
      <c r="A180" s="38"/>
      <c r="B180" s="39"/>
      <c r="C180" s="243" t="s">
        <v>7</v>
      </c>
      <c r="D180" s="243" t="s">
        <v>149</v>
      </c>
      <c r="E180" s="244" t="s">
        <v>895</v>
      </c>
      <c r="F180" s="245" t="s">
        <v>896</v>
      </c>
      <c r="G180" s="246" t="s">
        <v>307</v>
      </c>
      <c r="H180" s="247">
        <v>243.44999999999999</v>
      </c>
      <c r="I180" s="248"/>
      <c r="J180" s="249">
        <f>ROUND(I180*H180,2)</f>
        <v>0</v>
      </c>
      <c r="K180" s="245" t="s">
        <v>282</v>
      </c>
      <c r="L180" s="44"/>
      <c r="M180" s="250" t="s">
        <v>1</v>
      </c>
      <c r="N180" s="251" t="s">
        <v>40</v>
      </c>
      <c r="O180" s="91"/>
      <c r="P180" s="252">
        <f>O180*H180</f>
        <v>0</v>
      </c>
      <c r="Q180" s="252">
        <v>3.7500000000000001E-06</v>
      </c>
      <c r="R180" s="252">
        <f>Q180*H180</f>
        <v>0.00091293750000000001</v>
      </c>
      <c r="S180" s="252">
        <v>0</v>
      </c>
      <c r="T180" s="25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4" t="s">
        <v>162</v>
      </c>
      <c r="AT180" s="254" t="s">
        <v>149</v>
      </c>
      <c r="AU180" s="254" t="s">
        <v>85</v>
      </c>
      <c r="AY180" s="17" t="s">
        <v>148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7" t="s">
        <v>83</v>
      </c>
      <c r="BK180" s="255">
        <f>ROUND(I180*H180,2)</f>
        <v>0</v>
      </c>
      <c r="BL180" s="17" t="s">
        <v>162</v>
      </c>
      <c r="BM180" s="254" t="s">
        <v>498</v>
      </c>
    </row>
    <row r="181" s="13" customFormat="1">
      <c r="A181" s="13"/>
      <c r="B181" s="256"/>
      <c r="C181" s="257"/>
      <c r="D181" s="258" t="s">
        <v>156</v>
      </c>
      <c r="E181" s="259" t="s">
        <v>1</v>
      </c>
      <c r="F181" s="260" t="s">
        <v>1314</v>
      </c>
      <c r="G181" s="257"/>
      <c r="H181" s="261">
        <v>243.44999999999999</v>
      </c>
      <c r="I181" s="262"/>
      <c r="J181" s="257"/>
      <c r="K181" s="257"/>
      <c r="L181" s="263"/>
      <c r="M181" s="264"/>
      <c r="N181" s="265"/>
      <c r="O181" s="265"/>
      <c r="P181" s="265"/>
      <c r="Q181" s="265"/>
      <c r="R181" s="265"/>
      <c r="S181" s="265"/>
      <c r="T181" s="26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7" t="s">
        <v>156</v>
      </c>
      <c r="AU181" s="267" t="s">
        <v>85</v>
      </c>
      <c r="AV181" s="13" t="s">
        <v>85</v>
      </c>
      <c r="AW181" s="13" t="s">
        <v>32</v>
      </c>
      <c r="AX181" s="13" t="s">
        <v>83</v>
      </c>
      <c r="AY181" s="267" t="s">
        <v>148</v>
      </c>
    </row>
    <row r="182" s="12" customFormat="1" ht="20.88" customHeight="1">
      <c r="A182" s="12"/>
      <c r="B182" s="227"/>
      <c r="C182" s="228"/>
      <c r="D182" s="229" t="s">
        <v>74</v>
      </c>
      <c r="E182" s="241" t="s">
        <v>697</v>
      </c>
      <c r="F182" s="241" t="s">
        <v>698</v>
      </c>
      <c r="G182" s="228"/>
      <c r="H182" s="228"/>
      <c r="I182" s="231"/>
      <c r="J182" s="242">
        <f>BK182</f>
        <v>0</v>
      </c>
      <c r="K182" s="228"/>
      <c r="L182" s="233"/>
      <c r="M182" s="234"/>
      <c r="N182" s="235"/>
      <c r="O182" s="235"/>
      <c r="P182" s="236">
        <f>P183</f>
        <v>0</v>
      </c>
      <c r="Q182" s="235"/>
      <c r="R182" s="236">
        <f>R183</f>
        <v>0</v>
      </c>
      <c r="S182" s="235"/>
      <c r="T182" s="237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8" t="s">
        <v>83</v>
      </c>
      <c r="AT182" s="239" t="s">
        <v>74</v>
      </c>
      <c r="AU182" s="239" t="s">
        <v>85</v>
      </c>
      <c r="AY182" s="238" t="s">
        <v>148</v>
      </c>
      <c r="BK182" s="240">
        <f>BK183</f>
        <v>0</v>
      </c>
    </row>
    <row r="183" s="2" customFormat="1" ht="21.75" customHeight="1">
      <c r="A183" s="38"/>
      <c r="B183" s="39"/>
      <c r="C183" s="243" t="s">
        <v>384</v>
      </c>
      <c r="D183" s="243" t="s">
        <v>149</v>
      </c>
      <c r="E183" s="244" t="s">
        <v>700</v>
      </c>
      <c r="F183" s="245" t="s">
        <v>701</v>
      </c>
      <c r="G183" s="246" t="s">
        <v>349</v>
      </c>
      <c r="H183" s="247">
        <v>1.476</v>
      </c>
      <c r="I183" s="248"/>
      <c r="J183" s="249">
        <f>ROUND(I183*H183,2)</f>
        <v>0</v>
      </c>
      <c r="K183" s="245" t="s">
        <v>282</v>
      </c>
      <c r="L183" s="44"/>
      <c r="M183" s="250" t="s">
        <v>1</v>
      </c>
      <c r="N183" s="251" t="s">
        <v>40</v>
      </c>
      <c r="O183" s="91"/>
      <c r="P183" s="252">
        <f>O183*H183</f>
        <v>0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4" t="s">
        <v>162</v>
      </c>
      <c r="AT183" s="254" t="s">
        <v>149</v>
      </c>
      <c r="AU183" s="254" t="s">
        <v>168</v>
      </c>
      <c r="AY183" s="17" t="s">
        <v>148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7" t="s">
        <v>83</v>
      </c>
      <c r="BK183" s="255">
        <f>ROUND(I183*H183,2)</f>
        <v>0</v>
      </c>
      <c r="BL183" s="17" t="s">
        <v>162</v>
      </c>
      <c r="BM183" s="254" t="s">
        <v>898</v>
      </c>
    </row>
    <row r="184" s="12" customFormat="1" ht="22.8" customHeight="1">
      <c r="A184" s="12"/>
      <c r="B184" s="227"/>
      <c r="C184" s="228"/>
      <c r="D184" s="229" t="s">
        <v>74</v>
      </c>
      <c r="E184" s="241" t="s">
        <v>703</v>
      </c>
      <c r="F184" s="241" t="s">
        <v>704</v>
      </c>
      <c r="G184" s="228"/>
      <c r="H184" s="228"/>
      <c r="I184" s="231"/>
      <c r="J184" s="242">
        <f>BK184</f>
        <v>0</v>
      </c>
      <c r="K184" s="228"/>
      <c r="L184" s="233"/>
      <c r="M184" s="234"/>
      <c r="N184" s="235"/>
      <c r="O184" s="235"/>
      <c r="P184" s="236">
        <f>SUM(P185:P191)</f>
        <v>0</v>
      </c>
      <c r="Q184" s="235"/>
      <c r="R184" s="236">
        <f>SUM(R185:R191)</f>
        <v>0</v>
      </c>
      <c r="S184" s="235"/>
      <c r="T184" s="237">
        <f>SUM(T185:T191)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8" t="s">
        <v>83</v>
      </c>
      <c r="AT184" s="239" t="s">
        <v>74</v>
      </c>
      <c r="AU184" s="239" t="s">
        <v>83</v>
      </c>
      <c r="AY184" s="238" t="s">
        <v>148</v>
      </c>
      <c r="BK184" s="240">
        <f>SUM(BK185:BK191)</f>
        <v>0</v>
      </c>
    </row>
    <row r="185" s="2" customFormat="1" ht="21.75" customHeight="1">
      <c r="A185" s="38"/>
      <c r="B185" s="39"/>
      <c r="C185" s="243" t="s">
        <v>391</v>
      </c>
      <c r="D185" s="243" t="s">
        <v>149</v>
      </c>
      <c r="E185" s="244" t="s">
        <v>706</v>
      </c>
      <c r="F185" s="245" t="s">
        <v>707</v>
      </c>
      <c r="G185" s="246" t="s">
        <v>349</v>
      </c>
      <c r="H185" s="247">
        <v>0.78000000000000003</v>
      </c>
      <c r="I185" s="248"/>
      <c r="J185" s="249">
        <f>ROUND(I185*H185,2)</f>
        <v>0</v>
      </c>
      <c r="K185" s="245" t="s">
        <v>282</v>
      </c>
      <c r="L185" s="44"/>
      <c r="M185" s="250" t="s">
        <v>1</v>
      </c>
      <c r="N185" s="251" t="s">
        <v>40</v>
      </c>
      <c r="O185" s="91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4" t="s">
        <v>162</v>
      </c>
      <c r="AT185" s="254" t="s">
        <v>149</v>
      </c>
      <c r="AU185" s="254" t="s">
        <v>85</v>
      </c>
      <c r="AY185" s="17" t="s">
        <v>148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7" t="s">
        <v>83</v>
      </c>
      <c r="BK185" s="255">
        <f>ROUND(I185*H185,2)</f>
        <v>0</v>
      </c>
      <c r="BL185" s="17" t="s">
        <v>162</v>
      </c>
      <c r="BM185" s="254" t="s">
        <v>899</v>
      </c>
    </row>
    <row r="186" s="15" customFormat="1">
      <c r="A186" s="15"/>
      <c r="B186" s="279"/>
      <c r="C186" s="280"/>
      <c r="D186" s="258" t="s">
        <v>156</v>
      </c>
      <c r="E186" s="281" t="s">
        <v>1</v>
      </c>
      <c r="F186" s="282" t="s">
        <v>900</v>
      </c>
      <c r="G186" s="280"/>
      <c r="H186" s="281" t="s">
        <v>1</v>
      </c>
      <c r="I186" s="283"/>
      <c r="J186" s="280"/>
      <c r="K186" s="280"/>
      <c r="L186" s="284"/>
      <c r="M186" s="285"/>
      <c r="N186" s="286"/>
      <c r="O186" s="286"/>
      <c r="P186" s="286"/>
      <c r="Q186" s="286"/>
      <c r="R186" s="286"/>
      <c r="S186" s="286"/>
      <c r="T186" s="28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8" t="s">
        <v>156</v>
      </c>
      <c r="AU186" s="288" t="s">
        <v>85</v>
      </c>
      <c r="AV186" s="15" t="s">
        <v>83</v>
      </c>
      <c r="AW186" s="15" t="s">
        <v>32</v>
      </c>
      <c r="AX186" s="15" t="s">
        <v>75</v>
      </c>
      <c r="AY186" s="288" t="s">
        <v>148</v>
      </c>
    </row>
    <row r="187" s="13" customFormat="1">
      <c r="A187" s="13"/>
      <c r="B187" s="256"/>
      <c r="C187" s="257"/>
      <c r="D187" s="258" t="s">
        <v>156</v>
      </c>
      <c r="E187" s="259" t="s">
        <v>1</v>
      </c>
      <c r="F187" s="260" t="s">
        <v>1315</v>
      </c>
      <c r="G187" s="257"/>
      <c r="H187" s="261">
        <v>0.39000000000000001</v>
      </c>
      <c r="I187" s="262"/>
      <c r="J187" s="257"/>
      <c r="K187" s="257"/>
      <c r="L187" s="263"/>
      <c r="M187" s="264"/>
      <c r="N187" s="265"/>
      <c r="O187" s="265"/>
      <c r="P187" s="265"/>
      <c r="Q187" s="265"/>
      <c r="R187" s="265"/>
      <c r="S187" s="265"/>
      <c r="T187" s="26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7" t="s">
        <v>156</v>
      </c>
      <c r="AU187" s="267" t="s">
        <v>85</v>
      </c>
      <c r="AV187" s="13" t="s">
        <v>85</v>
      </c>
      <c r="AW187" s="13" t="s">
        <v>32</v>
      </c>
      <c r="AX187" s="13" t="s">
        <v>75</v>
      </c>
      <c r="AY187" s="267" t="s">
        <v>148</v>
      </c>
    </row>
    <row r="188" s="13" customFormat="1">
      <c r="A188" s="13"/>
      <c r="B188" s="256"/>
      <c r="C188" s="257"/>
      <c r="D188" s="258" t="s">
        <v>156</v>
      </c>
      <c r="E188" s="259" t="s">
        <v>1</v>
      </c>
      <c r="F188" s="260" t="s">
        <v>1316</v>
      </c>
      <c r="G188" s="257"/>
      <c r="H188" s="261">
        <v>0.39000000000000001</v>
      </c>
      <c r="I188" s="262"/>
      <c r="J188" s="257"/>
      <c r="K188" s="257"/>
      <c r="L188" s="263"/>
      <c r="M188" s="264"/>
      <c r="N188" s="265"/>
      <c r="O188" s="265"/>
      <c r="P188" s="265"/>
      <c r="Q188" s="265"/>
      <c r="R188" s="265"/>
      <c r="S188" s="265"/>
      <c r="T188" s="26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7" t="s">
        <v>156</v>
      </c>
      <c r="AU188" s="267" t="s">
        <v>85</v>
      </c>
      <c r="AV188" s="13" t="s">
        <v>85</v>
      </c>
      <c r="AW188" s="13" t="s">
        <v>32</v>
      </c>
      <c r="AX188" s="13" t="s">
        <v>75</v>
      </c>
      <c r="AY188" s="267" t="s">
        <v>148</v>
      </c>
    </row>
    <row r="189" s="14" customFormat="1">
      <c r="A189" s="14"/>
      <c r="B189" s="268"/>
      <c r="C189" s="269"/>
      <c r="D189" s="258" t="s">
        <v>156</v>
      </c>
      <c r="E189" s="270" t="s">
        <v>1</v>
      </c>
      <c r="F189" s="271" t="s">
        <v>161</v>
      </c>
      <c r="G189" s="269"/>
      <c r="H189" s="272">
        <v>0.78000000000000003</v>
      </c>
      <c r="I189" s="273"/>
      <c r="J189" s="269"/>
      <c r="K189" s="269"/>
      <c r="L189" s="274"/>
      <c r="M189" s="275"/>
      <c r="N189" s="276"/>
      <c r="O189" s="276"/>
      <c r="P189" s="276"/>
      <c r="Q189" s="276"/>
      <c r="R189" s="276"/>
      <c r="S189" s="276"/>
      <c r="T189" s="27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8" t="s">
        <v>156</v>
      </c>
      <c r="AU189" s="278" t="s">
        <v>85</v>
      </c>
      <c r="AV189" s="14" t="s">
        <v>162</v>
      </c>
      <c r="AW189" s="14" t="s">
        <v>32</v>
      </c>
      <c r="AX189" s="14" t="s">
        <v>83</v>
      </c>
      <c r="AY189" s="278" t="s">
        <v>148</v>
      </c>
    </row>
    <row r="190" s="2" customFormat="1" ht="21.75" customHeight="1">
      <c r="A190" s="38"/>
      <c r="B190" s="39"/>
      <c r="C190" s="243" t="s">
        <v>397</v>
      </c>
      <c r="D190" s="243" t="s">
        <v>149</v>
      </c>
      <c r="E190" s="244" t="s">
        <v>717</v>
      </c>
      <c r="F190" s="245" t="s">
        <v>718</v>
      </c>
      <c r="G190" s="246" t="s">
        <v>349</v>
      </c>
      <c r="H190" s="247">
        <v>11.699999999999999</v>
      </c>
      <c r="I190" s="248"/>
      <c r="J190" s="249">
        <f>ROUND(I190*H190,2)</f>
        <v>0</v>
      </c>
      <c r="K190" s="245" t="s">
        <v>282</v>
      </c>
      <c r="L190" s="44"/>
      <c r="M190" s="250" t="s">
        <v>1</v>
      </c>
      <c r="N190" s="251" t="s">
        <v>40</v>
      </c>
      <c r="O190" s="91"/>
      <c r="P190" s="252">
        <f>O190*H190</f>
        <v>0</v>
      </c>
      <c r="Q190" s="252">
        <v>0</v>
      </c>
      <c r="R190" s="252">
        <f>Q190*H190</f>
        <v>0</v>
      </c>
      <c r="S190" s="252">
        <v>0</v>
      </c>
      <c r="T190" s="25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4" t="s">
        <v>162</v>
      </c>
      <c r="AT190" s="254" t="s">
        <v>149</v>
      </c>
      <c r="AU190" s="254" t="s">
        <v>85</v>
      </c>
      <c r="AY190" s="17" t="s">
        <v>148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17" t="s">
        <v>83</v>
      </c>
      <c r="BK190" s="255">
        <f>ROUND(I190*H190,2)</f>
        <v>0</v>
      </c>
      <c r="BL190" s="17" t="s">
        <v>162</v>
      </c>
      <c r="BM190" s="254" t="s">
        <v>903</v>
      </c>
    </row>
    <row r="191" s="13" customFormat="1">
      <c r="A191" s="13"/>
      <c r="B191" s="256"/>
      <c r="C191" s="257"/>
      <c r="D191" s="258" t="s">
        <v>156</v>
      </c>
      <c r="E191" s="259" t="s">
        <v>1</v>
      </c>
      <c r="F191" s="260" t="s">
        <v>1317</v>
      </c>
      <c r="G191" s="257"/>
      <c r="H191" s="261">
        <v>11.699999999999999</v>
      </c>
      <c r="I191" s="262"/>
      <c r="J191" s="257"/>
      <c r="K191" s="257"/>
      <c r="L191" s="263"/>
      <c r="M191" s="309"/>
      <c r="N191" s="310"/>
      <c r="O191" s="310"/>
      <c r="P191" s="310"/>
      <c r="Q191" s="310"/>
      <c r="R191" s="310"/>
      <c r="S191" s="310"/>
      <c r="T191" s="31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7" t="s">
        <v>156</v>
      </c>
      <c r="AU191" s="267" t="s">
        <v>85</v>
      </c>
      <c r="AV191" s="13" t="s">
        <v>85</v>
      </c>
      <c r="AW191" s="13" t="s">
        <v>32</v>
      </c>
      <c r="AX191" s="13" t="s">
        <v>83</v>
      </c>
      <c r="AY191" s="267" t="s">
        <v>148</v>
      </c>
    </row>
    <row r="192" s="2" customFormat="1" ht="6.96" customHeight="1">
      <c r="A192" s="38"/>
      <c r="B192" s="66"/>
      <c r="C192" s="67"/>
      <c r="D192" s="67"/>
      <c r="E192" s="67"/>
      <c r="F192" s="67"/>
      <c r="G192" s="67"/>
      <c r="H192" s="67"/>
      <c r="I192" s="192"/>
      <c r="J192" s="67"/>
      <c r="K192" s="67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2hSciTq77R/crpWFgeKIcrP+0tZD+bnlhXlqQ/LRtx1Q4eJ3T5GMKm/+tc7aQWX8R0J510q6UJtvcWBfHb9OLg==" hashValue="c4mw+kqxhzfG9eMVEEE8IOltyxm3q29ToCn/9UiqstxGN9diUEUAZKqlHfNesZqvkdRfVFhjaZm1JAOopW1XPA==" algorithmName="SHA-512" password="CC35"/>
  <autoFilter ref="C123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123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1126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258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24.75" customHeight="1">
      <c r="A11" s="38"/>
      <c r="B11" s="44"/>
      <c r="C11" s="38"/>
      <c r="D11" s="38"/>
      <c r="E11" s="155" t="s">
        <v>1318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16. 12. 2020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31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ROUND(J132,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ROUND((SUM(BE132:BE219)),  2)</f>
        <v>0</v>
      </c>
      <c r="G35" s="38"/>
      <c r="H35" s="38"/>
      <c r="I35" s="171">
        <v>0.20999999999999999</v>
      </c>
      <c r="J35" s="170">
        <f>ROUND(((SUM(BE132:BE219))*I35),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ROUND((SUM(BF132:BF219)),  2)</f>
        <v>0</v>
      </c>
      <c r="G36" s="38"/>
      <c r="H36" s="38"/>
      <c r="I36" s="171">
        <v>0.14999999999999999</v>
      </c>
      <c r="J36" s="170">
        <f>ROUND(((SUM(BF132:BF219))*I36),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ROUND((SUM(BG132:BG219)),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ROUND((SUM(BH132:BH219)),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ROUND((SUM(BI132:BI219)),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123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1126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258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4.75" customHeight="1">
      <c r="A89" s="38"/>
      <c r="B89" s="39"/>
      <c r="C89" s="40"/>
      <c r="D89" s="40"/>
      <c r="E89" s="76" t="str">
        <f>E11</f>
        <v>SO 452 - SO 452 - Veřejné osvětlení - úsek pr. Veselého x Marxova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Hodonín</v>
      </c>
      <c r="G91" s="40"/>
      <c r="H91" s="40"/>
      <c r="I91" s="156" t="s">
        <v>22</v>
      </c>
      <c r="J91" s="79" t="str">
        <f>IF(J14="","",J14)</f>
        <v>16. 12. 2020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Hodonín</v>
      </c>
      <c r="G93" s="40"/>
      <c r="H93" s="40"/>
      <c r="I93" s="156" t="s">
        <v>30</v>
      </c>
      <c r="J93" s="36" t="str">
        <f>E23</f>
        <v>Dopravoprojekt Ostrava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>Dopravoprojekt Ostrava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126</v>
      </c>
      <c r="D96" s="198"/>
      <c r="E96" s="198"/>
      <c r="F96" s="198"/>
      <c r="G96" s="198"/>
      <c r="H96" s="198"/>
      <c r="I96" s="199"/>
      <c r="J96" s="200" t="s">
        <v>127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128</v>
      </c>
      <c r="D98" s="40"/>
      <c r="E98" s="40"/>
      <c r="F98" s="40"/>
      <c r="G98" s="40"/>
      <c r="H98" s="40"/>
      <c r="I98" s="154"/>
      <c r="J98" s="110">
        <f>J132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202"/>
      <c r="C99" s="203"/>
      <c r="D99" s="204" t="s">
        <v>906</v>
      </c>
      <c r="E99" s="205"/>
      <c r="F99" s="205"/>
      <c r="G99" s="205"/>
      <c r="H99" s="205"/>
      <c r="I99" s="206"/>
      <c r="J99" s="207">
        <f>J133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907</v>
      </c>
      <c r="E100" s="205"/>
      <c r="F100" s="205"/>
      <c r="G100" s="205"/>
      <c r="H100" s="205"/>
      <c r="I100" s="206"/>
      <c r="J100" s="207">
        <f>J137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2"/>
      <c r="C101" s="203"/>
      <c r="D101" s="204" t="s">
        <v>908</v>
      </c>
      <c r="E101" s="205"/>
      <c r="F101" s="205"/>
      <c r="G101" s="205"/>
      <c r="H101" s="205"/>
      <c r="I101" s="206"/>
      <c r="J101" s="207">
        <f>J166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909</v>
      </c>
      <c r="E102" s="205"/>
      <c r="F102" s="205"/>
      <c r="G102" s="205"/>
      <c r="H102" s="205"/>
      <c r="I102" s="206"/>
      <c r="J102" s="207">
        <f>J178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2"/>
      <c r="C103" s="203"/>
      <c r="D103" s="204" t="s">
        <v>910</v>
      </c>
      <c r="E103" s="205"/>
      <c r="F103" s="205"/>
      <c r="G103" s="205"/>
      <c r="H103" s="205"/>
      <c r="I103" s="206"/>
      <c r="J103" s="207">
        <f>J184</f>
        <v>0</v>
      </c>
      <c r="K103" s="203"/>
      <c r="L103" s="20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202"/>
      <c r="C104" s="203"/>
      <c r="D104" s="204" t="s">
        <v>911</v>
      </c>
      <c r="E104" s="205"/>
      <c r="F104" s="205"/>
      <c r="G104" s="205"/>
      <c r="H104" s="205"/>
      <c r="I104" s="206"/>
      <c r="J104" s="207">
        <f>J187</f>
        <v>0</v>
      </c>
      <c r="K104" s="203"/>
      <c r="L104" s="20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202"/>
      <c r="C105" s="203"/>
      <c r="D105" s="204" t="s">
        <v>912</v>
      </c>
      <c r="E105" s="205"/>
      <c r="F105" s="205"/>
      <c r="G105" s="205"/>
      <c r="H105" s="205"/>
      <c r="I105" s="206"/>
      <c r="J105" s="207">
        <f>J190</f>
        <v>0</v>
      </c>
      <c r="K105" s="203"/>
      <c r="L105" s="20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202"/>
      <c r="C106" s="203"/>
      <c r="D106" s="204" t="s">
        <v>913</v>
      </c>
      <c r="E106" s="205"/>
      <c r="F106" s="205"/>
      <c r="G106" s="205"/>
      <c r="H106" s="205"/>
      <c r="I106" s="206"/>
      <c r="J106" s="207">
        <f>J194</f>
        <v>0</v>
      </c>
      <c r="K106" s="203"/>
      <c r="L106" s="20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202"/>
      <c r="C107" s="203"/>
      <c r="D107" s="204" t="s">
        <v>914</v>
      </c>
      <c r="E107" s="205"/>
      <c r="F107" s="205"/>
      <c r="G107" s="205"/>
      <c r="H107" s="205"/>
      <c r="I107" s="206"/>
      <c r="J107" s="207">
        <f>J203</f>
        <v>0</v>
      </c>
      <c r="K107" s="203"/>
      <c r="L107" s="20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202"/>
      <c r="C108" s="203"/>
      <c r="D108" s="204" t="s">
        <v>915</v>
      </c>
      <c r="E108" s="205"/>
      <c r="F108" s="205"/>
      <c r="G108" s="205"/>
      <c r="H108" s="205"/>
      <c r="I108" s="206"/>
      <c r="J108" s="207">
        <f>J205</f>
        <v>0</v>
      </c>
      <c r="K108" s="203"/>
      <c r="L108" s="20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202"/>
      <c r="C109" s="203"/>
      <c r="D109" s="204" t="s">
        <v>916</v>
      </c>
      <c r="E109" s="205"/>
      <c r="F109" s="205"/>
      <c r="G109" s="205"/>
      <c r="H109" s="205"/>
      <c r="I109" s="206"/>
      <c r="J109" s="207">
        <f>J207</f>
        <v>0</v>
      </c>
      <c r="K109" s="203"/>
      <c r="L109" s="20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202"/>
      <c r="C110" s="203"/>
      <c r="D110" s="204" t="s">
        <v>1319</v>
      </c>
      <c r="E110" s="205"/>
      <c r="F110" s="205"/>
      <c r="G110" s="205"/>
      <c r="H110" s="205"/>
      <c r="I110" s="206"/>
      <c r="J110" s="207">
        <f>J210</f>
        <v>0</v>
      </c>
      <c r="K110" s="203"/>
      <c r="L110" s="208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192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195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132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3.25" customHeight="1">
      <c r="A120" s="38"/>
      <c r="B120" s="39"/>
      <c r="C120" s="40"/>
      <c r="D120" s="40"/>
      <c r="E120" s="196" t="str">
        <f>E7</f>
        <v>Dukelských Hrdinů, revitalizace MK v úseku Havlíčkova x PR. Veselého x Marxova</v>
      </c>
      <c r="F120" s="32"/>
      <c r="G120" s="32"/>
      <c r="H120" s="32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1"/>
      <c r="C121" s="32" t="s">
        <v>123</v>
      </c>
      <c r="D121" s="22"/>
      <c r="E121" s="22"/>
      <c r="F121" s="22"/>
      <c r="G121" s="22"/>
      <c r="H121" s="22"/>
      <c r="I121" s="146"/>
      <c r="J121" s="22"/>
      <c r="K121" s="22"/>
      <c r="L121" s="20"/>
    </row>
    <row r="122" s="2" customFormat="1" ht="16.5" customHeight="1">
      <c r="A122" s="38"/>
      <c r="B122" s="39"/>
      <c r="C122" s="40"/>
      <c r="D122" s="40"/>
      <c r="E122" s="196" t="s">
        <v>1126</v>
      </c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258</v>
      </c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75" customHeight="1">
      <c r="A124" s="38"/>
      <c r="B124" s="39"/>
      <c r="C124" s="40"/>
      <c r="D124" s="40"/>
      <c r="E124" s="76" t="str">
        <f>E11</f>
        <v>SO 452 - SO 452 - Veřejné osvětlení - úsek pr. Veselého x Marxova</v>
      </c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F14</f>
        <v>Hodonín</v>
      </c>
      <c r="G126" s="40"/>
      <c r="H126" s="40"/>
      <c r="I126" s="156" t="s">
        <v>22</v>
      </c>
      <c r="J126" s="79" t="str">
        <f>IF(J14="","",J14)</f>
        <v>16. 12. 2020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24</v>
      </c>
      <c r="D128" s="40"/>
      <c r="E128" s="40"/>
      <c r="F128" s="27" t="str">
        <f>E17</f>
        <v>město Hodonín</v>
      </c>
      <c r="G128" s="40"/>
      <c r="H128" s="40"/>
      <c r="I128" s="156" t="s">
        <v>30</v>
      </c>
      <c r="J128" s="36" t="str">
        <f>E23</f>
        <v>Dopravoprojekt Ostrava a.s.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28</v>
      </c>
      <c r="D129" s="40"/>
      <c r="E129" s="40"/>
      <c r="F129" s="27" t="str">
        <f>IF(E20="","",E20)</f>
        <v>Vyplň údaj</v>
      </c>
      <c r="G129" s="40"/>
      <c r="H129" s="40"/>
      <c r="I129" s="156" t="s">
        <v>33</v>
      </c>
      <c r="J129" s="36" t="str">
        <f>E26</f>
        <v>Dopravoprojekt Ostrava a.s.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15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15"/>
      <c r="B131" s="216"/>
      <c r="C131" s="217" t="s">
        <v>133</v>
      </c>
      <c r="D131" s="218" t="s">
        <v>60</v>
      </c>
      <c r="E131" s="218" t="s">
        <v>56</v>
      </c>
      <c r="F131" s="218" t="s">
        <v>57</v>
      </c>
      <c r="G131" s="218" t="s">
        <v>134</v>
      </c>
      <c r="H131" s="218" t="s">
        <v>135</v>
      </c>
      <c r="I131" s="219" t="s">
        <v>136</v>
      </c>
      <c r="J131" s="218" t="s">
        <v>127</v>
      </c>
      <c r="K131" s="220" t="s">
        <v>137</v>
      </c>
      <c r="L131" s="221"/>
      <c r="M131" s="100" t="s">
        <v>1</v>
      </c>
      <c r="N131" s="101" t="s">
        <v>39</v>
      </c>
      <c r="O131" s="101" t="s">
        <v>138</v>
      </c>
      <c r="P131" s="101" t="s">
        <v>139</v>
      </c>
      <c r="Q131" s="101" t="s">
        <v>140</v>
      </c>
      <c r="R131" s="101" t="s">
        <v>141</v>
      </c>
      <c r="S131" s="101" t="s">
        <v>142</v>
      </c>
      <c r="T131" s="102" t="s">
        <v>143</v>
      </c>
      <c r="U131" s="215"/>
      <c r="V131" s="215"/>
      <c r="W131" s="215"/>
      <c r="X131" s="215"/>
      <c r="Y131" s="215"/>
      <c r="Z131" s="215"/>
      <c r="AA131" s="215"/>
      <c r="AB131" s="215"/>
      <c r="AC131" s="215"/>
      <c r="AD131" s="215"/>
      <c r="AE131" s="215"/>
    </row>
    <row r="132" s="2" customFormat="1" ht="22.8" customHeight="1">
      <c r="A132" s="38"/>
      <c r="B132" s="39"/>
      <c r="C132" s="107" t="s">
        <v>144</v>
      </c>
      <c r="D132" s="40"/>
      <c r="E132" s="40"/>
      <c r="F132" s="40"/>
      <c r="G132" s="40"/>
      <c r="H132" s="40"/>
      <c r="I132" s="154"/>
      <c r="J132" s="222">
        <f>BK132</f>
        <v>0</v>
      </c>
      <c r="K132" s="40"/>
      <c r="L132" s="44"/>
      <c r="M132" s="103"/>
      <c r="N132" s="223"/>
      <c r="O132" s="104"/>
      <c r="P132" s="224">
        <f>P133+P137+P166+P178+P184+P187+P190+P194+P203+P205+P207+P210</f>
        <v>0</v>
      </c>
      <c r="Q132" s="104"/>
      <c r="R132" s="224">
        <f>R133+R137+R166+R178+R184+R187+R190+R194+R203+R205+R207+R210</f>
        <v>0</v>
      </c>
      <c r="S132" s="104"/>
      <c r="T132" s="225">
        <f>T133+T137+T166+T178+T184+T187+T190+T194+T203+T205+T207+T210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74</v>
      </c>
      <c r="AU132" s="17" t="s">
        <v>129</v>
      </c>
      <c r="BK132" s="226">
        <f>BK133+BK137+BK166+BK178+BK184+BK187+BK190+BK194+BK203+BK205+BK207+BK210</f>
        <v>0</v>
      </c>
    </row>
    <row r="133" s="12" customFormat="1" ht="25.92" customHeight="1">
      <c r="A133" s="12"/>
      <c r="B133" s="227"/>
      <c r="C133" s="228"/>
      <c r="D133" s="229" t="s">
        <v>74</v>
      </c>
      <c r="E133" s="230" t="s">
        <v>918</v>
      </c>
      <c r="F133" s="230" t="s">
        <v>919</v>
      </c>
      <c r="G133" s="228"/>
      <c r="H133" s="228"/>
      <c r="I133" s="231"/>
      <c r="J133" s="232">
        <f>BK133</f>
        <v>0</v>
      </c>
      <c r="K133" s="228"/>
      <c r="L133" s="233"/>
      <c r="M133" s="234"/>
      <c r="N133" s="235"/>
      <c r="O133" s="235"/>
      <c r="P133" s="236">
        <f>SUM(P134:P136)</f>
        <v>0</v>
      </c>
      <c r="Q133" s="235"/>
      <c r="R133" s="236">
        <f>SUM(R134:R136)</f>
        <v>0</v>
      </c>
      <c r="S133" s="235"/>
      <c r="T133" s="237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8" t="s">
        <v>83</v>
      </c>
      <c r="AT133" s="239" t="s">
        <v>74</v>
      </c>
      <c r="AU133" s="239" t="s">
        <v>75</v>
      </c>
      <c r="AY133" s="238" t="s">
        <v>148</v>
      </c>
      <c r="BK133" s="240">
        <f>SUM(BK134:BK136)</f>
        <v>0</v>
      </c>
    </row>
    <row r="134" s="2" customFormat="1" ht="16.5" customHeight="1">
      <c r="A134" s="38"/>
      <c r="B134" s="39"/>
      <c r="C134" s="243" t="s">
        <v>83</v>
      </c>
      <c r="D134" s="243" t="s">
        <v>149</v>
      </c>
      <c r="E134" s="244" t="s">
        <v>1320</v>
      </c>
      <c r="F134" s="245" t="s">
        <v>923</v>
      </c>
      <c r="G134" s="246" t="s">
        <v>359</v>
      </c>
      <c r="H134" s="247">
        <v>375</v>
      </c>
      <c r="I134" s="248"/>
      <c r="J134" s="249">
        <f>ROUND(I134*H134,2)</f>
        <v>0</v>
      </c>
      <c r="K134" s="245" t="s">
        <v>1</v>
      </c>
      <c r="L134" s="44"/>
      <c r="M134" s="250" t="s">
        <v>1</v>
      </c>
      <c r="N134" s="251" t="s">
        <v>40</v>
      </c>
      <c r="O134" s="91"/>
      <c r="P134" s="252">
        <f>O134*H134</f>
        <v>0</v>
      </c>
      <c r="Q134" s="252">
        <v>0</v>
      </c>
      <c r="R134" s="252">
        <f>Q134*H134</f>
        <v>0</v>
      </c>
      <c r="S134" s="252">
        <v>0</v>
      </c>
      <c r="T134" s="25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4" t="s">
        <v>162</v>
      </c>
      <c r="AT134" s="254" t="s">
        <v>149</v>
      </c>
      <c r="AU134" s="254" t="s">
        <v>83</v>
      </c>
      <c r="AY134" s="17" t="s">
        <v>148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7" t="s">
        <v>83</v>
      </c>
      <c r="BK134" s="255">
        <f>ROUND(I134*H134,2)</f>
        <v>0</v>
      </c>
      <c r="BL134" s="17" t="s">
        <v>162</v>
      </c>
      <c r="BM134" s="254" t="s">
        <v>182</v>
      </c>
    </row>
    <row r="135" s="2" customFormat="1" ht="16.5" customHeight="1">
      <c r="A135" s="38"/>
      <c r="B135" s="39"/>
      <c r="C135" s="243" t="s">
        <v>85</v>
      </c>
      <c r="D135" s="243" t="s">
        <v>149</v>
      </c>
      <c r="E135" s="244" t="s">
        <v>1321</v>
      </c>
      <c r="F135" s="245" t="s">
        <v>921</v>
      </c>
      <c r="G135" s="246" t="s">
        <v>359</v>
      </c>
      <c r="H135" s="247">
        <v>305</v>
      </c>
      <c r="I135" s="248"/>
      <c r="J135" s="249">
        <f>ROUND(I135*H135,2)</f>
        <v>0</v>
      </c>
      <c r="K135" s="245" t="s">
        <v>1</v>
      </c>
      <c r="L135" s="44"/>
      <c r="M135" s="250" t="s">
        <v>1</v>
      </c>
      <c r="N135" s="251" t="s">
        <v>40</v>
      </c>
      <c r="O135" s="91"/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162</v>
      </c>
      <c r="AT135" s="254" t="s">
        <v>149</v>
      </c>
      <c r="AU135" s="254" t="s">
        <v>83</v>
      </c>
      <c r="AY135" s="17" t="s">
        <v>148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83</v>
      </c>
      <c r="BK135" s="255">
        <f>ROUND(I135*H135,2)</f>
        <v>0</v>
      </c>
      <c r="BL135" s="17" t="s">
        <v>162</v>
      </c>
      <c r="BM135" s="254" t="s">
        <v>162</v>
      </c>
    </row>
    <row r="136" s="2" customFormat="1" ht="16.5" customHeight="1">
      <c r="A136" s="38"/>
      <c r="B136" s="39"/>
      <c r="C136" s="243" t="s">
        <v>168</v>
      </c>
      <c r="D136" s="243" t="s">
        <v>149</v>
      </c>
      <c r="E136" s="244" t="s">
        <v>1322</v>
      </c>
      <c r="F136" s="245" t="s">
        <v>925</v>
      </c>
      <c r="G136" s="246" t="s">
        <v>359</v>
      </c>
      <c r="H136" s="247">
        <v>110</v>
      </c>
      <c r="I136" s="248"/>
      <c r="J136" s="249">
        <f>ROUND(I136*H136,2)</f>
        <v>0</v>
      </c>
      <c r="K136" s="245" t="s">
        <v>1</v>
      </c>
      <c r="L136" s="44"/>
      <c r="M136" s="250" t="s">
        <v>1</v>
      </c>
      <c r="N136" s="251" t="s">
        <v>40</v>
      </c>
      <c r="O136" s="91"/>
      <c r="P136" s="252">
        <f>O136*H136</f>
        <v>0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4" t="s">
        <v>162</v>
      </c>
      <c r="AT136" s="254" t="s">
        <v>149</v>
      </c>
      <c r="AU136" s="254" t="s">
        <v>83</v>
      </c>
      <c r="AY136" s="17" t="s">
        <v>148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7" t="s">
        <v>83</v>
      </c>
      <c r="BK136" s="255">
        <f>ROUND(I136*H136,2)</f>
        <v>0</v>
      </c>
      <c r="BL136" s="17" t="s">
        <v>162</v>
      </c>
      <c r="BM136" s="254" t="s">
        <v>194</v>
      </c>
    </row>
    <row r="137" s="12" customFormat="1" ht="25.92" customHeight="1">
      <c r="A137" s="12"/>
      <c r="B137" s="227"/>
      <c r="C137" s="228"/>
      <c r="D137" s="229" t="s">
        <v>74</v>
      </c>
      <c r="E137" s="230" t="s">
        <v>754</v>
      </c>
      <c r="F137" s="230" t="s">
        <v>926</v>
      </c>
      <c r="G137" s="228"/>
      <c r="H137" s="228"/>
      <c r="I137" s="231"/>
      <c r="J137" s="232">
        <f>BK137</f>
        <v>0</v>
      </c>
      <c r="K137" s="228"/>
      <c r="L137" s="233"/>
      <c r="M137" s="234"/>
      <c r="N137" s="235"/>
      <c r="O137" s="235"/>
      <c r="P137" s="236">
        <f>SUM(P138:P165)</f>
        <v>0</v>
      </c>
      <c r="Q137" s="235"/>
      <c r="R137" s="236">
        <f>SUM(R138:R165)</f>
        <v>0</v>
      </c>
      <c r="S137" s="235"/>
      <c r="T137" s="237">
        <f>SUM(T138:T165)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8" t="s">
        <v>83</v>
      </c>
      <c r="AT137" s="239" t="s">
        <v>74</v>
      </c>
      <c r="AU137" s="239" t="s">
        <v>75</v>
      </c>
      <c r="AY137" s="238" t="s">
        <v>148</v>
      </c>
      <c r="BK137" s="240">
        <f>SUM(BK138:BK165)</f>
        <v>0</v>
      </c>
    </row>
    <row r="138" s="2" customFormat="1" ht="16.5" customHeight="1">
      <c r="A138" s="38"/>
      <c r="B138" s="39"/>
      <c r="C138" s="243" t="s">
        <v>162</v>
      </c>
      <c r="D138" s="243" t="s">
        <v>149</v>
      </c>
      <c r="E138" s="244" t="s">
        <v>1323</v>
      </c>
      <c r="F138" s="245" t="s">
        <v>934</v>
      </c>
      <c r="G138" s="246" t="s">
        <v>236</v>
      </c>
      <c r="H138" s="247">
        <v>15</v>
      </c>
      <c r="I138" s="248"/>
      <c r="J138" s="249">
        <f>ROUND(I138*H138,2)</f>
        <v>0</v>
      </c>
      <c r="K138" s="245" t="s">
        <v>1</v>
      </c>
      <c r="L138" s="44"/>
      <c r="M138" s="250" t="s">
        <v>1</v>
      </c>
      <c r="N138" s="251" t="s">
        <v>40</v>
      </c>
      <c r="O138" s="91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4" t="s">
        <v>162</v>
      </c>
      <c r="AT138" s="254" t="s">
        <v>149</v>
      </c>
      <c r="AU138" s="254" t="s">
        <v>83</v>
      </c>
      <c r="AY138" s="17" t="s">
        <v>148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7" t="s">
        <v>83</v>
      </c>
      <c r="BK138" s="255">
        <f>ROUND(I138*H138,2)</f>
        <v>0</v>
      </c>
      <c r="BL138" s="17" t="s">
        <v>162</v>
      </c>
      <c r="BM138" s="254" t="s">
        <v>214</v>
      </c>
    </row>
    <row r="139" s="2" customFormat="1" ht="16.5" customHeight="1">
      <c r="A139" s="38"/>
      <c r="B139" s="39"/>
      <c r="C139" s="243" t="s">
        <v>147</v>
      </c>
      <c r="D139" s="243" t="s">
        <v>149</v>
      </c>
      <c r="E139" s="244" t="s">
        <v>1324</v>
      </c>
      <c r="F139" s="245" t="s">
        <v>928</v>
      </c>
      <c r="G139" s="246" t="s">
        <v>236</v>
      </c>
      <c r="H139" s="247">
        <v>11</v>
      </c>
      <c r="I139" s="248"/>
      <c r="J139" s="249">
        <f>ROUND(I139*H139,2)</f>
        <v>0</v>
      </c>
      <c r="K139" s="245" t="s">
        <v>1</v>
      </c>
      <c r="L139" s="44"/>
      <c r="M139" s="250" t="s">
        <v>1</v>
      </c>
      <c r="N139" s="251" t="s">
        <v>40</v>
      </c>
      <c r="O139" s="91"/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4" t="s">
        <v>162</v>
      </c>
      <c r="AT139" s="254" t="s">
        <v>149</v>
      </c>
      <c r="AU139" s="254" t="s">
        <v>83</v>
      </c>
      <c r="AY139" s="17" t="s">
        <v>148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7" t="s">
        <v>83</v>
      </c>
      <c r="BK139" s="255">
        <f>ROUND(I139*H139,2)</f>
        <v>0</v>
      </c>
      <c r="BL139" s="17" t="s">
        <v>162</v>
      </c>
      <c r="BM139" s="254" t="s">
        <v>224</v>
      </c>
    </row>
    <row r="140" s="2" customFormat="1" ht="16.5" customHeight="1">
      <c r="A140" s="38"/>
      <c r="B140" s="39"/>
      <c r="C140" s="243" t="s">
        <v>182</v>
      </c>
      <c r="D140" s="243" t="s">
        <v>149</v>
      </c>
      <c r="E140" s="244" t="s">
        <v>1325</v>
      </c>
      <c r="F140" s="245" t="s">
        <v>930</v>
      </c>
      <c r="G140" s="246" t="s">
        <v>236</v>
      </c>
      <c r="H140" s="247">
        <v>9</v>
      </c>
      <c r="I140" s="248"/>
      <c r="J140" s="249">
        <f>ROUND(I140*H140,2)</f>
        <v>0</v>
      </c>
      <c r="K140" s="245" t="s">
        <v>1</v>
      </c>
      <c r="L140" s="44"/>
      <c r="M140" s="250" t="s">
        <v>1</v>
      </c>
      <c r="N140" s="251" t="s">
        <v>40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162</v>
      </c>
      <c r="AT140" s="254" t="s">
        <v>149</v>
      </c>
      <c r="AU140" s="254" t="s">
        <v>83</v>
      </c>
      <c r="AY140" s="17" t="s">
        <v>148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83</v>
      </c>
      <c r="BK140" s="255">
        <f>ROUND(I140*H140,2)</f>
        <v>0</v>
      </c>
      <c r="BL140" s="17" t="s">
        <v>162</v>
      </c>
      <c r="BM140" s="254" t="s">
        <v>233</v>
      </c>
    </row>
    <row r="141" s="2" customFormat="1" ht="16.5" customHeight="1">
      <c r="A141" s="38"/>
      <c r="B141" s="39"/>
      <c r="C141" s="243" t="s">
        <v>188</v>
      </c>
      <c r="D141" s="243" t="s">
        <v>149</v>
      </c>
      <c r="E141" s="244" t="s">
        <v>1326</v>
      </c>
      <c r="F141" s="245" t="s">
        <v>940</v>
      </c>
      <c r="G141" s="246" t="s">
        <v>236</v>
      </c>
      <c r="H141" s="247">
        <v>26</v>
      </c>
      <c r="I141" s="248"/>
      <c r="J141" s="249">
        <f>ROUND(I141*H141,2)</f>
        <v>0</v>
      </c>
      <c r="K141" s="245" t="s">
        <v>1</v>
      </c>
      <c r="L141" s="44"/>
      <c r="M141" s="250" t="s">
        <v>1</v>
      </c>
      <c r="N141" s="251" t="s">
        <v>40</v>
      </c>
      <c r="O141" s="91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4" t="s">
        <v>162</v>
      </c>
      <c r="AT141" s="254" t="s">
        <v>149</v>
      </c>
      <c r="AU141" s="254" t="s">
        <v>83</v>
      </c>
      <c r="AY141" s="17" t="s">
        <v>148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7" t="s">
        <v>83</v>
      </c>
      <c r="BK141" s="255">
        <f>ROUND(I141*H141,2)</f>
        <v>0</v>
      </c>
      <c r="BL141" s="17" t="s">
        <v>162</v>
      </c>
      <c r="BM141" s="254" t="s">
        <v>358</v>
      </c>
    </row>
    <row r="142" s="2" customFormat="1" ht="16.5" customHeight="1">
      <c r="A142" s="38"/>
      <c r="B142" s="39"/>
      <c r="C142" s="243" t="s">
        <v>194</v>
      </c>
      <c r="D142" s="243" t="s">
        <v>149</v>
      </c>
      <c r="E142" s="244" t="s">
        <v>1327</v>
      </c>
      <c r="F142" s="245" t="s">
        <v>975</v>
      </c>
      <c r="G142" s="246" t="s">
        <v>307</v>
      </c>
      <c r="H142" s="247">
        <v>375</v>
      </c>
      <c r="I142" s="248"/>
      <c r="J142" s="249">
        <f>ROUND(I142*H142,2)</f>
        <v>0</v>
      </c>
      <c r="K142" s="245" t="s">
        <v>1</v>
      </c>
      <c r="L142" s="44"/>
      <c r="M142" s="250" t="s">
        <v>1</v>
      </c>
      <c r="N142" s="251" t="s">
        <v>40</v>
      </c>
      <c r="O142" s="91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4" t="s">
        <v>162</v>
      </c>
      <c r="AT142" s="254" t="s">
        <v>149</v>
      </c>
      <c r="AU142" s="254" t="s">
        <v>83</v>
      </c>
      <c r="AY142" s="17" t="s">
        <v>148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7" t="s">
        <v>83</v>
      </c>
      <c r="BK142" s="255">
        <f>ROUND(I142*H142,2)</f>
        <v>0</v>
      </c>
      <c r="BL142" s="17" t="s">
        <v>162</v>
      </c>
      <c r="BM142" s="254" t="s">
        <v>375</v>
      </c>
    </row>
    <row r="143" s="2" customFormat="1" ht="16.5" customHeight="1">
      <c r="A143" s="38"/>
      <c r="B143" s="39"/>
      <c r="C143" s="243" t="s">
        <v>199</v>
      </c>
      <c r="D143" s="243" t="s">
        <v>149</v>
      </c>
      <c r="E143" s="244" t="s">
        <v>1328</v>
      </c>
      <c r="F143" s="245" t="s">
        <v>936</v>
      </c>
      <c r="G143" s="246" t="s">
        <v>236</v>
      </c>
      <c r="H143" s="247">
        <v>66</v>
      </c>
      <c r="I143" s="248"/>
      <c r="J143" s="249">
        <f>ROUND(I143*H143,2)</f>
        <v>0</v>
      </c>
      <c r="K143" s="245" t="s">
        <v>1</v>
      </c>
      <c r="L143" s="44"/>
      <c r="M143" s="250" t="s">
        <v>1</v>
      </c>
      <c r="N143" s="251" t="s">
        <v>40</v>
      </c>
      <c r="O143" s="91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162</v>
      </c>
      <c r="AT143" s="254" t="s">
        <v>149</v>
      </c>
      <c r="AU143" s="254" t="s">
        <v>83</v>
      </c>
      <c r="AY143" s="17" t="s">
        <v>148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162</v>
      </c>
      <c r="BM143" s="254" t="s">
        <v>384</v>
      </c>
    </row>
    <row r="144" s="2" customFormat="1" ht="16.5" customHeight="1">
      <c r="A144" s="38"/>
      <c r="B144" s="39"/>
      <c r="C144" s="243" t="s">
        <v>205</v>
      </c>
      <c r="D144" s="243" t="s">
        <v>149</v>
      </c>
      <c r="E144" s="244" t="s">
        <v>1329</v>
      </c>
      <c r="F144" s="245" t="s">
        <v>938</v>
      </c>
      <c r="G144" s="246" t="s">
        <v>236</v>
      </c>
      <c r="H144" s="247">
        <v>104</v>
      </c>
      <c r="I144" s="248"/>
      <c r="J144" s="249">
        <f>ROUND(I144*H144,2)</f>
        <v>0</v>
      </c>
      <c r="K144" s="245" t="s">
        <v>1</v>
      </c>
      <c r="L144" s="44"/>
      <c r="M144" s="250" t="s">
        <v>1</v>
      </c>
      <c r="N144" s="251" t="s">
        <v>40</v>
      </c>
      <c r="O144" s="91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4" t="s">
        <v>162</v>
      </c>
      <c r="AT144" s="254" t="s">
        <v>149</v>
      </c>
      <c r="AU144" s="254" t="s">
        <v>83</v>
      </c>
      <c r="AY144" s="17" t="s">
        <v>148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7" t="s">
        <v>83</v>
      </c>
      <c r="BK144" s="255">
        <f>ROUND(I144*H144,2)</f>
        <v>0</v>
      </c>
      <c r="BL144" s="17" t="s">
        <v>162</v>
      </c>
      <c r="BM144" s="254" t="s">
        <v>397</v>
      </c>
    </row>
    <row r="145" s="2" customFormat="1" ht="16.5" customHeight="1">
      <c r="A145" s="38"/>
      <c r="B145" s="39"/>
      <c r="C145" s="243" t="s">
        <v>210</v>
      </c>
      <c r="D145" s="243" t="s">
        <v>149</v>
      </c>
      <c r="E145" s="244" t="s">
        <v>1330</v>
      </c>
      <c r="F145" s="245" t="s">
        <v>948</v>
      </c>
      <c r="G145" s="246" t="s">
        <v>236</v>
      </c>
      <c r="H145" s="247">
        <v>11</v>
      </c>
      <c r="I145" s="248"/>
      <c r="J145" s="249">
        <f>ROUND(I145*H145,2)</f>
        <v>0</v>
      </c>
      <c r="K145" s="245" t="s">
        <v>1</v>
      </c>
      <c r="L145" s="44"/>
      <c r="M145" s="250" t="s">
        <v>1</v>
      </c>
      <c r="N145" s="251" t="s">
        <v>40</v>
      </c>
      <c r="O145" s="9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162</v>
      </c>
      <c r="AT145" s="254" t="s">
        <v>149</v>
      </c>
      <c r="AU145" s="254" t="s">
        <v>83</v>
      </c>
      <c r="AY145" s="17" t="s">
        <v>148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83</v>
      </c>
      <c r="BK145" s="255">
        <f>ROUND(I145*H145,2)</f>
        <v>0</v>
      </c>
      <c r="BL145" s="17" t="s">
        <v>162</v>
      </c>
      <c r="BM145" s="254" t="s">
        <v>414</v>
      </c>
    </row>
    <row r="146" s="2" customFormat="1" ht="16.5" customHeight="1">
      <c r="A146" s="38"/>
      <c r="B146" s="39"/>
      <c r="C146" s="243" t="s">
        <v>214</v>
      </c>
      <c r="D146" s="243" t="s">
        <v>149</v>
      </c>
      <c r="E146" s="244" t="s">
        <v>1331</v>
      </c>
      <c r="F146" s="245" t="s">
        <v>944</v>
      </c>
      <c r="G146" s="246" t="s">
        <v>236</v>
      </c>
      <c r="H146" s="247">
        <v>11</v>
      </c>
      <c r="I146" s="248"/>
      <c r="J146" s="249">
        <f>ROUND(I146*H146,2)</f>
        <v>0</v>
      </c>
      <c r="K146" s="245" t="s">
        <v>1</v>
      </c>
      <c r="L146" s="44"/>
      <c r="M146" s="250" t="s">
        <v>1</v>
      </c>
      <c r="N146" s="251" t="s">
        <v>40</v>
      </c>
      <c r="O146" s="91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4" t="s">
        <v>162</v>
      </c>
      <c r="AT146" s="254" t="s">
        <v>149</v>
      </c>
      <c r="AU146" s="254" t="s">
        <v>83</v>
      </c>
      <c r="AY146" s="17" t="s">
        <v>148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7" t="s">
        <v>83</v>
      </c>
      <c r="BK146" s="255">
        <f>ROUND(I146*H146,2)</f>
        <v>0</v>
      </c>
      <c r="BL146" s="17" t="s">
        <v>162</v>
      </c>
      <c r="BM146" s="254" t="s">
        <v>424</v>
      </c>
    </row>
    <row r="147" s="2" customFormat="1" ht="16.5" customHeight="1">
      <c r="A147" s="38"/>
      <c r="B147" s="39"/>
      <c r="C147" s="243" t="s">
        <v>219</v>
      </c>
      <c r="D147" s="243" t="s">
        <v>149</v>
      </c>
      <c r="E147" s="244" t="s">
        <v>1332</v>
      </c>
      <c r="F147" s="245" t="s">
        <v>946</v>
      </c>
      <c r="G147" s="246" t="s">
        <v>307</v>
      </c>
      <c r="H147" s="247">
        <v>12</v>
      </c>
      <c r="I147" s="248"/>
      <c r="J147" s="249">
        <f>ROUND(I147*H147,2)</f>
        <v>0</v>
      </c>
      <c r="K147" s="245" t="s">
        <v>1</v>
      </c>
      <c r="L147" s="44"/>
      <c r="M147" s="250" t="s">
        <v>1</v>
      </c>
      <c r="N147" s="251" t="s">
        <v>40</v>
      </c>
      <c r="O147" s="91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4" t="s">
        <v>162</v>
      </c>
      <c r="AT147" s="254" t="s">
        <v>149</v>
      </c>
      <c r="AU147" s="254" t="s">
        <v>83</v>
      </c>
      <c r="AY147" s="17" t="s">
        <v>148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7" t="s">
        <v>83</v>
      </c>
      <c r="BK147" s="255">
        <f>ROUND(I147*H147,2)</f>
        <v>0</v>
      </c>
      <c r="BL147" s="17" t="s">
        <v>162</v>
      </c>
      <c r="BM147" s="254" t="s">
        <v>435</v>
      </c>
    </row>
    <row r="148" s="2" customFormat="1" ht="16.5" customHeight="1">
      <c r="A148" s="38"/>
      <c r="B148" s="39"/>
      <c r="C148" s="243" t="s">
        <v>224</v>
      </c>
      <c r="D148" s="243" t="s">
        <v>149</v>
      </c>
      <c r="E148" s="244" t="s">
        <v>1333</v>
      </c>
      <c r="F148" s="245" t="s">
        <v>954</v>
      </c>
      <c r="G148" s="246" t="s">
        <v>236</v>
      </c>
      <c r="H148" s="247">
        <v>11</v>
      </c>
      <c r="I148" s="248"/>
      <c r="J148" s="249">
        <f>ROUND(I148*H148,2)</f>
        <v>0</v>
      </c>
      <c r="K148" s="245" t="s">
        <v>1</v>
      </c>
      <c r="L148" s="44"/>
      <c r="M148" s="250" t="s">
        <v>1</v>
      </c>
      <c r="N148" s="251" t="s">
        <v>40</v>
      </c>
      <c r="O148" s="91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4" t="s">
        <v>162</v>
      </c>
      <c r="AT148" s="254" t="s">
        <v>149</v>
      </c>
      <c r="AU148" s="254" t="s">
        <v>83</v>
      </c>
      <c r="AY148" s="17" t="s">
        <v>148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7" t="s">
        <v>83</v>
      </c>
      <c r="BK148" s="255">
        <f>ROUND(I148*H148,2)</f>
        <v>0</v>
      </c>
      <c r="BL148" s="17" t="s">
        <v>162</v>
      </c>
      <c r="BM148" s="254" t="s">
        <v>446</v>
      </c>
    </row>
    <row r="149" s="2" customFormat="1" ht="16.5" customHeight="1">
      <c r="A149" s="38"/>
      <c r="B149" s="39"/>
      <c r="C149" s="243" t="s">
        <v>8</v>
      </c>
      <c r="D149" s="243" t="s">
        <v>149</v>
      </c>
      <c r="E149" s="244" t="s">
        <v>1334</v>
      </c>
      <c r="F149" s="245" t="s">
        <v>932</v>
      </c>
      <c r="G149" s="246" t="s">
        <v>236</v>
      </c>
      <c r="H149" s="247">
        <v>2</v>
      </c>
      <c r="I149" s="248"/>
      <c r="J149" s="249">
        <f>ROUND(I149*H149,2)</f>
        <v>0</v>
      </c>
      <c r="K149" s="245" t="s">
        <v>1</v>
      </c>
      <c r="L149" s="44"/>
      <c r="M149" s="250" t="s">
        <v>1</v>
      </c>
      <c r="N149" s="251" t="s">
        <v>40</v>
      </c>
      <c r="O149" s="91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4" t="s">
        <v>162</v>
      </c>
      <c r="AT149" s="254" t="s">
        <v>149</v>
      </c>
      <c r="AU149" s="254" t="s">
        <v>83</v>
      </c>
      <c r="AY149" s="17" t="s">
        <v>148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7" t="s">
        <v>83</v>
      </c>
      <c r="BK149" s="255">
        <f>ROUND(I149*H149,2)</f>
        <v>0</v>
      </c>
      <c r="BL149" s="17" t="s">
        <v>162</v>
      </c>
      <c r="BM149" s="254" t="s">
        <v>461</v>
      </c>
    </row>
    <row r="150" s="2" customFormat="1" ht="16.5" customHeight="1">
      <c r="A150" s="38"/>
      <c r="B150" s="39"/>
      <c r="C150" s="243" t="s">
        <v>233</v>
      </c>
      <c r="D150" s="243" t="s">
        <v>149</v>
      </c>
      <c r="E150" s="244" t="s">
        <v>1335</v>
      </c>
      <c r="F150" s="245" t="s">
        <v>950</v>
      </c>
      <c r="G150" s="246" t="s">
        <v>236</v>
      </c>
      <c r="H150" s="247">
        <v>9</v>
      </c>
      <c r="I150" s="248"/>
      <c r="J150" s="249">
        <f>ROUND(I150*H150,2)</f>
        <v>0</v>
      </c>
      <c r="K150" s="245" t="s">
        <v>1</v>
      </c>
      <c r="L150" s="44"/>
      <c r="M150" s="250" t="s">
        <v>1</v>
      </c>
      <c r="N150" s="251" t="s">
        <v>40</v>
      </c>
      <c r="O150" s="91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4" t="s">
        <v>162</v>
      </c>
      <c r="AT150" s="254" t="s">
        <v>149</v>
      </c>
      <c r="AU150" s="254" t="s">
        <v>83</v>
      </c>
      <c r="AY150" s="17" t="s">
        <v>148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7" t="s">
        <v>83</v>
      </c>
      <c r="BK150" s="255">
        <f>ROUND(I150*H150,2)</f>
        <v>0</v>
      </c>
      <c r="BL150" s="17" t="s">
        <v>162</v>
      </c>
      <c r="BM150" s="254" t="s">
        <v>474</v>
      </c>
    </row>
    <row r="151" s="2" customFormat="1" ht="16.5" customHeight="1">
      <c r="A151" s="38"/>
      <c r="B151" s="39"/>
      <c r="C151" s="243" t="s">
        <v>353</v>
      </c>
      <c r="D151" s="243" t="s">
        <v>149</v>
      </c>
      <c r="E151" s="244" t="s">
        <v>1336</v>
      </c>
      <c r="F151" s="245" t="s">
        <v>952</v>
      </c>
      <c r="G151" s="246" t="s">
        <v>236</v>
      </c>
      <c r="H151" s="247">
        <v>2</v>
      </c>
      <c r="I151" s="248"/>
      <c r="J151" s="249">
        <f>ROUND(I151*H151,2)</f>
        <v>0</v>
      </c>
      <c r="K151" s="245" t="s">
        <v>1</v>
      </c>
      <c r="L151" s="44"/>
      <c r="M151" s="250" t="s">
        <v>1</v>
      </c>
      <c r="N151" s="251" t="s">
        <v>40</v>
      </c>
      <c r="O151" s="9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4" t="s">
        <v>162</v>
      </c>
      <c r="AT151" s="254" t="s">
        <v>149</v>
      </c>
      <c r="AU151" s="254" t="s">
        <v>83</v>
      </c>
      <c r="AY151" s="17" t="s">
        <v>148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7" t="s">
        <v>83</v>
      </c>
      <c r="BK151" s="255">
        <f>ROUND(I151*H151,2)</f>
        <v>0</v>
      </c>
      <c r="BL151" s="17" t="s">
        <v>162</v>
      </c>
      <c r="BM151" s="254" t="s">
        <v>486</v>
      </c>
    </row>
    <row r="152" s="2" customFormat="1" ht="16.5" customHeight="1">
      <c r="A152" s="38"/>
      <c r="B152" s="39"/>
      <c r="C152" s="243" t="s">
        <v>358</v>
      </c>
      <c r="D152" s="243" t="s">
        <v>149</v>
      </c>
      <c r="E152" s="244" t="s">
        <v>1337</v>
      </c>
      <c r="F152" s="245" t="s">
        <v>963</v>
      </c>
      <c r="G152" s="246" t="s">
        <v>957</v>
      </c>
      <c r="H152" s="247">
        <v>20</v>
      </c>
      <c r="I152" s="248"/>
      <c r="J152" s="249">
        <f>ROUND(I152*H152,2)</f>
        <v>0</v>
      </c>
      <c r="K152" s="245" t="s">
        <v>1</v>
      </c>
      <c r="L152" s="44"/>
      <c r="M152" s="250" t="s">
        <v>1</v>
      </c>
      <c r="N152" s="251" t="s">
        <v>40</v>
      </c>
      <c r="O152" s="91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4" t="s">
        <v>162</v>
      </c>
      <c r="AT152" s="254" t="s">
        <v>149</v>
      </c>
      <c r="AU152" s="254" t="s">
        <v>83</v>
      </c>
      <c r="AY152" s="17" t="s">
        <v>148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7" t="s">
        <v>83</v>
      </c>
      <c r="BK152" s="255">
        <f>ROUND(I152*H152,2)</f>
        <v>0</v>
      </c>
      <c r="BL152" s="17" t="s">
        <v>162</v>
      </c>
      <c r="BM152" s="254" t="s">
        <v>498</v>
      </c>
    </row>
    <row r="153" s="2" customFormat="1" ht="16.5" customHeight="1">
      <c r="A153" s="38"/>
      <c r="B153" s="39"/>
      <c r="C153" s="243" t="s">
        <v>364</v>
      </c>
      <c r="D153" s="243" t="s">
        <v>149</v>
      </c>
      <c r="E153" s="244" t="s">
        <v>1338</v>
      </c>
      <c r="F153" s="245" t="s">
        <v>956</v>
      </c>
      <c r="G153" s="246" t="s">
        <v>957</v>
      </c>
      <c r="H153" s="247">
        <v>130</v>
      </c>
      <c r="I153" s="248"/>
      <c r="J153" s="249">
        <f>ROUND(I153*H153,2)</f>
        <v>0</v>
      </c>
      <c r="K153" s="245" t="s">
        <v>1</v>
      </c>
      <c r="L153" s="44"/>
      <c r="M153" s="250" t="s">
        <v>1</v>
      </c>
      <c r="N153" s="251" t="s">
        <v>40</v>
      </c>
      <c r="O153" s="91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4" t="s">
        <v>162</v>
      </c>
      <c r="AT153" s="254" t="s">
        <v>149</v>
      </c>
      <c r="AU153" s="254" t="s">
        <v>83</v>
      </c>
      <c r="AY153" s="17" t="s">
        <v>148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7" t="s">
        <v>83</v>
      </c>
      <c r="BK153" s="255">
        <f>ROUND(I153*H153,2)</f>
        <v>0</v>
      </c>
      <c r="BL153" s="17" t="s">
        <v>162</v>
      </c>
      <c r="BM153" s="254" t="s">
        <v>514</v>
      </c>
    </row>
    <row r="154" s="2" customFormat="1" ht="16.5" customHeight="1">
      <c r="A154" s="38"/>
      <c r="B154" s="39"/>
      <c r="C154" s="243" t="s">
        <v>375</v>
      </c>
      <c r="D154" s="243" t="s">
        <v>149</v>
      </c>
      <c r="E154" s="244" t="s">
        <v>1339</v>
      </c>
      <c r="F154" s="245" t="s">
        <v>959</v>
      </c>
      <c r="G154" s="246" t="s">
        <v>236</v>
      </c>
      <c r="H154" s="247">
        <v>1</v>
      </c>
      <c r="I154" s="248"/>
      <c r="J154" s="249">
        <f>ROUND(I154*H154,2)</f>
        <v>0</v>
      </c>
      <c r="K154" s="245" t="s">
        <v>1</v>
      </c>
      <c r="L154" s="44"/>
      <c r="M154" s="250" t="s">
        <v>1</v>
      </c>
      <c r="N154" s="251" t="s">
        <v>40</v>
      </c>
      <c r="O154" s="91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4" t="s">
        <v>162</v>
      </c>
      <c r="AT154" s="254" t="s">
        <v>149</v>
      </c>
      <c r="AU154" s="254" t="s">
        <v>83</v>
      </c>
      <c r="AY154" s="17" t="s">
        <v>148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7" t="s">
        <v>83</v>
      </c>
      <c r="BK154" s="255">
        <f>ROUND(I154*H154,2)</f>
        <v>0</v>
      </c>
      <c r="BL154" s="17" t="s">
        <v>162</v>
      </c>
      <c r="BM154" s="254" t="s">
        <v>528</v>
      </c>
    </row>
    <row r="155" s="2" customFormat="1" ht="16.5" customHeight="1">
      <c r="A155" s="38"/>
      <c r="B155" s="39"/>
      <c r="C155" s="243" t="s">
        <v>7</v>
      </c>
      <c r="D155" s="243" t="s">
        <v>149</v>
      </c>
      <c r="E155" s="244" t="s">
        <v>1340</v>
      </c>
      <c r="F155" s="245" t="s">
        <v>969</v>
      </c>
      <c r="G155" s="246" t="s">
        <v>957</v>
      </c>
      <c r="H155" s="247">
        <v>50</v>
      </c>
      <c r="I155" s="248"/>
      <c r="J155" s="249">
        <f>ROUND(I155*H155,2)</f>
        <v>0</v>
      </c>
      <c r="K155" s="245" t="s">
        <v>1</v>
      </c>
      <c r="L155" s="44"/>
      <c r="M155" s="250" t="s">
        <v>1</v>
      </c>
      <c r="N155" s="251" t="s">
        <v>40</v>
      </c>
      <c r="O155" s="91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4" t="s">
        <v>162</v>
      </c>
      <c r="AT155" s="254" t="s">
        <v>149</v>
      </c>
      <c r="AU155" s="254" t="s">
        <v>83</v>
      </c>
      <c r="AY155" s="17" t="s">
        <v>148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7" t="s">
        <v>83</v>
      </c>
      <c r="BK155" s="255">
        <f>ROUND(I155*H155,2)</f>
        <v>0</v>
      </c>
      <c r="BL155" s="17" t="s">
        <v>162</v>
      </c>
      <c r="BM155" s="254" t="s">
        <v>539</v>
      </c>
    </row>
    <row r="156" s="2" customFormat="1" ht="21.75" customHeight="1">
      <c r="A156" s="38"/>
      <c r="B156" s="39"/>
      <c r="C156" s="243" t="s">
        <v>384</v>
      </c>
      <c r="D156" s="243" t="s">
        <v>149</v>
      </c>
      <c r="E156" s="244" t="s">
        <v>1341</v>
      </c>
      <c r="F156" s="245" t="s">
        <v>965</v>
      </c>
      <c r="G156" s="246" t="s">
        <v>878</v>
      </c>
      <c r="H156" s="247">
        <v>1</v>
      </c>
      <c r="I156" s="248"/>
      <c r="J156" s="249">
        <f>ROUND(I156*H156,2)</f>
        <v>0</v>
      </c>
      <c r="K156" s="245" t="s">
        <v>1</v>
      </c>
      <c r="L156" s="44"/>
      <c r="M156" s="250" t="s">
        <v>1</v>
      </c>
      <c r="N156" s="251" t="s">
        <v>40</v>
      </c>
      <c r="O156" s="91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4" t="s">
        <v>162</v>
      </c>
      <c r="AT156" s="254" t="s">
        <v>149</v>
      </c>
      <c r="AU156" s="254" t="s">
        <v>83</v>
      </c>
      <c r="AY156" s="17" t="s">
        <v>148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7" t="s">
        <v>83</v>
      </c>
      <c r="BK156" s="255">
        <f>ROUND(I156*H156,2)</f>
        <v>0</v>
      </c>
      <c r="BL156" s="17" t="s">
        <v>162</v>
      </c>
      <c r="BM156" s="254" t="s">
        <v>549</v>
      </c>
    </row>
    <row r="157" s="2" customFormat="1" ht="21.75" customHeight="1">
      <c r="A157" s="38"/>
      <c r="B157" s="39"/>
      <c r="C157" s="243" t="s">
        <v>391</v>
      </c>
      <c r="D157" s="243" t="s">
        <v>149</v>
      </c>
      <c r="E157" s="244" t="s">
        <v>1342</v>
      </c>
      <c r="F157" s="245" t="s">
        <v>1343</v>
      </c>
      <c r="G157" s="246" t="s">
        <v>878</v>
      </c>
      <c r="H157" s="247">
        <v>1</v>
      </c>
      <c r="I157" s="248"/>
      <c r="J157" s="249">
        <f>ROUND(I157*H157,2)</f>
        <v>0</v>
      </c>
      <c r="K157" s="245" t="s">
        <v>1</v>
      </c>
      <c r="L157" s="44"/>
      <c r="M157" s="250" t="s">
        <v>1</v>
      </c>
      <c r="N157" s="251" t="s">
        <v>40</v>
      </c>
      <c r="O157" s="91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4" t="s">
        <v>162</v>
      </c>
      <c r="AT157" s="254" t="s">
        <v>149</v>
      </c>
      <c r="AU157" s="254" t="s">
        <v>83</v>
      </c>
      <c r="AY157" s="17" t="s">
        <v>148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7" t="s">
        <v>83</v>
      </c>
      <c r="BK157" s="255">
        <f>ROUND(I157*H157,2)</f>
        <v>0</v>
      </c>
      <c r="BL157" s="17" t="s">
        <v>162</v>
      </c>
      <c r="BM157" s="254" t="s">
        <v>559</v>
      </c>
    </row>
    <row r="158" s="2" customFormat="1" ht="16.5" customHeight="1">
      <c r="A158" s="38"/>
      <c r="B158" s="39"/>
      <c r="C158" s="243" t="s">
        <v>397</v>
      </c>
      <c r="D158" s="243" t="s">
        <v>149</v>
      </c>
      <c r="E158" s="244" t="s">
        <v>1344</v>
      </c>
      <c r="F158" s="245" t="s">
        <v>967</v>
      </c>
      <c r="G158" s="246" t="s">
        <v>236</v>
      </c>
      <c r="H158" s="247">
        <v>12</v>
      </c>
      <c r="I158" s="248"/>
      <c r="J158" s="249">
        <f>ROUND(I158*H158,2)</f>
        <v>0</v>
      </c>
      <c r="K158" s="245" t="s">
        <v>1</v>
      </c>
      <c r="L158" s="44"/>
      <c r="M158" s="250" t="s">
        <v>1</v>
      </c>
      <c r="N158" s="251" t="s">
        <v>40</v>
      </c>
      <c r="O158" s="9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4" t="s">
        <v>162</v>
      </c>
      <c r="AT158" s="254" t="s">
        <v>149</v>
      </c>
      <c r="AU158" s="254" t="s">
        <v>83</v>
      </c>
      <c r="AY158" s="17" t="s">
        <v>148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7" t="s">
        <v>83</v>
      </c>
      <c r="BK158" s="255">
        <f>ROUND(I158*H158,2)</f>
        <v>0</v>
      </c>
      <c r="BL158" s="17" t="s">
        <v>162</v>
      </c>
      <c r="BM158" s="254" t="s">
        <v>569</v>
      </c>
    </row>
    <row r="159" s="2" customFormat="1" ht="16.5" customHeight="1">
      <c r="A159" s="38"/>
      <c r="B159" s="39"/>
      <c r="C159" s="243" t="s">
        <v>409</v>
      </c>
      <c r="D159" s="243" t="s">
        <v>149</v>
      </c>
      <c r="E159" s="244" t="s">
        <v>1345</v>
      </c>
      <c r="F159" s="245" t="s">
        <v>977</v>
      </c>
      <c r="G159" s="246" t="s">
        <v>307</v>
      </c>
      <c r="H159" s="247">
        <v>110</v>
      </c>
      <c r="I159" s="248"/>
      <c r="J159" s="249">
        <f>ROUND(I159*H159,2)</f>
        <v>0</v>
      </c>
      <c r="K159" s="245" t="s">
        <v>1</v>
      </c>
      <c r="L159" s="44"/>
      <c r="M159" s="250" t="s">
        <v>1</v>
      </c>
      <c r="N159" s="251" t="s">
        <v>40</v>
      </c>
      <c r="O159" s="91"/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4" t="s">
        <v>162</v>
      </c>
      <c r="AT159" s="254" t="s">
        <v>149</v>
      </c>
      <c r="AU159" s="254" t="s">
        <v>83</v>
      </c>
      <c r="AY159" s="17" t="s">
        <v>148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7" t="s">
        <v>83</v>
      </c>
      <c r="BK159" s="255">
        <f>ROUND(I159*H159,2)</f>
        <v>0</v>
      </c>
      <c r="BL159" s="17" t="s">
        <v>162</v>
      </c>
      <c r="BM159" s="254" t="s">
        <v>578</v>
      </c>
    </row>
    <row r="160" s="2" customFormat="1" ht="16.5" customHeight="1">
      <c r="A160" s="38"/>
      <c r="B160" s="39"/>
      <c r="C160" s="243" t="s">
        <v>414</v>
      </c>
      <c r="D160" s="243" t="s">
        <v>149</v>
      </c>
      <c r="E160" s="244" t="s">
        <v>1346</v>
      </c>
      <c r="F160" s="245" t="s">
        <v>971</v>
      </c>
      <c r="G160" s="246" t="s">
        <v>307</v>
      </c>
      <c r="H160" s="247">
        <v>375</v>
      </c>
      <c r="I160" s="248"/>
      <c r="J160" s="249">
        <f>ROUND(I160*H160,2)</f>
        <v>0</v>
      </c>
      <c r="K160" s="245" t="s">
        <v>1</v>
      </c>
      <c r="L160" s="44"/>
      <c r="M160" s="250" t="s">
        <v>1</v>
      </c>
      <c r="N160" s="251" t="s">
        <v>40</v>
      </c>
      <c r="O160" s="91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4" t="s">
        <v>162</v>
      </c>
      <c r="AT160" s="254" t="s">
        <v>149</v>
      </c>
      <c r="AU160" s="254" t="s">
        <v>83</v>
      </c>
      <c r="AY160" s="17" t="s">
        <v>148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7" t="s">
        <v>83</v>
      </c>
      <c r="BK160" s="255">
        <f>ROUND(I160*H160,2)</f>
        <v>0</v>
      </c>
      <c r="BL160" s="17" t="s">
        <v>162</v>
      </c>
      <c r="BM160" s="254" t="s">
        <v>586</v>
      </c>
    </row>
    <row r="161" s="2" customFormat="1" ht="16.5" customHeight="1">
      <c r="A161" s="38"/>
      <c r="B161" s="39"/>
      <c r="C161" s="243" t="s">
        <v>419</v>
      </c>
      <c r="D161" s="243" t="s">
        <v>149</v>
      </c>
      <c r="E161" s="244" t="s">
        <v>1347</v>
      </c>
      <c r="F161" s="245" t="s">
        <v>973</v>
      </c>
      <c r="G161" s="246" t="s">
        <v>307</v>
      </c>
      <c r="H161" s="247">
        <v>110</v>
      </c>
      <c r="I161" s="248"/>
      <c r="J161" s="249">
        <f>ROUND(I161*H161,2)</f>
        <v>0</v>
      </c>
      <c r="K161" s="245" t="s">
        <v>1</v>
      </c>
      <c r="L161" s="44"/>
      <c r="M161" s="250" t="s">
        <v>1</v>
      </c>
      <c r="N161" s="251" t="s">
        <v>40</v>
      </c>
      <c r="O161" s="91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4" t="s">
        <v>162</v>
      </c>
      <c r="AT161" s="254" t="s">
        <v>149</v>
      </c>
      <c r="AU161" s="254" t="s">
        <v>83</v>
      </c>
      <c r="AY161" s="17" t="s">
        <v>148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7" t="s">
        <v>83</v>
      </c>
      <c r="BK161" s="255">
        <f>ROUND(I161*H161,2)</f>
        <v>0</v>
      </c>
      <c r="BL161" s="17" t="s">
        <v>162</v>
      </c>
      <c r="BM161" s="254" t="s">
        <v>594</v>
      </c>
    </row>
    <row r="162" s="2" customFormat="1" ht="16.5" customHeight="1">
      <c r="A162" s="38"/>
      <c r="B162" s="39"/>
      <c r="C162" s="243" t="s">
        <v>424</v>
      </c>
      <c r="D162" s="243" t="s">
        <v>149</v>
      </c>
      <c r="E162" s="244" t="s">
        <v>1348</v>
      </c>
      <c r="F162" s="245" t="s">
        <v>983</v>
      </c>
      <c r="G162" s="246" t="s">
        <v>236</v>
      </c>
      <c r="H162" s="247">
        <v>9</v>
      </c>
      <c r="I162" s="248"/>
      <c r="J162" s="249">
        <f>ROUND(I162*H162,2)</f>
        <v>0</v>
      </c>
      <c r="K162" s="245" t="s">
        <v>1</v>
      </c>
      <c r="L162" s="44"/>
      <c r="M162" s="250" t="s">
        <v>1</v>
      </c>
      <c r="N162" s="251" t="s">
        <v>40</v>
      </c>
      <c r="O162" s="91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4" t="s">
        <v>162</v>
      </c>
      <c r="AT162" s="254" t="s">
        <v>149</v>
      </c>
      <c r="AU162" s="254" t="s">
        <v>83</v>
      </c>
      <c r="AY162" s="17" t="s">
        <v>148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7" t="s">
        <v>83</v>
      </c>
      <c r="BK162" s="255">
        <f>ROUND(I162*H162,2)</f>
        <v>0</v>
      </c>
      <c r="BL162" s="17" t="s">
        <v>162</v>
      </c>
      <c r="BM162" s="254" t="s">
        <v>603</v>
      </c>
    </row>
    <row r="163" s="2" customFormat="1" ht="16.5" customHeight="1">
      <c r="A163" s="38"/>
      <c r="B163" s="39"/>
      <c r="C163" s="243" t="s">
        <v>429</v>
      </c>
      <c r="D163" s="243" t="s">
        <v>149</v>
      </c>
      <c r="E163" s="244" t="s">
        <v>1349</v>
      </c>
      <c r="F163" s="245" t="s">
        <v>961</v>
      </c>
      <c r="G163" s="246" t="s">
        <v>307</v>
      </c>
      <c r="H163" s="247">
        <v>375</v>
      </c>
      <c r="I163" s="248"/>
      <c r="J163" s="249">
        <f>ROUND(I163*H163,2)</f>
        <v>0</v>
      </c>
      <c r="K163" s="245" t="s">
        <v>1</v>
      </c>
      <c r="L163" s="44"/>
      <c r="M163" s="250" t="s">
        <v>1</v>
      </c>
      <c r="N163" s="251" t="s">
        <v>40</v>
      </c>
      <c r="O163" s="91"/>
      <c r="P163" s="252">
        <f>O163*H163</f>
        <v>0</v>
      </c>
      <c r="Q163" s="252">
        <v>0</v>
      </c>
      <c r="R163" s="252">
        <f>Q163*H163</f>
        <v>0</v>
      </c>
      <c r="S163" s="252">
        <v>0</v>
      </c>
      <c r="T163" s="25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4" t="s">
        <v>162</v>
      </c>
      <c r="AT163" s="254" t="s">
        <v>149</v>
      </c>
      <c r="AU163" s="254" t="s">
        <v>83</v>
      </c>
      <c r="AY163" s="17" t="s">
        <v>148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7" t="s">
        <v>83</v>
      </c>
      <c r="BK163" s="255">
        <f>ROUND(I163*H163,2)</f>
        <v>0</v>
      </c>
      <c r="BL163" s="17" t="s">
        <v>162</v>
      </c>
      <c r="BM163" s="254" t="s">
        <v>612</v>
      </c>
    </row>
    <row r="164" s="2" customFormat="1" ht="16.5" customHeight="1">
      <c r="A164" s="38"/>
      <c r="B164" s="39"/>
      <c r="C164" s="243" t="s">
        <v>435</v>
      </c>
      <c r="D164" s="243" t="s">
        <v>149</v>
      </c>
      <c r="E164" s="244" t="s">
        <v>1350</v>
      </c>
      <c r="F164" s="245" t="s">
        <v>979</v>
      </c>
      <c r="G164" s="246" t="s">
        <v>307</v>
      </c>
      <c r="H164" s="247">
        <v>350</v>
      </c>
      <c r="I164" s="248"/>
      <c r="J164" s="249">
        <f>ROUND(I164*H164,2)</f>
        <v>0</v>
      </c>
      <c r="K164" s="245" t="s">
        <v>1</v>
      </c>
      <c r="L164" s="44"/>
      <c r="M164" s="250" t="s">
        <v>1</v>
      </c>
      <c r="N164" s="251" t="s">
        <v>40</v>
      </c>
      <c r="O164" s="91"/>
      <c r="P164" s="252">
        <f>O164*H164</f>
        <v>0</v>
      </c>
      <c r="Q164" s="252">
        <v>0</v>
      </c>
      <c r="R164" s="252">
        <f>Q164*H164</f>
        <v>0</v>
      </c>
      <c r="S164" s="252">
        <v>0</v>
      </c>
      <c r="T164" s="25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4" t="s">
        <v>162</v>
      </c>
      <c r="AT164" s="254" t="s">
        <v>149</v>
      </c>
      <c r="AU164" s="254" t="s">
        <v>83</v>
      </c>
      <c r="AY164" s="17" t="s">
        <v>148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7" t="s">
        <v>83</v>
      </c>
      <c r="BK164" s="255">
        <f>ROUND(I164*H164,2)</f>
        <v>0</v>
      </c>
      <c r="BL164" s="17" t="s">
        <v>162</v>
      </c>
      <c r="BM164" s="254" t="s">
        <v>432</v>
      </c>
    </row>
    <row r="165" s="2" customFormat="1" ht="16.5" customHeight="1">
      <c r="A165" s="38"/>
      <c r="B165" s="39"/>
      <c r="C165" s="243" t="s">
        <v>441</v>
      </c>
      <c r="D165" s="243" t="s">
        <v>149</v>
      </c>
      <c r="E165" s="244" t="s">
        <v>1351</v>
      </c>
      <c r="F165" s="245" t="s">
        <v>981</v>
      </c>
      <c r="G165" s="246" t="s">
        <v>236</v>
      </c>
      <c r="H165" s="247">
        <v>20</v>
      </c>
      <c r="I165" s="248"/>
      <c r="J165" s="249">
        <f>ROUND(I165*H165,2)</f>
        <v>0</v>
      </c>
      <c r="K165" s="245" t="s">
        <v>1</v>
      </c>
      <c r="L165" s="44"/>
      <c r="M165" s="250" t="s">
        <v>1</v>
      </c>
      <c r="N165" s="251" t="s">
        <v>40</v>
      </c>
      <c r="O165" s="91"/>
      <c r="P165" s="252">
        <f>O165*H165</f>
        <v>0</v>
      </c>
      <c r="Q165" s="252">
        <v>0</v>
      </c>
      <c r="R165" s="252">
        <f>Q165*H165</f>
        <v>0</v>
      </c>
      <c r="S165" s="252">
        <v>0</v>
      </c>
      <c r="T165" s="25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4" t="s">
        <v>162</v>
      </c>
      <c r="AT165" s="254" t="s">
        <v>149</v>
      </c>
      <c r="AU165" s="254" t="s">
        <v>83</v>
      </c>
      <c r="AY165" s="17" t="s">
        <v>148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7" t="s">
        <v>83</v>
      </c>
      <c r="BK165" s="255">
        <f>ROUND(I165*H165,2)</f>
        <v>0</v>
      </c>
      <c r="BL165" s="17" t="s">
        <v>162</v>
      </c>
      <c r="BM165" s="254" t="s">
        <v>630</v>
      </c>
    </row>
    <row r="166" s="12" customFormat="1" ht="25.92" customHeight="1">
      <c r="A166" s="12"/>
      <c r="B166" s="227"/>
      <c r="C166" s="228"/>
      <c r="D166" s="229" t="s">
        <v>74</v>
      </c>
      <c r="E166" s="230" t="s">
        <v>771</v>
      </c>
      <c r="F166" s="230" t="s">
        <v>984</v>
      </c>
      <c r="G166" s="228"/>
      <c r="H166" s="228"/>
      <c r="I166" s="231"/>
      <c r="J166" s="232">
        <f>BK166</f>
        <v>0</v>
      </c>
      <c r="K166" s="228"/>
      <c r="L166" s="233"/>
      <c r="M166" s="234"/>
      <c r="N166" s="235"/>
      <c r="O166" s="235"/>
      <c r="P166" s="236">
        <f>SUM(P167:P177)</f>
        <v>0</v>
      </c>
      <c r="Q166" s="235"/>
      <c r="R166" s="236">
        <f>SUM(R167:R177)</f>
        <v>0</v>
      </c>
      <c r="S166" s="235"/>
      <c r="T166" s="237">
        <f>SUM(T167:T177)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8" t="s">
        <v>83</v>
      </c>
      <c r="AT166" s="239" t="s">
        <v>74</v>
      </c>
      <c r="AU166" s="239" t="s">
        <v>75</v>
      </c>
      <c r="AY166" s="238" t="s">
        <v>148</v>
      </c>
      <c r="BK166" s="240">
        <f>SUM(BK167:BK177)</f>
        <v>0</v>
      </c>
    </row>
    <row r="167" s="2" customFormat="1" ht="16.5" customHeight="1">
      <c r="A167" s="38"/>
      <c r="B167" s="39"/>
      <c r="C167" s="243" t="s">
        <v>446</v>
      </c>
      <c r="D167" s="243" t="s">
        <v>149</v>
      </c>
      <c r="E167" s="244" t="s">
        <v>1352</v>
      </c>
      <c r="F167" s="245" t="s">
        <v>986</v>
      </c>
      <c r="G167" s="246" t="s">
        <v>317</v>
      </c>
      <c r="H167" s="247">
        <v>11.99</v>
      </c>
      <c r="I167" s="248"/>
      <c r="J167" s="249">
        <f>ROUND(I167*H167,2)</f>
        <v>0</v>
      </c>
      <c r="K167" s="245" t="s">
        <v>1</v>
      </c>
      <c r="L167" s="44"/>
      <c r="M167" s="250" t="s">
        <v>1</v>
      </c>
      <c r="N167" s="251" t="s">
        <v>40</v>
      </c>
      <c r="O167" s="91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4" t="s">
        <v>162</v>
      </c>
      <c r="AT167" s="254" t="s">
        <v>149</v>
      </c>
      <c r="AU167" s="254" t="s">
        <v>83</v>
      </c>
      <c r="AY167" s="17" t="s">
        <v>148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7" t="s">
        <v>83</v>
      </c>
      <c r="BK167" s="255">
        <f>ROUND(I167*H167,2)</f>
        <v>0</v>
      </c>
      <c r="BL167" s="17" t="s">
        <v>162</v>
      </c>
      <c r="BM167" s="254" t="s">
        <v>656</v>
      </c>
    </row>
    <row r="168" s="2" customFormat="1" ht="16.5" customHeight="1">
      <c r="A168" s="38"/>
      <c r="B168" s="39"/>
      <c r="C168" s="243" t="s">
        <v>452</v>
      </c>
      <c r="D168" s="243" t="s">
        <v>149</v>
      </c>
      <c r="E168" s="244" t="s">
        <v>1353</v>
      </c>
      <c r="F168" s="245" t="s">
        <v>988</v>
      </c>
      <c r="G168" s="246" t="s">
        <v>276</v>
      </c>
      <c r="H168" s="247">
        <v>118.55</v>
      </c>
      <c r="I168" s="248"/>
      <c r="J168" s="249">
        <f>ROUND(I168*H168,2)</f>
        <v>0</v>
      </c>
      <c r="K168" s="245" t="s">
        <v>1</v>
      </c>
      <c r="L168" s="44"/>
      <c r="M168" s="250" t="s">
        <v>1</v>
      </c>
      <c r="N168" s="251" t="s">
        <v>40</v>
      </c>
      <c r="O168" s="91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4" t="s">
        <v>162</v>
      </c>
      <c r="AT168" s="254" t="s">
        <v>149</v>
      </c>
      <c r="AU168" s="254" t="s">
        <v>83</v>
      </c>
      <c r="AY168" s="17" t="s">
        <v>148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7" t="s">
        <v>83</v>
      </c>
      <c r="BK168" s="255">
        <f>ROUND(I168*H168,2)</f>
        <v>0</v>
      </c>
      <c r="BL168" s="17" t="s">
        <v>162</v>
      </c>
      <c r="BM168" s="254" t="s">
        <v>667</v>
      </c>
    </row>
    <row r="169" s="2" customFormat="1" ht="16.5" customHeight="1">
      <c r="A169" s="38"/>
      <c r="B169" s="39"/>
      <c r="C169" s="243" t="s">
        <v>461</v>
      </c>
      <c r="D169" s="243" t="s">
        <v>149</v>
      </c>
      <c r="E169" s="244" t="s">
        <v>1354</v>
      </c>
      <c r="F169" s="245" t="s">
        <v>990</v>
      </c>
      <c r="G169" s="246" t="s">
        <v>307</v>
      </c>
      <c r="H169" s="247">
        <v>375</v>
      </c>
      <c r="I169" s="248"/>
      <c r="J169" s="249">
        <f>ROUND(I169*H169,2)</f>
        <v>0</v>
      </c>
      <c r="K169" s="245" t="s">
        <v>1</v>
      </c>
      <c r="L169" s="44"/>
      <c r="M169" s="250" t="s">
        <v>1</v>
      </c>
      <c r="N169" s="251" t="s">
        <v>40</v>
      </c>
      <c r="O169" s="91"/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4" t="s">
        <v>162</v>
      </c>
      <c r="AT169" s="254" t="s">
        <v>149</v>
      </c>
      <c r="AU169" s="254" t="s">
        <v>83</v>
      </c>
      <c r="AY169" s="17" t="s">
        <v>148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7" t="s">
        <v>83</v>
      </c>
      <c r="BK169" s="255">
        <f>ROUND(I169*H169,2)</f>
        <v>0</v>
      </c>
      <c r="BL169" s="17" t="s">
        <v>162</v>
      </c>
      <c r="BM169" s="254" t="s">
        <v>676</v>
      </c>
    </row>
    <row r="170" s="2" customFormat="1" ht="16.5" customHeight="1">
      <c r="A170" s="38"/>
      <c r="B170" s="39"/>
      <c r="C170" s="243" t="s">
        <v>469</v>
      </c>
      <c r="D170" s="243" t="s">
        <v>149</v>
      </c>
      <c r="E170" s="244" t="s">
        <v>1355</v>
      </c>
      <c r="F170" s="245" t="s">
        <v>992</v>
      </c>
      <c r="G170" s="246" t="s">
        <v>307</v>
      </c>
      <c r="H170" s="247">
        <v>11</v>
      </c>
      <c r="I170" s="248"/>
      <c r="J170" s="249">
        <f>ROUND(I170*H170,2)</f>
        <v>0</v>
      </c>
      <c r="K170" s="245" t="s">
        <v>1</v>
      </c>
      <c r="L170" s="44"/>
      <c r="M170" s="250" t="s">
        <v>1</v>
      </c>
      <c r="N170" s="251" t="s">
        <v>40</v>
      </c>
      <c r="O170" s="91"/>
      <c r="P170" s="252">
        <f>O170*H170</f>
        <v>0</v>
      </c>
      <c r="Q170" s="252">
        <v>0</v>
      </c>
      <c r="R170" s="252">
        <f>Q170*H170</f>
        <v>0</v>
      </c>
      <c r="S170" s="252">
        <v>0</v>
      </c>
      <c r="T170" s="25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4" t="s">
        <v>162</v>
      </c>
      <c r="AT170" s="254" t="s">
        <v>149</v>
      </c>
      <c r="AU170" s="254" t="s">
        <v>83</v>
      </c>
      <c r="AY170" s="17" t="s">
        <v>148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7" t="s">
        <v>83</v>
      </c>
      <c r="BK170" s="255">
        <f>ROUND(I170*H170,2)</f>
        <v>0</v>
      </c>
      <c r="BL170" s="17" t="s">
        <v>162</v>
      </c>
      <c r="BM170" s="254" t="s">
        <v>687</v>
      </c>
    </row>
    <row r="171" s="2" customFormat="1" ht="16.5" customHeight="1">
      <c r="A171" s="38"/>
      <c r="B171" s="39"/>
      <c r="C171" s="243" t="s">
        <v>474</v>
      </c>
      <c r="D171" s="243" t="s">
        <v>149</v>
      </c>
      <c r="E171" s="244" t="s">
        <v>1356</v>
      </c>
      <c r="F171" s="245" t="s">
        <v>994</v>
      </c>
      <c r="G171" s="246" t="s">
        <v>307</v>
      </c>
      <c r="H171" s="247">
        <v>305</v>
      </c>
      <c r="I171" s="248"/>
      <c r="J171" s="249">
        <f>ROUND(I171*H171,2)</f>
        <v>0</v>
      </c>
      <c r="K171" s="245" t="s">
        <v>1</v>
      </c>
      <c r="L171" s="44"/>
      <c r="M171" s="250" t="s">
        <v>1</v>
      </c>
      <c r="N171" s="251" t="s">
        <v>40</v>
      </c>
      <c r="O171" s="91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4" t="s">
        <v>162</v>
      </c>
      <c r="AT171" s="254" t="s">
        <v>149</v>
      </c>
      <c r="AU171" s="254" t="s">
        <v>83</v>
      </c>
      <c r="AY171" s="17" t="s">
        <v>148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7" t="s">
        <v>83</v>
      </c>
      <c r="BK171" s="255">
        <f>ROUND(I171*H171,2)</f>
        <v>0</v>
      </c>
      <c r="BL171" s="17" t="s">
        <v>162</v>
      </c>
      <c r="BM171" s="254" t="s">
        <v>699</v>
      </c>
    </row>
    <row r="172" s="2" customFormat="1" ht="16.5" customHeight="1">
      <c r="A172" s="38"/>
      <c r="B172" s="39"/>
      <c r="C172" s="243" t="s">
        <v>480</v>
      </c>
      <c r="D172" s="243" t="s">
        <v>149</v>
      </c>
      <c r="E172" s="244" t="s">
        <v>1357</v>
      </c>
      <c r="F172" s="245" t="s">
        <v>996</v>
      </c>
      <c r="G172" s="246" t="s">
        <v>307</v>
      </c>
      <c r="H172" s="247">
        <v>305</v>
      </c>
      <c r="I172" s="248"/>
      <c r="J172" s="249">
        <f>ROUND(I172*H172,2)</f>
        <v>0</v>
      </c>
      <c r="K172" s="245" t="s">
        <v>1</v>
      </c>
      <c r="L172" s="44"/>
      <c r="M172" s="250" t="s">
        <v>1</v>
      </c>
      <c r="N172" s="251" t="s">
        <v>40</v>
      </c>
      <c r="O172" s="91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4" t="s">
        <v>162</v>
      </c>
      <c r="AT172" s="254" t="s">
        <v>149</v>
      </c>
      <c r="AU172" s="254" t="s">
        <v>83</v>
      </c>
      <c r="AY172" s="17" t="s">
        <v>148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7" t="s">
        <v>83</v>
      </c>
      <c r="BK172" s="255">
        <f>ROUND(I172*H172,2)</f>
        <v>0</v>
      </c>
      <c r="BL172" s="17" t="s">
        <v>162</v>
      </c>
      <c r="BM172" s="254" t="s">
        <v>716</v>
      </c>
    </row>
    <row r="173" s="2" customFormat="1" ht="16.5" customHeight="1">
      <c r="A173" s="38"/>
      <c r="B173" s="39"/>
      <c r="C173" s="243" t="s">
        <v>486</v>
      </c>
      <c r="D173" s="243" t="s">
        <v>149</v>
      </c>
      <c r="E173" s="244" t="s">
        <v>1358</v>
      </c>
      <c r="F173" s="245" t="s">
        <v>998</v>
      </c>
      <c r="G173" s="246" t="s">
        <v>236</v>
      </c>
      <c r="H173" s="247">
        <v>11</v>
      </c>
      <c r="I173" s="248"/>
      <c r="J173" s="249">
        <f>ROUND(I173*H173,2)</f>
        <v>0</v>
      </c>
      <c r="K173" s="245" t="s">
        <v>1</v>
      </c>
      <c r="L173" s="44"/>
      <c r="M173" s="250" t="s">
        <v>1</v>
      </c>
      <c r="N173" s="251" t="s">
        <v>40</v>
      </c>
      <c r="O173" s="91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4" t="s">
        <v>162</v>
      </c>
      <c r="AT173" s="254" t="s">
        <v>149</v>
      </c>
      <c r="AU173" s="254" t="s">
        <v>83</v>
      </c>
      <c r="AY173" s="17" t="s">
        <v>148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7" t="s">
        <v>83</v>
      </c>
      <c r="BK173" s="255">
        <f>ROUND(I173*H173,2)</f>
        <v>0</v>
      </c>
      <c r="BL173" s="17" t="s">
        <v>162</v>
      </c>
      <c r="BM173" s="254" t="s">
        <v>728</v>
      </c>
    </row>
    <row r="174" s="2" customFormat="1" ht="16.5" customHeight="1">
      <c r="A174" s="38"/>
      <c r="B174" s="39"/>
      <c r="C174" s="243" t="s">
        <v>492</v>
      </c>
      <c r="D174" s="243" t="s">
        <v>149</v>
      </c>
      <c r="E174" s="244" t="s">
        <v>1359</v>
      </c>
      <c r="F174" s="245" t="s">
        <v>1000</v>
      </c>
      <c r="G174" s="246" t="s">
        <v>1001</v>
      </c>
      <c r="H174" s="247">
        <v>0.30499999999999999</v>
      </c>
      <c r="I174" s="248"/>
      <c r="J174" s="249">
        <f>ROUND(I174*H174,2)</f>
        <v>0</v>
      </c>
      <c r="K174" s="245" t="s">
        <v>1</v>
      </c>
      <c r="L174" s="44"/>
      <c r="M174" s="250" t="s">
        <v>1</v>
      </c>
      <c r="N174" s="251" t="s">
        <v>40</v>
      </c>
      <c r="O174" s="91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4" t="s">
        <v>162</v>
      </c>
      <c r="AT174" s="254" t="s">
        <v>149</v>
      </c>
      <c r="AU174" s="254" t="s">
        <v>83</v>
      </c>
      <c r="AY174" s="17" t="s">
        <v>148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7" t="s">
        <v>83</v>
      </c>
      <c r="BK174" s="255">
        <f>ROUND(I174*H174,2)</f>
        <v>0</v>
      </c>
      <c r="BL174" s="17" t="s">
        <v>162</v>
      </c>
      <c r="BM174" s="254" t="s">
        <v>740</v>
      </c>
    </row>
    <row r="175" s="2" customFormat="1" ht="16.5" customHeight="1">
      <c r="A175" s="38"/>
      <c r="B175" s="39"/>
      <c r="C175" s="243" t="s">
        <v>498</v>
      </c>
      <c r="D175" s="243" t="s">
        <v>149</v>
      </c>
      <c r="E175" s="244" t="s">
        <v>1360</v>
      </c>
      <c r="F175" s="245" t="s">
        <v>1003</v>
      </c>
      <c r="G175" s="246" t="s">
        <v>236</v>
      </c>
      <c r="H175" s="247">
        <v>1</v>
      </c>
      <c r="I175" s="248"/>
      <c r="J175" s="249">
        <f>ROUND(I175*H175,2)</f>
        <v>0</v>
      </c>
      <c r="K175" s="245" t="s">
        <v>1</v>
      </c>
      <c r="L175" s="44"/>
      <c r="M175" s="250" t="s">
        <v>1</v>
      </c>
      <c r="N175" s="251" t="s">
        <v>40</v>
      </c>
      <c r="O175" s="91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4" t="s">
        <v>162</v>
      </c>
      <c r="AT175" s="254" t="s">
        <v>149</v>
      </c>
      <c r="AU175" s="254" t="s">
        <v>83</v>
      </c>
      <c r="AY175" s="17" t="s">
        <v>148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7" t="s">
        <v>83</v>
      </c>
      <c r="BK175" s="255">
        <f>ROUND(I175*H175,2)</f>
        <v>0</v>
      </c>
      <c r="BL175" s="17" t="s">
        <v>162</v>
      </c>
      <c r="BM175" s="254" t="s">
        <v>1004</v>
      </c>
    </row>
    <row r="176" s="2" customFormat="1" ht="16.5" customHeight="1">
      <c r="A176" s="38"/>
      <c r="B176" s="39"/>
      <c r="C176" s="243" t="s">
        <v>503</v>
      </c>
      <c r="D176" s="243" t="s">
        <v>149</v>
      </c>
      <c r="E176" s="244" t="s">
        <v>1361</v>
      </c>
      <c r="F176" s="245" t="s">
        <v>1006</v>
      </c>
      <c r="G176" s="246" t="s">
        <v>317</v>
      </c>
      <c r="H176" s="247">
        <v>85.400000000000006</v>
      </c>
      <c r="I176" s="248"/>
      <c r="J176" s="249">
        <f>ROUND(I176*H176,2)</f>
        <v>0</v>
      </c>
      <c r="K176" s="245" t="s">
        <v>1</v>
      </c>
      <c r="L176" s="44"/>
      <c r="M176" s="250" t="s">
        <v>1</v>
      </c>
      <c r="N176" s="251" t="s">
        <v>40</v>
      </c>
      <c r="O176" s="91"/>
      <c r="P176" s="252">
        <f>O176*H176</f>
        <v>0</v>
      </c>
      <c r="Q176" s="252">
        <v>0</v>
      </c>
      <c r="R176" s="252">
        <f>Q176*H176</f>
        <v>0</v>
      </c>
      <c r="S176" s="252">
        <v>0</v>
      </c>
      <c r="T176" s="25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4" t="s">
        <v>162</v>
      </c>
      <c r="AT176" s="254" t="s">
        <v>149</v>
      </c>
      <c r="AU176" s="254" t="s">
        <v>83</v>
      </c>
      <c r="AY176" s="17" t="s">
        <v>148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7" t="s">
        <v>83</v>
      </c>
      <c r="BK176" s="255">
        <f>ROUND(I176*H176,2)</f>
        <v>0</v>
      </c>
      <c r="BL176" s="17" t="s">
        <v>162</v>
      </c>
      <c r="BM176" s="254" t="s">
        <v>1007</v>
      </c>
    </row>
    <row r="177" s="2" customFormat="1" ht="16.5" customHeight="1">
      <c r="A177" s="38"/>
      <c r="B177" s="39"/>
      <c r="C177" s="243" t="s">
        <v>514</v>
      </c>
      <c r="D177" s="243" t="s">
        <v>149</v>
      </c>
      <c r="E177" s="244" t="s">
        <v>1362</v>
      </c>
      <c r="F177" s="245" t="s">
        <v>1009</v>
      </c>
      <c r="G177" s="246" t="s">
        <v>307</v>
      </c>
      <c r="H177" s="247">
        <v>305</v>
      </c>
      <c r="I177" s="248"/>
      <c r="J177" s="249">
        <f>ROUND(I177*H177,2)</f>
        <v>0</v>
      </c>
      <c r="K177" s="245" t="s">
        <v>1</v>
      </c>
      <c r="L177" s="44"/>
      <c r="M177" s="250" t="s">
        <v>1</v>
      </c>
      <c r="N177" s="251" t="s">
        <v>40</v>
      </c>
      <c r="O177" s="91"/>
      <c r="P177" s="252">
        <f>O177*H177</f>
        <v>0</v>
      </c>
      <c r="Q177" s="252">
        <v>0</v>
      </c>
      <c r="R177" s="252">
        <f>Q177*H177</f>
        <v>0</v>
      </c>
      <c r="S177" s="252">
        <v>0</v>
      </c>
      <c r="T177" s="25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4" t="s">
        <v>162</v>
      </c>
      <c r="AT177" s="254" t="s">
        <v>149</v>
      </c>
      <c r="AU177" s="254" t="s">
        <v>83</v>
      </c>
      <c r="AY177" s="17" t="s">
        <v>148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7" t="s">
        <v>83</v>
      </c>
      <c r="BK177" s="255">
        <f>ROUND(I177*H177,2)</f>
        <v>0</v>
      </c>
      <c r="BL177" s="17" t="s">
        <v>162</v>
      </c>
      <c r="BM177" s="254" t="s">
        <v>1010</v>
      </c>
    </row>
    <row r="178" s="12" customFormat="1" ht="25.92" customHeight="1">
      <c r="A178" s="12"/>
      <c r="B178" s="227"/>
      <c r="C178" s="228"/>
      <c r="D178" s="229" t="s">
        <v>74</v>
      </c>
      <c r="E178" s="230" t="s">
        <v>780</v>
      </c>
      <c r="F178" s="230" t="s">
        <v>1011</v>
      </c>
      <c r="G178" s="228"/>
      <c r="H178" s="228"/>
      <c r="I178" s="231"/>
      <c r="J178" s="232">
        <f>BK178</f>
        <v>0</v>
      </c>
      <c r="K178" s="228"/>
      <c r="L178" s="233"/>
      <c r="M178" s="234"/>
      <c r="N178" s="235"/>
      <c r="O178" s="235"/>
      <c r="P178" s="236">
        <f>SUM(P179:P183)</f>
        <v>0</v>
      </c>
      <c r="Q178" s="235"/>
      <c r="R178" s="236">
        <f>SUM(R179:R183)</f>
        <v>0</v>
      </c>
      <c r="S178" s="235"/>
      <c r="T178" s="237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8" t="s">
        <v>83</v>
      </c>
      <c r="AT178" s="239" t="s">
        <v>74</v>
      </c>
      <c r="AU178" s="239" t="s">
        <v>75</v>
      </c>
      <c r="AY178" s="238" t="s">
        <v>148</v>
      </c>
      <c r="BK178" s="240">
        <f>SUM(BK179:BK183)</f>
        <v>0</v>
      </c>
    </row>
    <row r="179" s="2" customFormat="1" ht="16.5" customHeight="1">
      <c r="A179" s="38"/>
      <c r="B179" s="39"/>
      <c r="C179" s="243" t="s">
        <v>519</v>
      </c>
      <c r="D179" s="243" t="s">
        <v>149</v>
      </c>
      <c r="E179" s="244" t="s">
        <v>1363</v>
      </c>
      <c r="F179" s="245" t="s">
        <v>1013</v>
      </c>
      <c r="G179" s="246" t="s">
        <v>878</v>
      </c>
      <c r="H179" s="247">
        <v>11</v>
      </c>
      <c r="I179" s="248"/>
      <c r="J179" s="249">
        <f>ROUND(I179*H179,2)</f>
        <v>0</v>
      </c>
      <c r="K179" s="245" t="s">
        <v>1</v>
      </c>
      <c r="L179" s="44"/>
      <c r="M179" s="250" t="s">
        <v>1</v>
      </c>
      <c r="N179" s="251" t="s">
        <v>40</v>
      </c>
      <c r="O179" s="91"/>
      <c r="P179" s="252">
        <f>O179*H179</f>
        <v>0</v>
      </c>
      <c r="Q179" s="252">
        <v>0</v>
      </c>
      <c r="R179" s="252">
        <f>Q179*H179</f>
        <v>0</v>
      </c>
      <c r="S179" s="252">
        <v>0</v>
      </c>
      <c r="T179" s="25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4" t="s">
        <v>162</v>
      </c>
      <c r="AT179" s="254" t="s">
        <v>149</v>
      </c>
      <c r="AU179" s="254" t="s">
        <v>83</v>
      </c>
      <c r="AY179" s="17" t="s">
        <v>148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7" t="s">
        <v>83</v>
      </c>
      <c r="BK179" s="255">
        <f>ROUND(I179*H179,2)</f>
        <v>0</v>
      </c>
      <c r="BL179" s="17" t="s">
        <v>162</v>
      </c>
      <c r="BM179" s="254" t="s">
        <v>1014</v>
      </c>
    </row>
    <row r="180" s="2" customFormat="1" ht="16.5" customHeight="1">
      <c r="A180" s="38"/>
      <c r="B180" s="39"/>
      <c r="C180" s="243" t="s">
        <v>528</v>
      </c>
      <c r="D180" s="243" t="s">
        <v>149</v>
      </c>
      <c r="E180" s="244" t="s">
        <v>1364</v>
      </c>
      <c r="F180" s="245" t="s">
        <v>1016</v>
      </c>
      <c r="G180" s="246" t="s">
        <v>878</v>
      </c>
      <c r="H180" s="247">
        <v>11</v>
      </c>
      <c r="I180" s="248"/>
      <c r="J180" s="249">
        <f>ROUND(I180*H180,2)</f>
        <v>0</v>
      </c>
      <c r="K180" s="245" t="s">
        <v>1</v>
      </c>
      <c r="L180" s="44"/>
      <c r="M180" s="250" t="s">
        <v>1</v>
      </c>
      <c r="N180" s="251" t="s">
        <v>40</v>
      </c>
      <c r="O180" s="91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4" t="s">
        <v>162</v>
      </c>
      <c r="AT180" s="254" t="s">
        <v>149</v>
      </c>
      <c r="AU180" s="254" t="s">
        <v>83</v>
      </c>
      <c r="AY180" s="17" t="s">
        <v>148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7" t="s">
        <v>83</v>
      </c>
      <c r="BK180" s="255">
        <f>ROUND(I180*H180,2)</f>
        <v>0</v>
      </c>
      <c r="BL180" s="17" t="s">
        <v>162</v>
      </c>
      <c r="BM180" s="254" t="s">
        <v>1017</v>
      </c>
    </row>
    <row r="181" s="2" customFormat="1" ht="16.5" customHeight="1">
      <c r="A181" s="38"/>
      <c r="B181" s="39"/>
      <c r="C181" s="243" t="s">
        <v>534</v>
      </c>
      <c r="D181" s="243" t="s">
        <v>149</v>
      </c>
      <c r="E181" s="244" t="s">
        <v>1365</v>
      </c>
      <c r="F181" s="245" t="s">
        <v>1019</v>
      </c>
      <c r="G181" s="246" t="s">
        <v>317</v>
      </c>
      <c r="H181" s="247">
        <v>11.99</v>
      </c>
      <c r="I181" s="248"/>
      <c r="J181" s="249">
        <f>ROUND(I181*H181,2)</f>
        <v>0</v>
      </c>
      <c r="K181" s="245" t="s">
        <v>1</v>
      </c>
      <c r="L181" s="44"/>
      <c r="M181" s="250" t="s">
        <v>1</v>
      </c>
      <c r="N181" s="251" t="s">
        <v>40</v>
      </c>
      <c r="O181" s="91"/>
      <c r="P181" s="252">
        <f>O181*H181</f>
        <v>0</v>
      </c>
      <c r="Q181" s="252">
        <v>0</v>
      </c>
      <c r="R181" s="252">
        <f>Q181*H181</f>
        <v>0</v>
      </c>
      <c r="S181" s="252">
        <v>0</v>
      </c>
      <c r="T181" s="25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4" t="s">
        <v>162</v>
      </c>
      <c r="AT181" s="254" t="s">
        <v>149</v>
      </c>
      <c r="AU181" s="254" t="s">
        <v>83</v>
      </c>
      <c r="AY181" s="17" t="s">
        <v>148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7" t="s">
        <v>83</v>
      </c>
      <c r="BK181" s="255">
        <f>ROUND(I181*H181,2)</f>
        <v>0</v>
      </c>
      <c r="BL181" s="17" t="s">
        <v>162</v>
      </c>
      <c r="BM181" s="254" t="s">
        <v>1020</v>
      </c>
    </row>
    <row r="182" s="2" customFormat="1" ht="16.5" customHeight="1">
      <c r="A182" s="38"/>
      <c r="B182" s="39"/>
      <c r="C182" s="243" t="s">
        <v>539</v>
      </c>
      <c r="D182" s="243" t="s">
        <v>149</v>
      </c>
      <c r="E182" s="244" t="s">
        <v>1366</v>
      </c>
      <c r="F182" s="245" t="s">
        <v>1022</v>
      </c>
      <c r="G182" s="246" t="s">
        <v>317</v>
      </c>
      <c r="H182" s="247">
        <v>21.350000000000001</v>
      </c>
      <c r="I182" s="248"/>
      <c r="J182" s="249">
        <f>ROUND(I182*H182,2)</f>
        <v>0</v>
      </c>
      <c r="K182" s="245" t="s">
        <v>1</v>
      </c>
      <c r="L182" s="44"/>
      <c r="M182" s="250" t="s">
        <v>1</v>
      </c>
      <c r="N182" s="251" t="s">
        <v>40</v>
      </c>
      <c r="O182" s="91"/>
      <c r="P182" s="252">
        <f>O182*H182</f>
        <v>0</v>
      </c>
      <c r="Q182" s="252">
        <v>0</v>
      </c>
      <c r="R182" s="252">
        <f>Q182*H182</f>
        <v>0</v>
      </c>
      <c r="S182" s="252">
        <v>0</v>
      </c>
      <c r="T182" s="25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4" t="s">
        <v>162</v>
      </c>
      <c r="AT182" s="254" t="s">
        <v>149</v>
      </c>
      <c r="AU182" s="254" t="s">
        <v>83</v>
      </c>
      <c r="AY182" s="17" t="s">
        <v>148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7" t="s">
        <v>83</v>
      </c>
      <c r="BK182" s="255">
        <f>ROUND(I182*H182,2)</f>
        <v>0</v>
      </c>
      <c r="BL182" s="17" t="s">
        <v>162</v>
      </c>
      <c r="BM182" s="254" t="s">
        <v>1023</v>
      </c>
    </row>
    <row r="183" s="2" customFormat="1" ht="16.5" customHeight="1">
      <c r="A183" s="38"/>
      <c r="B183" s="39"/>
      <c r="C183" s="243" t="s">
        <v>544</v>
      </c>
      <c r="D183" s="243" t="s">
        <v>149</v>
      </c>
      <c r="E183" s="244" t="s">
        <v>1367</v>
      </c>
      <c r="F183" s="245" t="s">
        <v>1025</v>
      </c>
      <c r="G183" s="246" t="s">
        <v>317</v>
      </c>
      <c r="H183" s="247">
        <v>5.5</v>
      </c>
      <c r="I183" s="248"/>
      <c r="J183" s="249">
        <f>ROUND(I183*H183,2)</f>
        <v>0</v>
      </c>
      <c r="K183" s="245" t="s">
        <v>1</v>
      </c>
      <c r="L183" s="44"/>
      <c r="M183" s="250" t="s">
        <v>1</v>
      </c>
      <c r="N183" s="251" t="s">
        <v>40</v>
      </c>
      <c r="O183" s="91"/>
      <c r="P183" s="252">
        <f>O183*H183</f>
        <v>0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4" t="s">
        <v>162</v>
      </c>
      <c r="AT183" s="254" t="s">
        <v>149</v>
      </c>
      <c r="AU183" s="254" t="s">
        <v>83</v>
      </c>
      <c r="AY183" s="17" t="s">
        <v>148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7" t="s">
        <v>83</v>
      </c>
      <c r="BK183" s="255">
        <f>ROUND(I183*H183,2)</f>
        <v>0</v>
      </c>
      <c r="BL183" s="17" t="s">
        <v>162</v>
      </c>
      <c r="BM183" s="254" t="s">
        <v>1026</v>
      </c>
    </row>
    <row r="184" s="12" customFormat="1" ht="25.92" customHeight="1">
      <c r="A184" s="12"/>
      <c r="B184" s="227"/>
      <c r="C184" s="228"/>
      <c r="D184" s="229" t="s">
        <v>74</v>
      </c>
      <c r="E184" s="230" t="s">
        <v>795</v>
      </c>
      <c r="F184" s="230" t="s">
        <v>1027</v>
      </c>
      <c r="G184" s="228"/>
      <c r="H184" s="228"/>
      <c r="I184" s="231"/>
      <c r="J184" s="232">
        <f>BK184</f>
        <v>0</v>
      </c>
      <c r="K184" s="228"/>
      <c r="L184" s="233"/>
      <c r="M184" s="234"/>
      <c r="N184" s="235"/>
      <c r="O184" s="235"/>
      <c r="P184" s="236">
        <f>SUM(P185:P186)</f>
        <v>0</v>
      </c>
      <c r="Q184" s="235"/>
      <c r="R184" s="236">
        <f>SUM(R185:R186)</f>
        <v>0</v>
      </c>
      <c r="S184" s="235"/>
      <c r="T184" s="237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8" t="s">
        <v>83</v>
      </c>
      <c r="AT184" s="239" t="s">
        <v>74</v>
      </c>
      <c r="AU184" s="239" t="s">
        <v>75</v>
      </c>
      <c r="AY184" s="238" t="s">
        <v>148</v>
      </c>
      <c r="BK184" s="240">
        <f>SUM(BK185:BK186)</f>
        <v>0</v>
      </c>
    </row>
    <row r="185" s="2" customFormat="1" ht="16.5" customHeight="1">
      <c r="A185" s="38"/>
      <c r="B185" s="39"/>
      <c r="C185" s="243" t="s">
        <v>549</v>
      </c>
      <c r="D185" s="243" t="s">
        <v>149</v>
      </c>
      <c r="E185" s="244" t="s">
        <v>1368</v>
      </c>
      <c r="F185" s="245" t="s">
        <v>1029</v>
      </c>
      <c r="G185" s="246" t="s">
        <v>1030</v>
      </c>
      <c r="H185" s="247">
        <v>26</v>
      </c>
      <c r="I185" s="248"/>
      <c r="J185" s="249">
        <f>ROUND(I185*H185,2)</f>
        <v>0</v>
      </c>
      <c r="K185" s="245" t="s">
        <v>1</v>
      </c>
      <c r="L185" s="44"/>
      <c r="M185" s="250" t="s">
        <v>1</v>
      </c>
      <c r="N185" s="251" t="s">
        <v>40</v>
      </c>
      <c r="O185" s="91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4" t="s">
        <v>162</v>
      </c>
      <c r="AT185" s="254" t="s">
        <v>149</v>
      </c>
      <c r="AU185" s="254" t="s">
        <v>83</v>
      </c>
      <c r="AY185" s="17" t="s">
        <v>148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7" t="s">
        <v>83</v>
      </c>
      <c r="BK185" s="255">
        <f>ROUND(I185*H185,2)</f>
        <v>0</v>
      </c>
      <c r="BL185" s="17" t="s">
        <v>162</v>
      </c>
      <c r="BM185" s="254" t="s">
        <v>1031</v>
      </c>
    </row>
    <row r="186" s="2" customFormat="1" ht="16.5" customHeight="1">
      <c r="A186" s="38"/>
      <c r="B186" s="39"/>
      <c r="C186" s="243" t="s">
        <v>554</v>
      </c>
      <c r="D186" s="243" t="s">
        <v>149</v>
      </c>
      <c r="E186" s="244" t="s">
        <v>1369</v>
      </c>
      <c r="F186" s="245" t="s">
        <v>1033</v>
      </c>
      <c r="G186" s="246" t="s">
        <v>1030</v>
      </c>
      <c r="H186" s="247">
        <v>104</v>
      </c>
      <c r="I186" s="248"/>
      <c r="J186" s="249">
        <f>ROUND(I186*H186,2)</f>
        <v>0</v>
      </c>
      <c r="K186" s="245" t="s">
        <v>1</v>
      </c>
      <c r="L186" s="44"/>
      <c r="M186" s="250" t="s">
        <v>1</v>
      </c>
      <c r="N186" s="251" t="s">
        <v>40</v>
      </c>
      <c r="O186" s="91"/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4" t="s">
        <v>162</v>
      </c>
      <c r="AT186" s="254" t="s">
        <v>149</v>
      </c>
      <c r="AU186" s="254" t="s">
        <v>83</v>
      </c>
      <c r="AY186" s="17" t="s">
        <v>148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7" t="s">
        <v>83</v>
      </c>
      <c r="BK186" s="255">
        <f>ROUND(I186*H186,2)</f>
        <v>0</v>
      </c>
      <c r="BL186" s="17" t="s">
        <v>162</v>
      </c>
      <c r="BM186" s="254" t="s">
        <v>1034</v>
      </c>
    </row>
    <row r="187" s="12" customFormat="1" ht="25.92" customHeight="1">
      <c r="A187" s="12"/>
      <c r="B187" s="227"/>
      <c r="C187" s="228"/>
      <c r="D187" s="229" t="s">
        <v>74</v>
      </c>
      <c r="E187" s="230" t="s">
        <v>1035</v>
      </c>
      <c r="F187" s="230" t="s">
        <v>1036</v>
      </c>
      <c r="G187" s="228"/>
      <c r="H187" s="228"/>
      <c r="I187" s="231"/>
      <c r="J187" s="232">
        <f>BK187</f>
        <v>0</v>
      </c>
      <c r="K187" s="228"/>
      <c r="L187" s="233"/>
      <c r="M187" s="234"/>
      <c r="N187" s="235"/>
      <c r="O187" s="235"/>
      <c r="P187" s="236">
        <f>SUM(P188:P189)</f>
        <v>0</v>
      </c>
      <c r="Q187" s="235"/>
      <c r="R187" s="236">
        <f>SUM(R188:R189)</f>
        <v>0</v>
      </c>
      <c r="S187" s="235"/>
      <c r="T187" s="237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8" t="s">
        <v>83</v>
      </c>
      <c r="AT187" s="239" t="s">
        <v>74</v>
      </c>
      <c r="AU187" s="239" t="s">
        <v>75</v>
      </c>
      <c r="AY187" s="238" t="s">
        <v>148</v>
      </c>
      <c r="BK187" s="240">
        <f>SUM(BK188:BK189)</f>
        <v>0</v>
      </c>
    </row>
    <row r="188" s="2" customFormat="1" ht="16.5" customHeight="1">
      <c r="A188" s="38"/>
      <c r="B188" s="39"/>
      <c r="C188" s="243" t="s">
        <v>559</v>
      </c>
      <c r="D188" s="243" t="s">
        <v>149</v>
      </c>
      <c r="E188" s="244" t="s">
        <v>1370</v>
      </c>
      <c r="F188" s="245" t="s">
        <v>1038</v>
      </c>
      <c r="G188" s="246" t="s">
        <v>1030</v>
      </c>
      <c r="H188" s="247">
        <v>1</v>
      </c>
      <c r="I188" s="248"/>
      <c r="J188" s="249">
        <f>ROUND(I188*H188,2)</f>
        <v>0</v>
      </c>
      <c r="K188" s="245" t="s">
        <v>1</v>
      </c>
      <c r="L188" s="44"/>
      <c r="M188" s="250" t="s">
        <v>1</v>
      </c>
      <c r="N188" s="251" t="s">
        <v>40</v>
      </c>
      <c r="O188" s="91"/>
      <c r="P188" s="252">
        <f>O188*H188</f>
        <v>0</v>
      </c>
      <c r="Q188" s="252">
        <v>0</v>
      </c>
      <c r="R188" s="252">
        <f>Q188*H188</f>
        <v>0</v>
      </c>
      <c r="S188" s="252">
        <v>0</v>
      </c>
      <c r="T188" s="25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4" t="s">
        <v>162</v>
      </c>
      <c r="AT188" s="254" t="s">
        <v>149</v>
      </c>
      <c r="AU188" s="254" t="s">
        <v>83</v>
      </c>
      <c r="AY188" s="17" t="s">
        <v>148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7" t="s">
        <v>83</v>
      </c>
      <c r="BK188" s="255">
        <f>ROUND(I188*H188,2)</f>
        <v>0</v>
      </c>
      <c r="BL188" s="17" t="s">
        <v>162</v>
      </c>
      <c r="BM188" s="254" t="s">
        <v>1039</v>
      </c>
    </row>
    <row r="189" s="2" customFormat="1" ht="16.5" customHeight="1">
      <c r="A189" s="38"/>
      <c r="B189" s="39"/>
      <c r="C189" s="243" t="s">
        <v>564</v>
      </c>
      <c r="D189" s="243" t="s">
        <v>149</v>
      </c>
      <c r="E189" s="244" t="s">
        <v>1371</v>
      </c>
      <c r="F189" s="245" t="s">
        <v>1041</v>
      </c>
      <c r="G189" s="246" t="s">
        <v>1030</v>
      </c>
      <c r="H189" s="247">
        <v>15</v>
      </c>
      <c r="I189" s="248"/>
      <c r="J189" s="249">
        <f>ROUND(I189*H189,2)</f>
        <v>0</v>
      </c>
      <c r="K189" s="245" t="s">
        <v>1</v>
      </c>
      <c r="L189" s="44"/>
      <c r="M189" s="250" t="s">
        <v>1</v>
      </c>
      <c r="N189" s="251" t="s">
        <v>40</v>
      </c>
      <c r="O189" s="91"/>
      <c r="P189" s="252">
        <f>O189*H189</f>
        <v>0</v>
      </c>
      <c r="Q189" s="252">
        <v>0</v>
      </c>
      <c r="R189" s="252">
        <f>Q189*H189</f>
        <v>0</v>
      </c>
      <c r="S189" s="252">
        <v>0</v>
      </c>
      <c r="T189" s="25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4" t="s">
        <v>162</v>
      </c>
      <c r="AT189" s="254" t="s">
        <v>149</v>
      </c>
      <c r="AU189" s="254" t="s">
        <v>83</v>
      </c>
      <c r="AY189" s="17" t="s">
        <v>148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17" t="s">
        <v>83</v>
      </c>
      <c r="BK189" s="255">
        <f>ROUND(I189*H189,2)</f>
        <v>0</v>
      </c>
      <c r="BL189" s="17" t="s">
        <v>162</v>
      </c>
      <c r="BM189" s="254" t="s">
        <v>1042</v>
      </c>
    </row>
    <row r="190" s="12" customFormat="1" ht="25.92" customHeight="1">
      <c r="A190" s="12"/>
      <c r="B190" s="227"/>
      <c r="C190" s="228"/>
      <c r="D190" s="229" t="s">
        <v>74</v>
      </c>
      <c r="E190" s="230" t="s">
        <v>1043</v>
      </c>
      <c r="F190" s="230" t="s">
        <v>1044</v>
      </c>
      <c r="G190" s="228"/>
      <c r="H190" s="228"/>
      <c r="I190" s="231"/>
      <c r="J190" s="232">
        <f>BK190</f>
        <v>0</v>
      </c>
      <c r="K190" s="228"/>
      <c r="L190" s="233"/>
      <c r="M190" s="234"/>
      <c r="N190" s="235"/>
      <c r="O190" s="235"/>
      <c r="P190" s="236">
        <f>SUM(P191:P193)</f>
        <v>0</v>
      </c>
      <c r="Q190" s="235"/>
      <c r="R190" s="236">
        <f>SUM(R191:R193)</f>
        <v>0</v>
      </c>
      <c r="S190" s="235"/>
      <c r="T190" s="237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8" t="s">
        <v>83</v>
      </c>
      <c r="AT190" s="239" t="s">
        <v>74</v>
      </c>
      <c r="AU190" s="239" t="s">
        <v>75</v>
      </c>
      <c r="AY190" s="238" t="s">
        <v>148</v>
      </c>
      <c r="BK190" s="240">
        <f>SUM(BK191:BK193)</f>
        <v>0</v>
      </c>
    </row>
    <row r="191" s="2" customFormat="1" ht="16.5" customHeight="1">
      <c r="A191" s="38"/>
      <c r="B191" s="39"/>
      <c r="C191" s="243" t="s">
        <v>569</v>
      </c>
      <c r="D191" s="243" t="s">
        <v>149</v>
      </c>
      <c r="E191" s="244" t="s">
        <v>1372</v>
      </c>
      <c r="F191" s="245" t="s">
        <v>1046</v>
      </c>
      <c r="G191" s="246" t="s">
        <v>1047</v>
      </c>
      <c r="H191" s="247">
        <v>215.19999999999999</v>
      </c>
      <c r="I191" s="248"/>
      <c r="J191" s="249">
        <f>ROUND(I191*H191,2)</f>
        <v>0</v>
      </c>
      <c r="K191" s="245" t="s">
        <v>1</v>
      </c>
      <c r="L191" s="44"/>
      <c r="M191" s="250" t="s">
        <v>1</v>
      </c>
      <c r="N191" s="251" t="s">
        <v>40</v>
      </c>
      <c r="O191" s="91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4" t="s">
        <v>162</v>
      </c>
      <c r="AT191" s="254" t="s">
        <v>149</v>
      </c>
      <c r="AU191" s="254" t="s">
        <v>83</v>
      </c>
      <c r="AY191" s="17" t="s">
        <v>148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7" t="s">
        <v>83</v>
      </c>
      <c r="BK191" s="255">
        <f>ROUND(I191*H191,2)</f>
        <v>0</v>
      </c>
      <c r="BL191" s="17" t="s">
        <v>162</v>
      </c>
      <c r="BM191" s="254" t="s">
        <v>1048</v>
      </c>
    </row>
    <row r="192" s="2" customFormat="1" ht="16.5" customHeight="1">
      <c r="A192" s="38"/>
      <c r="B192" s="39"/>
      <c r="C192" s="243" t="s">
        <v>574</v>
      </c>
      <c r="D192" s="243" t="s">
        <v>149</v>
      </c>
      <c r="E192" s="244" t="s">
        <v>1373</v>
      </c>
      <c r="F192" s="245" t="s">
        <v>1050</v>
      </c>
      <c r="G192" s="246" t="s">
        <v>1030</v>
      </c>
      <c r="H192" s="247">
        <v>20</v>
      </c>
      <c r="I192" s="248"/>
      <c r="J192" s="249">
        <f>ROUND(I192*H192,2)</f>
        <v>0</v>
      </c>
      <c r="K192" s="245" t="s">
        <v>1</v>
      </c>
      <c r="L192" s="44"/>
      <c r="M192" s="250" t="s">
        <v>1</v>
      </c>
      <c r="N192" s="251" t="s">
        <v>40</v>
      </c>
      <c r="O192" s="91"/>
      <c r="P192" s="252">
        <f>O192*H192</f>
        <v>0</v>
      </c>
      <c r="Q192" s="252">
        <v>0</v>
      </c>
      <c r="R192" s="252">
        <f>Q192*H192</f>
        <v>0</v>
      </c>
      <c r="S192" s="252">
        <v>0</v>
      </c>
      <c r="T192" s="25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4" t="s">
        <v>162</v>
      </c>
      <c r="AT192" s="254" t="s">
        <v>149</v>
      </c>
      <c r="AU192" s="254" t="s">
        <v>83</v>
      </c>
      <c r="AY192" s="17" t="s">
        <v>148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17" t="s">
        <v>83</v>
      </c>
      <c r="BK192" s="255">
        <f>ROUND(I192*H192,2)</f>
        <v>0</v>
      </c>
      <c r="BL192" s="17" t="s">
        <v>162</v>
      </c>
      <c r="BM192" s="254" t="s">
        <v>1051</v>
      </c>
    </row>
    <row r="193" s="2" customFormat="1" ht="16.5" customHeight="1">
      <c r="A193" s="38"/>
      <c r="B193" s="39"/>
      <c r="C193" s="243" t="s">
        <v>578</v>
      </c>
      <c r="D193" s="243" t="s">
        <v>149</v>
      </c>
      <c r="E193" s="244" t="s">
        <v>1374</v>
      </c>
      <c r="F193" s="245" t="s">
        <v>1053</v>
      </c>
      <c r="G193" s="246" t="s">
        <v>1030</v>
      </c>
      <c r="H193" s="247">
        <v>9</v>
      </c>
      <c r="I193" s="248"/>
      <c r="J193" s="249">
        <f>ROUND(I193*H193,2)</f>
        <v>0</v>
      </c>
      <c r="K193" s="245" t="s">
        <v>1</v>
      </c>
      <c r="L193" s="44"/>
      <c r="M193" s="250" t="s">
        <v>1</v>
      </c>
      <c r="N193" s="251" t="s">
        <v>40</v>
      </c>
      <c r="O193" s="91"/>
      <c r="P193" s="252">
        <f>O193*H193</f>
        <v>0</v>
      </c>
      <c r="Q193" s="252">
        <v>0</v>
      </c>
      <c r="R193" s="252">
        <f>Q193*H193</f>
        <v>0</v>
      </c>
      <c r="S193" s="252">
        <v>0</v>
      </c>
      <c r="T193" s="25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4" t="s">
        <v>162</v>
      </c>
      <c r="AT193" s="254" t="s">
        <v>149</v>
      </c>
      <c r="AU193" s="254" t="s">
        <v>83</v>
      </c>
      <c r="AY193" s="17" t="s">
        <v>148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7" t="s">
        <v>83</v>
      </c>
      <c r="BK193" s="255">
        <f>ROUND(I193*H193,2)</f>
        <v>0</v>
      </c>
      <c r="BL193" s="17" t="s">
        <v>162</v>
      </c>
      <c r="BM193" s="254" t="s">
        <v>1054</v>
      </c>
    </row>
    <row r="194" s="12" customFormat="1" ht="25.92" customHeight="1">
      <c r="A194" s="12"/>
      <c r="B194" s="227"/>
      <c r="C194" s="228"/>
      <c r="D194" s="229" t="s">
        <v>74</v>
      </c>
      <c r="E194" s="230" t="s">
        <v>1055</v>
      </c>
      <c r="F194" s="230" t="s">
        <v>1056</v>
      </c>
      <c r="G194" s="228"/>
      <c r="H194" s="228"/>
      <c r="I194" s="231"/>
      <c r="J194" s="232">
        <f>BK194</f>
        <v>0</v>
      </c>
      <c r="K194" s="228"/>
      <c r="L194" s="233"/>
      <c r="M194" s="234"/>
      <c r="N194" s="235"/>
      <c r="O194" s="235"/>
      <c r="P194" s="236">
        <f>SUM(P195:P202)</f>
        <v>0</v>
      </c>
      <c r="Q194" s="235"/>
      <c r="R194" s="236">
        <f>SUM(R195:R202)</f>
        <v>0</v>
      </c>
      <c r="S194" s="235"/>
      <c r="T194" s="237">
        <f>SUM(T195:T202)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8" t="s">
        <v>83</v>
      </c>
      <c r="AT194" s="239" t="s">
        <v>74</v>
      </c>
      <c r="AU194" s="239" t="s">
        <v>75</v>
      </c>
      <c r="AY194" s="238" t="s">
        <v>148</v>
      </c>
      <c r="BK194" s="240">
        <f>SUM(BK195:BK202)</f>
        <v>0</v>
      </c>
    </row>
    <row r="195" s="2" customFormat="1" ht="16.5" customHeight="1">
      <c r="A195" s="38"/>
      <c r="B195" s="39"/>
      <c r="C195" s="243" t="s">
        <v>582</v>
      </c>
      <c r="D195" s="243" t="s">
        <v>149</v>
      </c>
      <c r="E195" s="244" t="s">
        <v>1375</v>
      </c>
      <c r="F195" s="245" t="s">
        <v>1064</v>
      </c>
      <c r="G195" s="246" t="s">
        <v>1030</v>
      </c>
      <c r="H195" s="247">
        <v>2</v>
      </c>
      <c r="I195" s="248"/>
      <c r="J195" s="249">
        <f>ROUND(I195*H195,2)</f>
        <v>0</v>
      </c>
      <c r="K195" s="245" t="s">
        <v>1</v>
      </c>
      <c r="L195" s="44"/>
      <c r="M195" s="250" t="s">
        <v>1</v>
      </c>
      <c r="N195" s="251" t="s">
        <v>40</v>
      </c>
      <c r="O195" s="91"/>
      <c r="P195" s="252">
        <f>O195*H195</f>
        <v>0</v>
      </c>
      <c r="Q195" s="252">
        <v>0</v>
      </c>
      <c r="R195" s="252">
        <f>Q195*H195</f>
        <v>0</v>
      </c>
      <c r="S195" s="252">
        <v>0</v>
      </c>
      <c r="T195" s="25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4" t="s">
        <v>162</v>
      </c>
      <c r="AT195" s="254" t="s">
        <v>149</v>
      </c>
      <c r="AU195" s="254" t="s">
        <v>83</v>
      </c>
      <c r="AY195" s="17" t="s">
        <v>148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7" t="s">
        <v>83</v>
      </c>
      <c r="BK195" s="255">
        <f>ROUND(I195*H195,2)</f>
        <v>0</v>
      </c>
      <c r="BL195" s="17" t="s">
        <v>162</v>
      </c>
      <c r="BM195" s="254" t="s">
        <v>1059</v>
      </c>
    </row>
    <row r="196" s="2" customFormat="1" ht="16.5" customHeight="1">
      <c r="A196" s="38"/>
      <c r="B196" s="39"/>
      <c r="C196" s="243" t="s">
        <v>586</v>
      </c>
      <c r="D196" s="243" t="s">
        <v>149</v>
      </c>
      <c r="E196" s="244" t="s">
        <v>1376</v>
      </c>
      <c r="F196" s="245" t="s">
        <v>1058</v>
      </c>
      <c r="G196" s="246" t="s">
        <v>1030</v>
      </c>
      <c r="H196" s="247">
        <v>11</v>
      </c>
      <c r="I196" s="248"/>
      <c r="J196" s="249">
        <f>ROUND(I196*H196,2)</f>
        <v>0</v>
      </c>
      <c r="K196" s="245" t="s">
        <v>1</v>
      </c>
      <c r="L196" s="44"/>
      <c r="M196" s="250" t="s">
        <v>1</v>
      </c>
      <c r="N196" s="251" t="s">
        <v>40</v>
      </c>
      <c r="O196" s="91"/>
      <c r="P196" s="252">
        <f>O196*H196</f>
        <v>0</v>
      </c>
      <c r="Q196" s="252">
        <v>0</v>
      </c>
      <c r="R196" s="252">
        <f>Q196*H196</f>
        <v>0</v>
      </c>
      <c r="S196" s="252">
        <v>0</v>
      </c>
      <c r="T196" s="25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4" t="s">
        <v>162</v>
      </c>
      <c r="AT196" s="254" t="s">
        <v>149</v>
      </c>
      <c r="AU196" s="254" t="s">
        <v>83</v>
      </c>
      <c r="AY196" s="17" t="s">
        <v>148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17" t="s">
        <v>83</v>
      </c>
      <c r="BK196" s="255">
        <f>ROUND(I196*H196,2)</f>
        <v>0</v>
      </c>
      <c r="BL196" s="17" t="s">
        <v>162</v>
      </c>
      <c r="BM196" s="254" t="s">
        <v>1062</v>
      </c>
    </row>
    <row r="197" s="2" customFormat="1" ht="16.5" customHeight="1">
      <c r="A197" s="38"/>
      <c r="B197" s="39"/>
      <c r="C197" s="243" t="s">
        <v>590</v>
      </c>
      <c r="D197" s="243" t="s">
        <v>149</v>
      </c>
      <c r="E197" s="244" t="s">
        <v>1377</v>
      </c>
      <c r="F197" s="245" t="s">
        <v>1067</v>
      </c>
      <c r="G197" s="246" t="s">
        <v>1030</v>
      </c>
      <c r="H197" s="247">
        <v>9</v>
      </c>
      <c r="I197" s="248"/>
      <c r="J197" s="249">
        <f>ROUND(I197*H197,2)</f>
        <v>0</v>
      </c>
      <c r="K197" s="245" t="s">
        <v>1</v>
      </c>
      <c r="L197" s="44"/>
      <c r="M197" s="250" t="s">
        <v>1</v>
      </c>
      <c r="N197" s="251" t="s">
        <v>40</v>
      </c>
      <c r="O197" s="91"/>
      <c r="P197" s="252">
        <f>O197*H197</f>
        <v>0</v>
      </c>
      <c r="Q197" s="252">
        <v>0</v>
      </c>
      <c r="R197" s="252">
        <f>Q197*H197</f>
        <v>0</v>
      </c>
      <c r="S197" s="252">
        <v>0</v>
      </c>
      <c r="T197" s="25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4" t="s">
        <v>162</v>
      </c>
      <c r="AT197" s="254" t="s">
        <v>149</v>
      </c>
      <c r="AU197" s="254" t="s">
        <v>83</v>
      </c>
      <c r="AY197" s="17" t="s">
        <v>148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17" t="s">
        <v>83</v>
      </c>
      <c r="BK197" s="255">
        <f>ROUND(I197*H197,2)</f>
        <v>0</v>
      </c>
      <c r="BL197" s="17" t="s">
        <v>162</v>
      </c>
      <c r="BM197" s="254" t="s">
        <v>1065</v>
      </c>
    </row>
    <row r="198" s="2" customFormat="1" ht="16.5" customHeight="1">
      <c r="A198" s="38"/>
      <c r="B198" s="39"/>
      <c r="C198" s="243" t="s">
        <v>594</v>
      </c>
      <c r="D198" s="243" t="s">
        <v>149</v>
      </c>
      <c r="E198" s="244" t="s">
        <v>1378</v>
      </c>
      <c r="F198" s="245" t="s">
        <v>1070</v>
      </c>
      <c r="G198" s="246" t="s">
        <v>1030</v>
      </c>
      <c r="H198" s="247">
        <v>11</v>
      </c>
      <c r="I198" s="248"/>
      <c r="J198" s="249">
        <f>ROUND(I198*H198,2)</f>
        <v>0</v>
      </c>
      <c r="K198" s="245" t="s">
        <v>1</v>
      </c>
      <c r="L198" s="44"/>
      <c r="M198" s="250" t="s">
        <v>1</v>
      </c>
      <c r="N198" s="251" t="s">
        <v>40</v>
      </c>
      <c r="O198" s="91"/>
      <c r="P198" s="252">
        <f>O198*H198</f>
        <v>0</v>
      </c>
      <c r="Q198" s="252">
        <v>0</v>
      </c>
      <c r="R198" s="252">
        <f>Q198*H198</f>
        <v>0</v>
      </c>
      <c r="S198" s="252">
        <v>0</v>
      </c>
      <c r="T198" s="25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4" t="s">
        <v>162</v>
      </c>
      <c r="AT198" s="254" t="s">
        <v>149</v>
      </c>
      <c r="AU198" s="254" t="s">
        <v>83</v>
      </c>
      <c r="AY198" s="17" t="s">
        <v>148</v>
      </c>
      <c r="BE198" s="255">
        <f>IF(N198="základní",J198,0)</f>
        <v>0</v>
      </c>
      <c r="BF198" s="255">
        <f>IF(N198="snížená",J198,0)</f>
        <v>0</v>
      </c>
      <c r="BG198" s="255">
        <f>IF(N198="zákl. přenesená",J198,0)</f>
        <v>0</v>
      </c>
      <c r="BH198" s="255">
        <f>IF(N198="sníž. přenesená",J198,0)</f>
        <v>0</v>
      </c>
      <c r="BI198" s="255">
        <f>IF(N198="nulová",J198,0)</f>
        <v>0</v>
      </c>
      <c r="BJ198" s="17" t="s">
        <v>83</v>
      </c>
      <c r="BK198" s="255">
        <f>ROUND(I198*H198,2)</f>
        <v>0</v>
      </c>
      <c r="BL198" s="17" t="s">
        <v>162</v>
      </c>
      <c r="BM198" s="254" t="s">
        <v>1068</v>
      </c>
    </row>
    <row r="199" s="2" customFormat="1" ht="21.75" customHeight="1">
      <c r="A199" s="38"/>
      <c r="B199" s="39"/>
      <c r="C199" s="243" t="s">
        <v>598</v>
      </c>
      <c r="D199" s="243" t="s">
        <v>149</v>
      </c>
      <c r="E199" s="244" t="s">
        <v>1379</v>
      </c>
      <c r="F199" s="245" t="s">
        <v>1073</v>
      </c>
      <c r="G199" s="246" t="s">
        <v>1030</v>
      </c>
      <c r="H199" s="247">
        <v>9</v>
      </c>
      <c r="I199" s="248"/>
      <c r="J199" s="249">
        <f>ROUND(I199*H199,2)</f>
        <v>0</v>
      </c>
      <c r="K199" s="245" t="s">
        <v>1</v>
      </c>
      <c r="L199" s="44"/>
      <c r="M199" s="250" t="s">
        <v>1</v>
      </c>
      <c r="N199" s="251" t="s">
        <v>40</v>
      </c>
      <c r="O199" s="91"/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4" t="s">
        <v>162</v>
      </c>
      <c r="AT199" s="254" t="s">
        <v>149</v>
      </c>
      <c r="AU199" s="254" t="s">
        <v>83</v>
      </c>
      <c r="AY199" s="17" t="s">
        <v>148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7" t="s">
        <v>83</v>
      </c>
      <c r="BK199" s="255">
        <f>ROUND(I199*H199,2)</f>
        <v>0</v>
      </c>
      <c r="BL199" s="17" t="s">
        <v>162</v>
      </c>
      <c r="BM199" s="254" t="s">
        <v>1071</v>
      </c>
    </row>
    <row r="200" s="2" customFormat="1" ht="21.75" customHeight="1">
      <c r="A200" s="38"/>
      <c r="B200" s="39"/>
      <c r="C200" s="243" t="s">
        <v>603</v>
      </c>
      <c r="D200" s="243" t="s">
        <v>149</v>
      </c>
      <c r="E200" s="244" t="s">
        <v>1380</v>
      </c>
      <c r="F200" s="245" t="s">
        <v>1076</v>
      </c>
      <c r="G200" s="246" t="s">
        <v>1030</v>
      </c>
      <c r="H200" s="247">
        <v>2</v>
      </c>
      <c r="I200" s="248"/>
      <c r="J200" s="249">
        <f>ROUND(I200*H200,2)</f>
        <v>0</v>
      </c>
      <c r="K200" s="245" t="s">
        <v>1</v>
      </c>
      <c r="L200" s="44"/>
      <c r="M200" s="250" t="s">
        <v>1</v>
      </c>
      <c r="N200" s="251" t="s">
        <v>40</v>
      </c>
      <c r="O200" s="91"/>
      <c r="P200" s="252">
        <f>O200*H200</f>
        <v>0</v>
      </c>
      <c r="Q200" s="252">
        <v>0</v>
      </c>
      <c r="R200" s="252">
        <f>Q200*H200</f>
        <v>0</v>
      </c>
      <c r="S200" s="252">
        <v>0</v>
      </c>
      <c r="T200" s="25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4" t="s">
        <v>162</v>
      </c>
      <c r="AT200" s="254" t="s">
        <v>149</v>
      </c>
      <c r="AU200" s="254" t="s">
        <v>83</v>
      </c>
      <c r="AY200" s="17" t="s">
        <v>148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17" t="s">
        <v>83</v>
      </c>
      <c r="BK200" s="255">
        <f>ROUND(I200*H200,2)</f>
        <v>0</v>
      </c>
      <c r="BL200" s="17" t="s">
        <v>162</v>
      </c>
      <c r="BM200" s="254" t="s">
        <v>1074</v>
      </c>
    </row>
    <row r="201" s="2" customFormat="1" ht="16.5" customHeight="1">
      <c r="A201" s="38"/>
      <c r="B201" s="39"/>
      <c r="C201" s="243" t="s">
        <v>608</v>
      </c>
      <c r="D201" s="243" t="s">
        <v>149</v>
      </c>
      <c r="E201" s="244" t="s">
        <v>1381</v>
      </c>
      <c r="F201" s="245" t="s">
        <v>1082</v>
      </c>
      <c r="G201" s="246" t="s">
        <v>1030</v>
      </c>
      <c r="H201" s="247">
        <v>9</v>
      </c>
      <c r="I201" s="248"/>
      <c r="J201" s="249">
        <f>ROUND(I201*H201,2)</f>
        <v>0</v>
      </c>
      <c r="K201" s="245" t="s">
        <v>1</v>
      </c>
      <c r="L201" s="44"/>
      <c r="M201" s="250" t="s">
        <v>1</v>
      </c>
      <c r="N201" s="251" t="s">
        <v>40</v>
      </c>
      <c r="O201" s="91"/>
      <c r="P201" s="252">
        <f>O201*H201</f>
        <v>0</v>
      </c>
      <c r="Q201" s="252">
        <v>0</v>
      </c>
      <c r="R201" s="252">
        <f>Q201*H201</f>
        <v>0</v>
      </c>
      <c r="S201" s="252">
        <v>0</v>
      </c>
      <c r="T201" s="25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4" t="s">
        <v>162</v>
      </c>
      <c r="AT201" s="254" t="s">
        <v>149</v>
      </c>
      <c r="AU201" s="254" t="s">
        <v>83</v>
      </c>
      <c r="AY201" s="17" t="s">
        <v>148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17" t="s">
        <v>83</v>
      </c>
      <c r="BK201" s="255">
        <f>ROUND(I201*H201,2)</f>
        <v>0</v>
      </c>
      <c r="BL201" s="17" t="s">
        <v>162</v>
      </c>
      <c r="BM201" s="254" t="s">
        <v>1077</v>
      </c>
    </row>
    <row r="202" s="2" customFormat="1" ht="16.5" customHeight="1">
      <c r="A202" s="38"/>
      <c r="B202" s="39"/>
      <c r="C202" s="243" t="s">
        <v>612</v>
      </c>
      <c r="D202" s="243" t="s">
        <v>149</v>
      </c>
      <c r="E202" s="244" t="s">
        <v>1382</v>
      </c>
      <c r="F202" s="245" t="s">
        <v>1079</v>
      </c>
      <c r="G202" s="246" t="s">
        <v>1030</v>
      </c>
      <c r="H202" s="247">
        <v>2</v>
      </c>
      <c r="I202" s="248"/>
      <c r="J202" s="249">
        <f>ROUND(I202*H202,2)</f>
        <v>0</v>
      </c>
      <c r="K202" s="245" t="s">
        <v>1</v>
      </c>
      <c r="L202" s="44"/>
      <c r="M202" s="250" t="s">
        <v>1</v>
      </c>
      <c r="N202" s="251" t="s">
        <v>40</v>
      </c>
      <c r="O202" s="91"/>
      <c r="P202" s="252">
        <f>O202*H202</f>
        <v>0</v>
      </c>
      <c r="Q202" s="252">
        <v>0</v>
      </c>
      <c r="R202" s="252">
        <f>Q202*H202</f>
        <v>0</v>
      </c>
      <c r="S202" s="252">
        <v>0</v>
      </c>
      <c r="T202" s="25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4" t="s">
        <v>162</v>
      </c>
      <c r="AT202" s="254" t="s">
        <v>149</v>
      </c>
      <c r="AU202" s="254" t="s">
        <v>83</v>
      </c>
      <c r="AY202" s="17" t="s">
        <v>148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17" t="s">
        <v>83</v>
      </c>
      <c r="BK202" s="255">
        <f>ROUND(I202*H202,2)</f>
        <v>0</v>
      </c>
      <c r="BL202" s="17" t="s">
        <v>162</v>
      </c>
      <c r="BM202" s="254" t="s">
        <v>1080</v>
      </c>
    </row>
    <row r="203" s="12" customFormat="1" ht="25.92" customHeight="1">
      <c r="A203" s="12"/>
      <c r="B203" s="227"/>
      <c r="C203" s="228"/>
      <c r="D203" s="229" t="s">
        <v>74</v>
      </c>
      <c r="E203" s="230" t="s">
        <v>1087</v>
      </c>
      <c r="F203" s="230" t="s">
        <v>1088</v>
      </c>
      <c r="G203" s="228"/>
      <c r="H203" s="228"/>
      <c r="I203" s="231"/>
      <c r="J203" s="232">
        <f>BK203</f>
        <v>0</v>
      </c>
      <c r="K203" s="228"/>
      <c r="L203" s="233"/>
      <c r="M203" s="234"/>
      <c r="N203" s="235"/>
      <c r="O203" s="235"/>
      <c r="P203" s="236">
        <f>P204</f>
        <v>0</v>
      </c>
      <c r="Q203" s="235"/>
      <c r="R203" s="236">
        <f>R204</f>
        <v>0</v>
      </c>
      <c r="S203" s="235"/>
      <c r="T203" s="237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8" t="s">
        <v>83</v>
      </c>
      <c r="AT203" s="239" t="s">
        <v>74</v>
      </c>
      <c r="AU203" s="239" t="s">
        <v>75</v>
      </c>
      <c r="AY203" s="238" t="s">
        <v>148</v>
      </c>
      <c r="BK203" s="240">
        <f>BK204</f>
        <v>0</v>
      </c>
    </row>
    <row r="204" s="2" customFormat="1" ht="16.5" customHeight="1">
      <c r="A204" s="38"/>
      <c r="B204" s="39"/>
      <c r="C204" s="243" t="s">
        <v>617</v>
      </c>
      <c r="D204" s="243" t="s">
        <v>149</v>
      </c>
      <c r="E204" s="244" t="s">
        <v>1383</v>
      </c>
      <c r="F204" s="245" t="s">
        <v>1090</v>
      </c>
      <c r="G204" s="246" t="s">
        <v>359</v>
      </c>
      <c r="H204" s="247">
        <v>375</v>
      </c>
      <c r="I204" s="248"/>
      <c r="J204" s="249">
        <f>ROUND(I204*H204,2)</f>
        <v>0</v>
      </c>
      <c r="K204" s="245" t="s">
        <v>1</v>
      </c>
      <c r="L204" s="44"/>
      <c r="M204" s="250" t="s">
        <v>1</v>
      </c>
      <c r="N204" s="251" t="s">
        <v>40</v>
      </c>
      <c r="O204" s="91"/>
      <c r="P204" s="252">
        <f>O204*H204</f>
        <v>0</v>
      </c>
      <c r="Q204" s="252">
        <v>0</v>
      </c>
      <c r="R204" s="252">
        <f>Q204*H204</f>
        <v>0</v>
      </c>
      <c r="S204" s="252">
        <v>0</v>
      </c>
      <c r="T204" s="25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4" t="s">
        <v>162</v>
      </c>
      <c r="AT204" s="254" t="s">
        <v>149</v>
      </c>
      <c r="AU204" s="254" t="s">
        <v>83</v>
      </c>
      <c r="AY204" s="17" t="s">
        <v>148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17" t="s">
        <v>83</v>
      </c>
      <c r="BK204" s="255">
        <f>ROUND(I204*H204,2)</f>
        <v>0</v>
      </c>
      <c r="BL204" s="17" t="s">
        <v>162</v>
      </c>
      <c r="BM204" s="254" t="s">
        <v>1086</v>
      </c>
    </row>
    <row r="205" s="12" customFormat="1" ht="25.92" customHeight="1">
      <c r="A205" s="12"/>
      <c r="B205" s="227"/>
      <c r="C205" s="228"/>
      <c r="D205" s="229" t="s">
        <v>74</v>
      </c>
      <c r="E205" s="230" t="s">
        <v>1092</v>
      </c>
      <c r="F205" s="230" t="s">
        <v>1093</v>
      </c>
      <c r="G205" s="228"/>
      <c r="H205" s="228"/>
      <c r="I205" s="231"/>
      <c r="J205" s="232">
        <f>BK205</f>
        <v>0</v>
      </c>
      <c r="K205" s="228"/>
      <c r="L205" s="233"/>
      <c r="M205" s="234"/>
      <c r="N205" s="235"/>
      <c r="O205" s="235"/>
      <c r="P205" s="236">
        <f>P206</f>
        <v>0</v>
      </c>
      <c r="Q205" s="235"/>
      <c r="R205" s="236">
        <f>R206</f>
        <v>0</v>
      </c>
      <c r="S205" s="235"/>
      <c r="T205" s="237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8" t="s">
        <v>83</v>
      </c>
      <c r="AT205" s="239" t="s">
        <v>74</v>
      </c>
      <c r="AU205" s="239" t="s">
        <v>75</v>
      </c>
      <c r="AY205" s="238" t="s">
        <v>148</v>
      </c>
      <c r="BK205" s="240">
        <f>BK206</f>
        <v>0</v>
      </c>
    </row>
    <row r="206" s="2" customFormat="1" ht="16.5" customHeight="1">
      <c r="A206" s="38"/>
      <c r="B206" s="39"/>
      <c r="C206" s="243" t="s">
        <v>432</v>
      </c>
      <c r="D206" s="243" t="s">
        <v>149</v>
      </c>
      <c r="E206" s="244" t="s">
        <v>1384</v>
      </c>
      <c r="F206" s="245" t="s">
        <v>1095</v>
      </c>
      <c r="G206" s="246" t="s">
        <v>957</v>
      </c>
      <c r="H206" s="247">
        <v>260</v>
      </c>
      <c r="I206" s="248"/>
      <c r="J206" s="249">
        <f>ROUND(I206*H206,2)</f>
        <v>0</v>
      </c>
      <c r="K206" s="245" t="s">
        <v>1</v>
      </c>
      <c r="L206" s="44"/>
      <c r="M206" s="250" t="s">
        <v>1</v>
      </c>
      <c r="N206" s="251" t="s">
        <v>40</v>
      </c>
      <c r="O206" s="91"/>
      <c r="P206" s="252">
        <f>O206*H206</f>
        <v>0</v>
      </c>
      <c r="Q206" s="252">
        <v>0</v>
      </c>
      <c r="R206" s="252">
        <f>Q206*H206</f>
        <v>0</v>
      </c>
      <c r="S206" s="252">
        <v>0</v>
      </c>
      <c r="T206" s="25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4" t="s">
        <v>162</v>
      </c>
      <c r="AT206" s="254" t="s">
        <v>149</v>
      </c>
      <c r="AU206" s="254" t="s">
        <v>83</v>
      </c>
      <c r="AY206" s="17" t="s">
        <v>148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17" t="s">
        <v>83</v>
      </c>
      <c r="BK206" s="255">
        <f>ROUND(I206*H206,2)</f>
        <v>0</v>
      </c>
      <c r="BL206" s="17" t="s">
        <v>162</v>
      </c>
      <c r="BM206" s="254" t="s">
        <v>1091</v>
      </c>
    </row>
    <row r="207" s="12" customFormat="1" ht="25.92" customHeight="1">
      <c r="A207" s="12"/>
      <c r="B207" s="227"/>
      <c r="C207" s="228"/>
      <c r="D207" s="229" t="s">
        <v>74</v>
      </c>
      <c r="E207" s="230" t="s">
        <v>1097</v>
      </c>
      <c r="F207" s="230" t="s">
        <v>1098</v>
      </c>
      <c r="G207" s="228"/>
      <c r="H207" s="228"/>
      <c r="I207" s="231"/>
      <c r="J207" s="232">
        <f>BK207</f>
        <v>0</v>
      </c>
      <c r="K207" s="228"/>
      <c r="L207" s="233"/>
      <c r="M207" s="234"/>
      <c r="N207" s="235"/>
      <c r="O207" s="235"/>
      <c r="P207" s="236">
        <f>SUM(P208:P209)</f>
        <v>0</v>
      </c>
      <c r="Q207" s="235"/>
      <c r="R207" s="236">
        <f>SUM(R208:R209)</f>
        <v>0</v>
      </c>
      <c r="S207" s="235"/>
      <c r="T207" s="237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8" t="s">
        <v>83</v>
      </c>
      <c r="AT207" s="239" t="s">
        <v>74</v>
      </c>
      <c r="AU207" s="239" t="s">
        <v>75</v>
      </c>
      <c r="AY207" s="238" t="s">
        <v>148</v>
      </c>
      <c r="BK207" s="240">
        <f>SUM(BK208:BK209)</f>
        <v>0</v>
      </c>
    </row>
    <row r="208" s="2" customFormat="1" ht="16.5" customHeight="1">
      <c r="A208" s="38"/>
      <c r="B208" s="39"/>
      <c r="C208" s="243" t="s">
        <v>626</v>
      </c>
      <c r="D208" s="243" t="s">
        <v>149</v>
      </c>
      <c r="E208" s="244" t="s">
        <v>1385</v>
      </c>
      <c r="F208" s="245" t="s">
        <v>1100</v>
      </c>
      <c r="G208" s="246" t="s">
        <v>387</v>
      </c>
      <c r="H208" s="247">
        <v>12</v>
      </c>
      <c r="I208" s="248"/>
      <c r="J208" s="249">
        <f>ROUND(I208*H208,2)</f>
        <v>0</v>
      </c>
      <c r="K208" s="245" t="s">
        <v>1</v>
      </c>
      <c r="L208" s="44"/>
      <c r="M208" s="250" t="s">
        <v>1</v>
      </c>
      <c r="N208" s="251" t="s">
        <v>40</v>
      </c>
      <c r="O208" s="91"/>
      <c r="P208" s="252">
        <f>O208*H208</f>
        <v>0</v>
      </c>
      <c r="Q208" s="252">
        <v>0</v>
      </c>
      <c r="R208" s="252">
        <f>Q208*H208</f>
        <v>0</v>
      </c>
      <c r="S208" s="252">
        <v>0</v>
      </c>
      <c r="T208" s="25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4" t="s">
        <v>162</v>
      </c>
      <c r="AT208" s="254" t="s">
        <v>149</v>
      </c>
      <c r="AU208" s="254" t="s">
        <v>83</v>
      </c>
      <c r="AY208" s="17" t="s">
        <v>148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17" t="s">
        <v>83</v>
      </c>
      <c r="BK208" s="255">
        <f>ROUND(I208*H208,2)</f>
        <v>0</v>
      </c>
      <c r="BL208" s="17" t="s">
        <v>162</v>
      </c>
      <c r="BM208" s="254" t="s">
        <v>1096</v>
      </c>
    </row>
    <row r="209" s="2" customFormat="1" ht="16.5" customHeight="1">
      <c r="A209" s="38"/>
      <c r="B209" s="39"/>
      <c r="C209" s="243" t="s">
        <v>630</v>
      </c>
      <c r="D209" s="243" t="s">
        <v>149</v>
      </c>
      <c r="E209" s="244" t="s">
        <v>1386</v>
      </c>
      <c r="F209" s="245" t="s">
        <v>1103</v>
      </c>
      <c r="G209" s="246" t="s">
        <v>1104</v>
      </c>
      <c r="H209" s="247">
        <v>2.3999999999999999</v>
      </c>
      <c r="I209" s="248"/>
      <c r="J209" s="249">
        <f>ROUND(I209*H209,2)</f>
        <v>0</v>
      </c>
      <c r="K209" s="245" t="s">
        <v>1</v>
      </c>
      <c r="L209" s="44"/>
      <c r="M209" s="250" t="s">
        <v>1</v>
      </c>
      <c r="N209" s="251" t="s">
        <v>40</v>
      </c>
      <c r="O209" s="91"/>
      <c r="P209" s="252">
        <f>O209*H209</f>
        <v>0</v>
      </c>
      <c r="Q209" s="252">
        <v>0</v>
      </c>
      <c r="R209" s="252">
        <f>Q209*H209</f>
        <v>0</v>
      </c>
      <c r="S209" s="252">
        <v>0</v>
      </c>
      <c r="T209" s="25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4" t="s">
        <v>162</v>
      </c>
      <c r="AT209" s="254" t="s">
        <v>149</v>
      </c>
      <c r="AU209" s="254" t="s">
        <v>83</v>
      </c>
      <c r="AY209" s="17" t="s">
        <v>148</v>
      </c>
      <c r="BE209" s="255">
        <f>IF(N209="základní",J209,0)</f>
        <v>0</v>
      </c>
      <c r="BF209" s="255">
        <f>IF(N209="snížená",J209,0)</f>
        <v>0</v>
      </c>
      <c r="BG209" s="255">
        <f>IF(N209="zákl. přenesená",J209,0)</f>
        <v>0</v>
      </c>
      <c r="BH209" s="255">
        <f>IF(N209="sníž. přenesená",J209,0)</f>
        <v>0</v>
      </c>
      <c r="BI209" s="255">
        <f>IF(N209="nulová",J209,0)</f>
        <v>0</v>
      </c>
      <c r="BJ209" s="17" t="s">
        <v>83</v>
      </c>
      <c r="BK209" s="255">
        <f>ROUND(I209*H209,2)</f>
        <v>0</v>
      </c>
      <c r="BL209" s="17" t="s">
        <v>162</v>
      </c>
      <c r="BM209" s="254" t="s">
        <v>1387</v>
      </c>
    </row>
    <row r="210" s="12" customFormat="1" ht="25.92" customHeight="1">
      <c r="A210" s="12"/>
      <c r="B210" s="227"/>
      <c r="C210" s="228"/>
      <c r="D210" s="229" t="s">
        <v>74</v>
      </c>
      <c r="E210" s="230" t="s">
        <v>1106</v>
      </c>
      <c r="F210" s="230" t="s">
        <v>1107</v>
      </c>
      <c r="G210" s="228"/>
      <c r="H210" s="228"/>
      <c r="I210" s="231"/>
      <c r="J210" s="232">
        <f>BK210</f>
        <v>0</v>
      </c>
      <c r="K210" s="228"/>
      <c r="L210" s="233"/>
      <c r="M210" s="234"/>
      <c r="N210" s="235"/>
      <c r="O210" s="235"/>
      <c r="P210" s="236">
        <f>SUM(P211:P219)</f>
        <v>0</v>
      </c>
      <c r="Q210" s="235"/>
      <c r="R210" s="236">
        <f>SUM(R211:R219)</f>
        <v>0</v>
      </c>
      <c r="S210" s="235"/>
      <c r="T210" s="237">
        <f>SUM(T211:T219)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8" t="s">
        <v>83</v>
      </c>
      <c r="AT210" s="239" t="s">
        <v>74</v>
      </c>
      <c r="AU210" s="239" t="s">
        <v>75</v>
      </c>
      <c r="AY210" s="238" t="s">
        <v>148</v>
      </c>
      <c r="BK210" s="240">
        <f>SUM(BK211:BK219)</f>
        <v>0</v>
      </c>
    </row>
    <row r="211" s="2" customFormat="1" ht="16.5" customHeight="1">
      <c r="A211" s="38"/>
      <c r="B211" s="39"/>
      <c r="C211" s="243" t="s">
        <v>635</v>
      </c>
      <c r="D211" s="243" t="s">
        <v>149</v>
      </c>
      <c r="E211" s="244" t="s">
        <v>83</v>
      </c>
      <c r="F211" s="245" t="s">
        <v>1108</v>
      </c>
      <c r="G211" s="246" t="s">
        <v>152</v>
      </c>
      <c r="H211" s="247">
        <v>1</v>
      </c>
      <c r="I211" s="248"/>
      <c r="J211" s="249">
        <f>ROUND(I211*H211,2)</f>
        <v>0</v>
      </c>
      <c r="K211" s="245" t="s">
        <v>1</v>
      </c>
      <c r="L211" s="44"/>
      <c r="M211" s="250" t="s">
        <v>1</v>
      </c>
      <c r="N211" s="251" t="s">
        <v>40</v>
      </c>
      <c r="O211" s="91"/>
      <c r="P211" s="252">
        <f>O211*H211</f>
        <v>0</v>
      </c>
      <c r="Q211" s="252">
        <v>0</v>
      </c>
      <c r="R211" s="252">
        <f>Q211*H211</f>
        <v>0</v>
      </c>
      <c r="S211" s="252">
        <v>0</v>
      </c>
      <c r="T211" s="25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4" t="s">
        <v>162</v>
      </c>
      <c r="AT211" s="254" t="s">
        <v>149</v>
      </c>
      <c r="AU211" s="254" t="s">
        <v>83</v>
      </c>
      <c r="AY211" s="17" t="s">
        <v>148</v>
      </c>
      <c r="BE211" s="255">
        <f>IF(N211="základní",J211,0)</f>
        <v>0</v>
      </c>
      <c r="BF211" s="255">
        <f>IF(N211="snížená",J211,0)</f>
        <v>0</v>
      </c>
      <c r="BG211" s="255">
        <f>IF(N211="zákl. přenesená",J211,0)</f>
        <v>0</v>
      </c>
      <c r="BH211" s="255">
        <f>IF(N211="sníž. přenesená",J211,0)</f>
        <v>0</v>
      </c>
      <c r="BI211" s="255">
        <f>IF(N211="nulová",J211,0)</f>
        <v>0</v>
      </c>
      <c r="BJ211" s="17" t="s">
        <v>83</v>
      </c>
      <c r="BK211" s="255">
        <f>ROUND(I211*H211,2)</f>
        <v>0</v>
      </c>
      <c r="BL211" s="17" t="s">
        <v>162</v>
      </c>
      <c r="BM211" s="254" t="s">
        <v>1388</v>
      </c>
    </row>
    <row r="212" s="2" customFormat="1" ht="16.5" customHeight="1">
      <c r="A212" s="38"/>
      <c r="B212" s="39"/>
      <c r="C212" s="243" t="s">
        <v>641</v>
      </c>
      <c r="D212" s="243" t="s">
        <v>149</v>
      </c>
      <c r="E212" s="244" t="s">
        <v>85</v>
      </c>
      <c r="F212" s="245" t="s">
        <v>1110</v>
      </c>
      <c r="G212" s="246" t="s">
        <v>152</v>
      </c>
      <c r="H212" s="247">
        <v>1</v>
      </c>
      <c r="I212" s="248"/>
      <c r="J212" s="249">
        <f>ROUND(I212*H212,2)</f>
        <v>0</v>
      </c>
      <c r="K212" s="245" t="s">
        <v>1</v>
      </c>
      <c r="L212" s="44"/>
      <c r="M212" s="250" t="s">
        <v>1</v>
      </c>
      <c r="N212" s="251" t="s">
        <v>40</v>
      </c>
      <c r="O212" s="91"/>
      <c r="P212" s="252">
        <f>O212*H212</f>
        <v>0</v>
      </c>
      <c r="Q212" s="252">
        <v>0</v>
      </c>
      <c r="R212" s="252">
        <f>Q212*H212</f>
        <v>0</v>
      </c>
      <c r="S212" s="252">
        <v>0</v>
      </c>
      <c r="T212" s="25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4" t="s">
        <v>162</v>
      </c>
      <c r="AT212" s="254" t="s">
        <v>149</v>
      </c>
      <c r="AU212" s="254" t="s">
        <v>83</v>
      </c>
      <c r="AY212" s="17" t="s">
        <v>148</v>
      </c>
      <c r="BE212" s="255">
        <f>IF(N212="základní",J212,0)</f>
        <v>0</v>
      </c>
      <c r="BF212" s="255">
        <f>IF(N212="snížená",J212,0)</f>
        <v>0</v>
      </c>
      <c r="BG212" s="255">
        <f>IF(N212="zákl. přenesená",J212,0)</f>
        <v>0</v>
      </c>
      <c r="BH212" s="255">
        <f>IF(N212="sníž. přenesená",J212,0)</f>
        <v>0</v>
      </c>
      <c r="BI212" s="255">
        <f>IF(N212="nulová",J212,0)</f>
        <v>0</v>
      </c>
      <c r="BJ212" s="17" t="s">
        <v>83</v>
      </c>
      <c r="BK212" s="255">
        <f>ROUND(I212*H212,2)</f>
        <v>0</v>
      </c>
      <c r="BL212" s="17" t="s">
        <v>162</v>
      </c>
      <c r="BM212" s="254" t="s">
        <v>1389</v>
      </c>
    </row>
    <row r="213" s="2" customFormat="1" ht="16.5" customHeight="1">
      <c r="A213" s="38"/>
      <c r="B213" s="39"/>
      <c r="C213" s="243" t="s">
        <v>645</v>
      </c>
      <c r="D213" s="243" t="s">
        <v>149</v>
      </c>
      <c r="E213" s="244" t="s">
        <v>168</v>
      </c>
      <c r="F213" s="245" t="s">
        <v>1112</v>
      </c>
      <c r="G213" s="246" t="s">
        <v>152</v>
      </c>
      <c r="H213" s="247">
        <v>1</v>
      </c>
      <c r="I213" s="248"/>
      <c r="J213" s="249">
        <f>ROUND(I213*H213,2)</f>
        <v>0</v>
      </c>
      <c r="K213" s="245" t="s">
        <v>1</v>
      </c>
      <c r="L213" s="44"/>
      <c r="M213" s="250" t="s">
        <v>1</v>
      </c>
      <c r="N213" s="251" t="s">
        <v>40</v>
      </c>
      <c r="O213" s="91"/>
      <c r="P213" s="252">
        <f>O213*H213</f>
        <v>0</v>
      </c>
      <c r="Q213" s="252">
        <v>0</v>
      </c>
      <c r="R213" s="252">
        <f>Q213*H213</f>
        <v>0</v>
      </c>
      <c r="S213" s="252">
        <v>0</v>
      </c>
      <c r="T213" s="25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4" t="s">
        <v>162</v>
      </c>
      <c r="AT213" s="254" t="s">
        <v>149</v>
      </c>
      <c r="AU213" s="254" t="s">
        <v>83</v>
      </c>
      <c r="AY213" s="17" t="s">
        <v>148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17" t="s">
        <v>83</v>
      </c>
      <c r="BK213" s="255">
        <f>ROUND(I213*H213,2)</f>
        <v>0</v>
      </c>
      <c r="BL213" s="17" t="s">
        <v>162</v>
      </c>
      <c r="BM213" s="254" t="s">
        <v>1390</v>
      </c>
    </row>
    <row r="214" s="2" customFormat="1" ht="16.5" customHeight="1">
      <c r="A214" s="38"/>
      <c r="B214" s="39"/>
      <c r="C214" s="243" t="s">
        <v>656</v>
      </c>
      <c r="D214" s="243" t="s">
        <v>149</v>
      </c>
      <c r="E214" s="244" t="s">
        <v>162</v>
      </c>
      <c r="F214" s="245" t="s">
        <v>1114</v>
      </c>
      <c r="G214" s="246" t="s">
        <v>152</v>
      </c>
      <c r="H214" s="247">
        <v>1</v>
      </c>
      <c r="I214" s="248"/>
      <c r="J214" s="249">
        <f>ROUND(I214*H214,2)</f>
        <v>0</v>
      </c>
      <c r="K214" s="245" t="s">
        <v>1</v>
      </c>
      <c r="L214" s="44"/>
      <c r="M214" s="250" t="s">
        <v>1</v>
      </c>
      <c r="N214" s="251" t="s">
        <v>40</v>
      </c>
      <c r="O214" s="91"/>
      <c r="P214" s="252">
        <f>O214*H214</f>
        <v>0</v>
      </c>
      <c r="Q214" s="252">
        <v>0</v>
      </c>
      <c r="R214" s="252">
        <f>Q214*H214</f>
        <v>0</v>
      </c>
      <c r="S214" s="252">
        <v>0</v>
      </c>
      <c r="T214" s="25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4" t="s">
        <v>162</v>
      </c>
      <c r="AT214" s="254" t="s">
        <v>149</v>
      </c>
      <c r="AU214" s="254" t="s">
        <v>83</v>
      </c>
      <c r="AY214" s="17" t="s">
        <v>148</v>
      </c>
      <c r="BE214" s="255">
        <f>IF(N214="základní",J214,0)</f>
        <v>0</v>
      </c>
      <c r="BF214" s="255">
        <f>IF(N214="snížená",J214,0)</f>
        <v>0</v>
      </c>
      <c r="BG214" s="255">
        <f>IF(N214="zákl. přenesená",J214,0)</f>
        <v>0</v>
      </c>
      <c r="BH214" s="255">
        <f>IF(N214="sníž. přenesená",J214,0)</f>
        <v>0</v>
      </c>
      <c r="BI214" s="255">
        <f>IF(N214="nulová",J214,0)</f>
        <v>0</v>
      </c>
      <c r="BJ214" s="17" t="s">
        <v>83</v>
      </c>
      <c r="BK214" s="255">
        <f>ROUND(I214*H214,2)</f>
        <v>0</v>
      </c>
      <c r="BL214" s="17" t="s">
        <v>162</v>
      </c>
      <c r="BM214" s="254" t="s">
        <v>1391</v>
      </c>
    </row>
    <row r="215" s="2" customFormat="1" ht="16.5" customHeight="1">
      <c r="A215" s="38"/>
      <c r="B215" s="39"/>
      <c r="C215" s="243" t="s">
        <v>662</v>
      </c>
      <c r="D215" s="243" t="s">
        <v>149</v>
      </c>
      <c r="E215" s="244" t="s">
        <v>147</v>
      </c>
      <c r="F215" s="245" t="s">
        <v>1116</v>
      </c>
      <c r="G215" s="246" t="s">
        <v>152</v>
      </c>
      <c r="H215" s="247">
        <v>1</v>
      </c>
      <c r="I215" s="248"/>
      <c r="J215" s="249">
        <f>ROUND(I215*H215,2)</f>
        <v>0</v>
      </c>
      <c r="K215" s="245" t="s">
        <v>1</v>
      </c>
      <c r="L215" s="44"/>
      <c r="M215" s="250" t="s">
        <v>1</v>
      </c>
      <c r="N215" s="251" t="s">
        <v>40</v>
      </c>
      <c r="O215" s="91"/>
      <c r="P215" s="252">
        <f>O215*H215</f>
        <v>0</v>
      </c>
      <c r="Q215" s="252">
        <v>0</v>
      </c>
      <c r="R215" s="252">
        <f>Q215*H215</f>
        <v>0</v>
      </c>
      <c r="S215" s="252">
        <v>0</v>
      </c>
      <c r="T215" s="25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4" t="s">
        <v>162</v>
      </c>
      <c r="AT215" s="254" t="s">
        <v>149</v>
      </c>
      <c r="AU215" s="254" t="s">
        <v>83</v>
      </c>
      <c r="AY215" s="17" t="s">
        <v>148</v>
      </c>
      <c r="BE215" s="255">
        <f>IF(N215="základní",J215,0)</f>
        <v>0</v>
      </c>
      <c r="BF215" s="255">
        <f>IF(N215="snížená",J215,0)</f>
        <v>0</v>
      </c>
      <c r="BG215" s="255">
        <f>IF(N215="zákl. přenesená",J215,0)</f>
        <v>0</v>
      </c>
      <c r="BH215" s="255">
        <f>IF(N215="sníž. přenesená",J215,0)</f>
        <v>0</v>
      </c>
      <c r="BI215" s="255">
        <f>IF(N215="nulová",J215,0)</f>
        <v>0</v>
      </c>
      <c r="BJ215" s="17" t="s">
        <v>83</v>
      </c>
      <c r="BK215" s="255">
        <f>ROUND(I215*H215,2)</f>
        <v>0</v>
      </c>
      <c r="BL215" s="17" t="s">
        <v>162</v>
      </c>
      <c r="BM215" s="254" t="s">
        <v>1392</v>
      </c>
    </row>
    <row r="216" s="2" customFormat="1" ht="16.5" customHeight="1">
      <c r="A216" s="38"/>
      <c r="B216" s="39"/>
      <c r="C216" s="243" t="s">
        <v>667</v>
      </c>
      <c r="D216" s="243" t="s">
        <v>149</v>
      </c>
      <c r="E216" s="244" t="s">
        <v>182</v>
      </c>
      <c r="F216" s="245" t="s">
        <v>1118</v>
      </c>
      <c r="G216" s="246" t="s">
        <v>152</v>
      </c>
      <c r="H216" s="247">
        <v>1</v>
      </c>
      <c r="I216" s="248"/>
      <c r="J216" s="249">
        <f>ROUND(I216*H216,2)</f>
        <v>0</v>
      </c>
      <c r="K216" s="245" t="s">
        <v>1</v>
      </c>
      <c r="L216" s="44"/>
      <c r="M216" s="250" t="s">
        <v>1</v>
      </c>
      <c r="N216" s="251" t="s">
        <v>40</v>
      </c>
      <c r="O216" s="91"/>
      <c r="P216" s="252">
        <f>O216*H216</f>
        <v>0</v>
      </c>
      <c r="Q216" s="252">
        <v>0</v>
      </c>
      <c r="R216" s="252">
        <f>Q216*H216</f>
        <v>0</v>
      </c>
      <c r="S216" s="252">
        <v>0</v>
      </c>
      <c r="T216" s="25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4" t="s">
        <v>162</v>
      </c>
      <c r="AT216" s="254" t="s">
        <v>149</v>
      </c>
      <c r="AU216" s="254" t="s">
        <v>83</v>
      </c>
      <c r="AY216" s="17" t="s">
        <v>148</v>
      </c>
      <c r="BE216" s="255">
        <f>IF(N216="základní",J216,0)</f>
        <v>0</v>
      </c>
      <c r="BF216" s="255">
        <f>IF(N216="snížená",J216,0)</f>
        <v>0</v>
      </c>
      <c r="BG216" s="255">
        <f>IF(N216="zákl. přenesená",J216,0)</f>
        <v>0</v>
      </c>
      <c r="BH216" s="255">
        <f>IF(N216="sníž. přenesená",J216,0)</f>
        <v>0</v>
      </c>
      <c r="BI216" s="255">
        <f>IF(N216="nulová",J216,0)</f>
        <v>0</v>
      </c>
      <c r="BJ216" s="17" t="s">
        <v>83</v>
      </c>
      <c r="BK216" s="255">
        <f>ROUND(I216*H216,2)</f>
        <v>0</v>
      </c>
      <c r="BL216" s="17" t="s">
        <v>162</v>
      </c>
      <c r="BM216" s="254" t="s">
        <v>1393</v>
      </c>
    </row>
    <row r="217" s="2" customFormat="1" ht="16.5" customHeight="1">
      <c r="A217" s="38"/>
      <c r="B217" s="39"/>
      <c r="C217" s="243" t="s">
        <v>671</v>
      </c>
      <c r="D217" s="243" t="s">
        <v>149</v>
      </c>
      <c r="E217" s="244" t="s">
        <v>188</v>
      </c>
      <c r="F217" s="245" t="s">
        <v>1120</v>
      </c>
      <c r="G217" s="246" t="s">
        <v>152</v>
      </c>
      <c r="H217" s="247">
        <v>1</v>
      </c>
      <c r="I217" s="248"/>
      <c r="J217" s="249">
        <f>ROUND(I217*H217,2)</f>
        <v>0</v>
      </c>
      <c r="K217" s="245" t="s">
        <v>1</v>
      </c>
      <c r="L217" s="44"/>
      <c r="M217" s="250" t="s">
        <v>1</v>
      </c>
      <c r="N217" s="251" t="s">
        <v>40</v>
      </c>
      <c r="O217" s="91"/>
      <c r="P217" s="252">
        <f>O217*H217</f>
        <v>0</v>
      </c>
      <c r="Q217" s="252">
        <v>0</v>
      </c>
      <c r="R217" s="252">
        <f>Q217*H217</f>
        <v>0</v>
      </c>
      <c r="S217" s="252">
        <v>0</v>
      </c>
      <c r="T217" s="25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4" t="s">
        <v>162</v>
      </c>
      <c r="AT217" s="254" t="s">
        <v>149</v>
      </c>
      <c r="AU217" s="254" t="s">
        <v>83</v>
      </c>
      <c r="AY217" s="17" t="s">
        <v>148</v>
      </c>
      <c r="BE217" s="255">
        <f>IF(N217="základní",J217,0)</f>
        <v>0</v>
      </c>
      <c r="BF217" s="255">
        <f>IF(N217="snížená",J217,0)</f>
        <v>0</v>
      </c>
      <c r="BG217" s="255">
        <f>IF(N217="zákl. přenesená",J217,0)</f>
        <v>0</v>
      </c>
      <c r="BH217" s="255">
        <f>IF(N217="sníž. přenesená",J217,0)</f>
        <v>0</v>
      </c>
      <c r="BI217" s="255">
        <f>IF(N217="nulová",J217,0)</f>
        <v>0</v>
      </c>
      <c r="BJ217" s="17" t="s">
        <v>83</v>
      </c>
      <c r="BK217" s="255">
        <f>ROUND(I217*H217,2)</f>
        <v>0</v>
      </c>
      <c r="BL217" s="17" t="s">
        <v>162</v>
      </c>
      <c r="BM217" s="254" t="s">
        <v>1394</v>
      </c>
    </row>
    <row r="218" s="2" customFormat="1" ht="16.5" customHeight="1">
      <c r="A218" s="38"/>
      <c r="B218" s="39"/>
      <c r="C218" s="243" t="s">
        <v>676</v>
      </c>
      <c r="D218" s="243" t="s">
        <v>149</v>
      </c>
      <c r="E218" s="244" t="s">
        <v>194</v>
      </c>
      <c r="F218" s="245" t="s">
        <v>1122</v>
      </c>
      <c r="G218" s="246" t="s">
        <v>152</v>
      </c>
      <c r="H218" s="247">
        <v>1</v>
      </c>
      <c r="I218" s="248"/>
      <c r="J218" s="249">
        <f>ROUND(I218*H218,2)</f>
        <v>0</v>
      </c>
      <c r="K218" s="245" t="s">
        <v>1</v>
      </c>
      <c r="L218" s="44"/>
      <c r="M218" s="250" t="s">
        <v>1</v>
      </c>
      <c r="N218" s="251" t="s">
        <v>40</v>
      </c>
      <c r="O218" s="91"/>
      <c r="P218" s="252">
        <f>O218*H218</f>
        <v>0</v>
      </c>
      <c r="Q218" s="252">
        <v>0</v>
      </c>
      <c r="R218" s="252">
        <f>Q218*H218</f>
        <v>0</v>
      </c>
      <c r="S218" s="252">
        <v>0</v>
      </c>
      <c r="T218" s="25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4" t="s">
        <v>162</v>
      </c>
      <c r="AT218" s="254" t="s">
        <v>149</v>
      </c>
      <c r="AU218" s="254" t="s">
        <v>83</v>
      </c>
      <c r="AY218" s="17" t="s">
        <v>148</v>
      </c>
      <c r="BE218" s="255">
        <f>IF(N218="základní",J218,0)</f>
        <v>0</v>
      </c>
      <c r="BF218" s="255">
        <f>IF(N218="snížená",J218,0)</f>
        <v>0</v>
      </c>
      <c r="BG218" s="255">
        <f>IF(N218="zákl. přenesená",J218,0)</f>
        <v>0</v>
      </c>
      <c r="BH218" s="255">
        <f>IF(N218="sníž. přenesená",J218,0)</f>
        <v>0</v>
      </c>
      <c r="BI218" s="255">
        <f>IF(N218="nulová",J218,0)</f>
        <v>0</v>
      </c>
      <c r="BJ218" s="17" t="s">
        <v>83</v>
      </c>
      <c r="BK218" s="255">
        <f>ROUND(I218*H218,2)</f>
        <v>0</v>
      </c>
      <c r="BL218" s="17" t="s">
        <v>162</v>
      </c>
      <c r="BM218" s="254" t="s">
        <v>1395</v>
      </c>
    </row>
    <row r="219" s="2" customFormat="1" ht="16.5" customHeight="1">
      <c r="A219" s="38"/>
      <c r="B219" s="39"/>
      <c r="C219" s="243" t="s">
        <v>682</v>
      </c>
      <c r="D219" s="243" t="s">
        <v>149</v>
      </c>
      <c r="E219" s="244" t="s">
        <v>199</v>
      </c>
      <c r="F219" s="245" t="s">
        <v>1124</v>
      </c>
      <c r="G219" s="246" t="s">
        <v>152</v>
      </c>
      <c r="H219" s="247">
        <v>1</v>
      </c>
      <c r="I219" s="248"/>
      <c r="J219" s="249">
        <f>ROUND(I219*H219,2)</f>
        <v>0</v>
      </c>
      <c r="K219" s="245" t="s">
        <v>1</v>
      </c>
      <c r="L219" s="44"/>
      <c r="M219" s="289" t="s">
        <v>1</v>
      </c>
      <c r="N219" s="290" t="s">
        <v>40</v>
      </c>
      <c r="O219" s="291"/>
      <c r="P219" s="292">
        <f>O219*H219</f>
        <v>0</v>
      </c>
      <c r="Q219" s="292">
        <v>0</v>
      </c>
      <c r="R219" s="292">
        <f>Q219*H219</f>
        <v>0</v>
      </c>
      <c r="S219" s="292">
        <v>0</v>
      </c>
      <c r="T219" s="29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4" t="s">
        <v>162</v>
      </c>
      <c r="AT219" s="254" t="s">
        <v>149</v>
      </c>
      <c r="AU219" s="254" t="s">
        <v>83</v>
      </c>
      <c r="AY219" s="17" t="s">
        <v>148</v>
      </c>
      <c r="BE219" s="255">
        <f>IF(N219="základní",J219,0)</f>
        <v>0</v>
      </c>
      <c r="BF219" s="255">
        <f>IF(N219="snížená",J219,0)</f>
        <v>0</v>
      </c>
      <c r="BG219" s="255">
        <f>IF(N219="zákl. přenesená",J219,0)</f>
        <v>0</v>
      </c>
      <c r="BH219" s="255">
        <f>IF(N219="sníž. přenesená",J219,0)</f>
        <v>0</v>
      </c>
      <c r="BI219" s="255">
        <f>IF(N219="nulová",J219,0)</f>
        <v>0</v>
      </c>
      <c r="BJ219" s="17" t="s">
        <v>83</v>
      </c>
      <c r="BK219" s="255">
        <f>ROUND(I219*H219,2)</f>
        <v>0</v>
      </c>
      <c r="BL219" s="17" t="s">
        <v>162</v>
      </c>
      <c r="BM219" s="254" t="s">
        <v>1396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192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sAoMW7r3q0wIV6BzqnfyNKFMwvyckE4c3PvErmtV26xVxQ4lcx9qIIvlk2kkwkGb/ex6NonqT4SWhxIh7chZbQ==" hashValue="XJA5DeSqmcIIUfkcEU7X2nkvikWYkcR7pzZExzp/RSqkU8KHfO9F/wiDVi9QEbVYGu07fitgPPYzxbDTgc+m1A==" algorithmName="SHA-512" password="CC35"/>
  <autoFilter ref="C131:K21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123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124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16. 12. 2020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6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33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31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ROUND((SUM(BE118:BE176)),  2)</f>
        <v>0</v>
      </c>
      <c r="G33" s="38"/>
      <c r="H33" s="38"/>
      <c r="I33" s="171">
        <v>0.20999999999999999</v>
      </c>
      <c r="J33" s="170">
        <f>ROUND(((SUM(BE118:BE176))*I33),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41</v>
      </c>
      <c r="F34" s="170">
        <f>ROUND((SUM(BF118:BF176)),  2)</f>
        <v>0</v>
      </c>
      <c r="G34" s="38"/>
      <c r="H34" s="38"/>
      <c r="I34" s="171">
        <v>0.14999999999999999</v>
      </c>
      <c r="J34" s="170">
        <f>ROUND(((SUM(BF118:BF176))*I34),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ROUND((SUM(BG118:BG176)),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ROUND((SUM(BH118:BH176)),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ROUND((SUM(BI118:BI176)),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123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000.1 - SO 000.1 - Vedlejší a ostatní náklady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Hodonín</v>
      </c>
      <c r="G89" s="40"/>
      <c r="H89" s="40"/>
      <c r="I89" s="156" t="s">
        <v>22</v>
      </c>
      <c r="J89" s="79" t="str">
        <f>IF(J12="","",J12)</f>
        <v>16. 12. 2020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Hodonín</v>
      </c>
      <c r="G91" s="40"/>
      <c r="H91" s="40"/>
      <c r="I91" s="156" t="s">
        <v>30</v>
      </c>
      <c r="J91" s="36" t="str">
        <f>E21</f>
        <v>Dopravoprojekt Ostrava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33</v>
      </c>
      <c r="J92" s="36" t="str">
        <f>E24</f>
        <v>Dopravoprojekt Ostrava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126</v>
      </c>
      <c r="D94" s="198"/>
      <c r="E94" s="198"/>
      <c r="F94" s="198"/>
      <c r="G94" s="198"/>
      <c r="H94" s="198"/>
      <c r="I94" s="199"/>
      <c r="J94" s="200" t="s">
        <v>127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128</v>
      </c>
      <c r="D96" s="40"/>
      <c r="E96" s="40"/>
      <c r="F96" s="40"/>
      <c r="G96" s="40"/>
      <c r="H96" s="40"/>
      <c r="I96" s="154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202"/>
      <c r="C97" s="203"/>
      <c r="D97" s="204" t="s">
        <v>130</v>
      </c>
      <c r="E97" s="205"/>
      <c r="F97" s="205"/>
      <c r="G97" s="205"/>
      <c r="H97" s="205"/>
      <c r="I97" s="206"/>
      <c r="J97" s="207">
        <f>J119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133"/>
      <c r="D98" s="210" t="s">
        <v>131</v>
      </c>
      <c r="E98" s="211"/>
      <c r="F98" s="211"/>
      <c r="G98" s="211"/>
      <c r="H98" s="211"/>
      <c r="I98" s="212"/>
      <c r="J98" s="213">
        <f>J120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54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192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195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132</v>
      </c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3.25" customHeight="1">
      <c r="A108" s="38"/>
      <c r="B108" s="39"/>
      <c r="C108" s="40"/>
      <c r="D108" s="40"/>
      <c r="E108" s="196" t="str">
        <f>E7</f>
        <v>Dukelských Hrdinů, revitalizace MK v úseku Havlíčkova x PR. Veselého x Marxova</v>
      </c>
      <c r="F108" s="32"/>
      <c r="G108" s="32"/>
      <c r="H108" s="32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123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000.1 - SO 000.1 - Vedlejší a ostatní náklady</v>
      </c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Hodonín</v>
      </c>
      <c r="G112" s="40"/>
      <c r="H112" s="40"/>
      <c r="I112" s="156" t="s">
        <v>22</v>
      </c>
      <c r="J112" s="79" t="str">
        <f>IF(J12="","",J12)</f>
        <v>16. 12. 2020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Hodonín</v>
      </c>
      <c r="G114" s="40"/>
      <c r="H114" s="40"/>
      <c r="I114" s="156" t="s">
        <v>30</v>
      </c>
      <c r="J114" s="36" t="str">
        <f>E21</f>
        <v>Dopravoprojekt Ostrava a.s.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156" t="s">
        <v>33</v>
      </c>
      <c r="J115" s="36" t="str">
        <f>E24</f>
        <v>Dopravoprojekt Ostrava a.s.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215"/>
      <c r="B117" s="216"/>
      <c r="C117" s="217" t="s">
        <v>133</v>
      </c>
      <c r="D117" s="218" t="s">
        <v>60</v>
      </c>
      <c r="E117" s="218" t="s">
        <v>56</v>
      </c>
      <c r="F117" s="218" t="s">
        <v>57</v>
      </c>
      <c r="G117" s="218" t="s">
        <v>134</v>
      </c>
      <c r="H117" s="218" t="s">
        <v>135</v>
      </c>
      <c r="I117" s="219" t="s">
        <v>136</v>
      </c>
      <c r="J117" s="218" t="s">
        <v>127</v>
      </c>
      <c r="K117" s="220" t="s">
        <v>137</v>
      </c>
      <c r="L117" s="221"/>
      <c r="M117" s="100" t="s">
        <v>1</v>
      </c>
      <c r="N117" s="101" t="s">
        <v>39</v>
      </c>
      <c r="O117" s="101" t="s">
        <v>138</v>
      </c>
      <c r="P117" s="101" t="s">
        <v>139</v>
      </c>
      <c r="Q117" s="101" t="s">
        <v>140</v>
      </c>
      <c r="R117" s="101" t="s">
        <v>141</v>
      </c>
      <c r="S117" s="101" t="s">
        <v>142</v>
      </c>
      <c r="T117" s="102" t="s">
        <v>143</v>
      </c>
      <c r="U117" s="215"/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/>
    </row>
    <row r="118" s="2" customFormat="1" ht="22.8" customHeight="1">
      <c r="A118" s="38"/>
      <c r="B118" s="39"/>
      <c r="C118" s="107" t="s">
        <v>144</v>
      </c>
      <c r="D118" s="40"/>
      <c r="E118" s="40"/>
      <c r="F118" s="40"/>
      <c r="G118" s="40"/>
      <c r="H118" s="40"/>
      <c r="I118" s="154"/>
      <c r="J118" s="222">
        <f>BK118</f>
        <v>0</v>
      </c>
      <c r="K118" s="40"/>
      <c r="L118" s="44"/>
      <c r="M118" s="103"/>
      <c r="N118" s="223"/>
      <c r="O118" s="104"/>
      <c r="P118" s="224">
        <f>P119</f>
        <v>0</v>
      </c>
      <c r="Q118" s="104"/>
      <c r="R118" s="224">
        <f>R119</f>
        <v>0</v>
      </c>
      <c r="S118" s="104"/>
      <c r="T118" s="225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129</v>
      </c>
      <c r="BK118" s="226">
        <f>BK119</f>
        <v>0</v>
      </c>
    </row>
    <row r="119" s="12" customFormat="1" ht="25.92" customHeight="1">
      <c r="A119" s="12"/>
      <c r="B119" s="227"/>
      <c r="C119" s="228"/>
      <c r="D119" s="229" t="s">
        <v>74</v>
      </c>
      <c r="E119" s="230" t="s">
        <v>145</v>
      </c>
      <c r="F119" s="230" t="s">
        <v>146</v>
      </c>
      <c r="G119" s="228"/>
      <c r="H119" s="228"/>
      <c r="I119" s="231"/>
      <c r="J119" s="232">
        <f>BK119</f>
        <v>0</v>
      </c>
      <c r="K119" s="228"/>
      <c r="L119" s="233"/>
      <c r="M119" s="234"/>
      <c r="N119" s="235"/>
      <c r="O119" s="235"/>
      <c r="P119" s="236">
        <f>P120</f>
        <v>0</v>
      </c>
      <c r="Q119" s="235"/>
      <c r="R119" s="236">
        <f>R120</f>
        <v>0</v>
      </c>
      <c r="S119" s="235"/>
      <c r="T119" s="23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8" t="s">
        <v>147</v>
      </c>
      <c r="AT119" s="239" t="s">
        <v>74</v>
      </c>
      <c r="AU119" s="239" t="s">
        <v>75</v>
      </c>
      <c r="AY119" s="238" t="s">
        <v>148</v>
      </c>
      <c r="BK119" s="240">
        <f>BK120</f>
        <v>0</v>
      </c>
    </row>
    <row r="120" s="12" customFormat="1" ht="22.8" customHeight="1">
      <c r="A120" s="12"/>
      <c r="B120" s="227"/>
      <c r="C120" s="228"/>
      <c r="D120" s="229" t="s">
        <v>74</v>
      </c>
      <c r="E120" s="241" t="s">
        <v>75</v>
      </c>
      <c r="F120" s="241" t="s">
        <v>146</v>
      </c>
      <c r="G120" s="228"/>
      <c r="H120" s="228"/>
      <c r="I120" s="231"/>
      <c r="J120" s="242">
        <f>BK120</f>
        <v>0</v>
      </c>
      <c r="K120" s="228"/>
      <c r="L120" s="233"/>
      <c r="M120" s="234"/>
      <c r="N120" s="235"/>
      <c r="O120" s="235"/>
      <c r="P120" s="236">
        <f>SUM(P121:P176)</f>
        <v>0</v>
      </c>
      <c r="Q120" s="235"/>
      <c r="R120" s="236">
        <f>SUM(R121:R176)</f>
        <v>0</v>
      </c>
      <c r="S120" s="235"/>
      <c r="T120" s="237">
        <f>SUM(T121:T176)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8" t="s">
        <v>147</v>
      </c>
      <c r="AT120" s="239" t="s">
        <v>74</v>
      </c>
      <c r="AU120" s="239" t="s">
        <v>83</v>
      </c>
      <c r="AY120" s="238" t="s">
        <v>148</v>
      </c>
      <c r="BK120" s="240">
        <f>SUM(BK121:BK176)</f>
        <v>0</v>
      </c>
    </row>
    <row r="121" s="2" customFormat="1" ht="16.5" customHeight="1">
      <c r="A121" s="38"/>
      <c r="B121" s="39"/>
      <c r="C121" s="243" t="s">
        <v>83</v>
      </c>
      <c r="D121" s="243" t="s">
        <v>149</v>
      </c>
      <c r="E121" s="244" t="s">
        <v>150</v>
      </c>
      <c r="F121" s="245" t="s">
        <v>151</v>
      </c>
      <c r="G121" s="246" t="s">
        <v>152</v>
      </c>
      <c r="H121" s="247">
        <v>4</v>
      </c>
      <c r="I121" s="248"/>
      <c r="J121" s="249">
        <f>ROUND(I121*H121,2)</f>
        <v>0</v>
      </c>
      <c r="K121" s="245" t="s">
        <v>153</v>
      </c>
      <c r="L121" s="44"/>
      <c r="M121" s="250" t="s">
        <v>1</v>
      </c>
      <c r="N121" s="251" t="s">
        <v>40</v>
      </c>
      <c r="O121" s="9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54" t="s">
        <v>154</v>
      </c>
      <c r="AT121" s="254" t="s">
        <v>149</v>
      </c>
      <c r="AU121" s="254" t="s">
        <v>85</v>
      </c>
      <c r="AY121" s="17" t="s">
        <v>148</v>
      </c>
      <c r="BE121" s="255">
        <f>IF(N121="základní",J121,0)</f>
        <v>0</v>
      </c>
      <c r="BF121" s="255">
        <f>IF(N121="snížená",J121,0)</f>
        <v>0</v>
      </c>
      <c r="BG121" s="255">
        <f>IF(N121="zákl. přenesená",J121,0)</f>
        <v>0</v>
      </c>
      <c r="BH121" s="255">
        <f>IF(N121="sníž. přenesená",J121,0)</f>
        <v>0</v>
      </c>
      <c r="BI121" s="255">
        <f>IF(N121="nulová",J121,0)</f>
        <v>0</v>
      </c>
      <c r="BJ121" s="17" t="s">
        <v>83</v>
      </c>
      <c r="BK121" s="255">
        <f>ROUND(I121*H121,2)</f>
        <v>0</v>
      </c>
      <c r="BL121" s="17" t="s">
        <v>154</v>
      </c>
      <c r="BM121" s="254" t="s">
        <v>155</v>
      </c>
    </row>
    <row r="122" s="13" customFormat="1">
      <c r="A122" s="13"/>
      <c r="B122" s="256"/>
      <c r="C122" s="257"/>
      <c r="D122" s="258" t="s">
        <v>156</v>
      </c>
      <c r="E122" s="259" t="s">
        <v>1</v>
      </c>
      <c r="F122" s="260" t="s">
        <v>157</v>
      </c>
      <c r="G122" s="257"/>
      <c r="H122" s="261">
        <v>1</v>
      </c>
      <c r="I122" s="262"/>
      <c r="J122" s="257"/>
      <c r="K122" s="257"/>
      <c r="L122" s="263"/>
      <c r="M122" s="264"/>
      <c r="N122" s="265"/>
      <c r="O122" s="265"/>
      <c r="P122" s="265"/>
      <c r="Q122" s="265"/>
      <c r="R122" s="265"/>
      <c r="S122" s="265"/>
      <c r="T122" s="26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7" t="s">
        <v>156</v>
      </c>
      <c r="AU122" s="267" t="s">
        <v>85</v>
      </c>
      <c r="AV122" s="13" t="s">
        <v>85</v>
      </c>
      <c r="AW122" s="13" t="s">
        <v>32</v>
      </c>
      <c r="AX122" s="13" t="s">
        <v>75</v>
      </c>
      <c r="AY122" s="267" t="s">
        <v>148</v>
      </c>
    </row>
    <row r="123" s="13" customFormat="1">
      <c r="A123" s="13"/>
      <c r="B123" s="256"/>
      <c r="C123" s="257"/>
      <c r="D123" s="258" t="s">
        <v>156</v>
      </c>
      <c r="E123" s="259" t="s">
        <v>1</v>
      </c>
      <c r="F123" s="260" t="s">
        <v>158</v>
      </c>
      <c r="G123" s="257"/>
      <c r="H123" s="261">
        <v>1</v>
      </c>
      <c r="I123" s="262"/>
      <c r="J123" s="257"/>
      <c r="K123" s="257"/>
      <c r="L123" s="263"/>
      <c r="M123" s="264"/>
      <c r="N123" s="265"/>
      <c r="O123" s="265"/>
      <c r="P123" s="265"/>
      <c r="Q123" s="265"/>
      <c r="R123" s="265"/>
      <c r="S123" s="265"/>
      <c r="T123" s="26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7" t="s">
        <v>156</v>
      </c>
      <c r="AU123" s="267" t="s">
        <v>85</v>
      </c>
      <c r="AV123" s="13" t="s">
        <v>85</v>
      </c>
      <c r="AW123" s="13" t="s">
        <v>32</v>
      </c>
      <c r="AX123" s="13" t="s">
        <v>75</v>
      </c>
      <c r="AY123" s="267" t="s">
        <v>148</v>
      </c>
    </row>
    <row r="124" s="13" customFormat="1">
      <c r="A124" s="13"/>
      <c r="B124" s="256"/>
      <c r="C124" s="257"/>
      <c r="D124" s="258" t="s">
        <v>156</v>
      </c>
      <c r="E124" s="259" t="s">
        <v>1</v>
      </c>
      <c r="F124" s="260" t="s">
        <v>159</v>
      </c>
      <c r="G124" s="257"/>
      <c r="H124" s="261">
        <v>1</v>
      </c>
      <c r="I124" s="262"/>
      <c r="J124" s="257"/>
      <c r="K124" s="257"/>
      <c r="L124" s="263"/>
      <c r="M124" s="264"/>
      <c r="N124" s="265"/>
      <c r="O124" s="265"/>
      <c r="P124" s="265"/>
      <c r="Q124" s="265"/>
      <c r="R124" s="265"/>
      <c r="S124" s="265"/>
      <c r="T124" s="26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7" t="s">
        <v>156</v>
      </c>
      <c r="AU124" s="267" t="s">
        <v>85</v>
      </c>
      <c r="AV124" s="13" t="s">
        <v>85</v>
      </c>
      <c r="AW124" s="13" t="s">
        <v>32</v>
      </c>
      <c r="AX124" s="13" t="s">
        <v>75</v>
      </c>
      <c r="AY124" s="267" t="s">
        <v>148</v>
      </c>
    </row>
    <row r="125" s="13" customFormat="1">
      <c r="A125" s="13"/>
      <c r="B125" s="256"/>
      <c r="C125" s="257"/>
      <c r="D125" s="258" t="s">
        <v>156</v>
      </c>
      <c r="E125" s="259" t="s">
        <v>1</v>
      </c>
      <c r="F125" s="260" t="s">
        <v>160</v>
      </c>
      <c r="G125" s="257"/>
      <c r="H125" s="261">
        <v>1</v>
      </c>
      <c r="I125" s="262"/>
      <c r="J125" s="257"/>
      <c r="K125" s="257"/>
      <c r="L125" s="263"/>
      <c r="M125" s="264"/>
      <c r="N125" s="265"/>
      <c r="O125" s="265"/>
      <c r="P125" s="265"/>
      <c r="Q125" s="265"/>
      <c r="R125" s="265"/>
      <c r="S125" s="265"/>
      <c r="T125" s="26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7" t="s">
        <v>156</v>
      </c>
      <c r="AU125" s="267" t="s">
        <v>85</v>
      </c>
      <c r="AV125" s="13" t="s">
        <v>85</v>
      </c>
      <c r="AW125" s="13" t="s">
        <v>32</v>
      </c>
      <c r="AX125" s="13" t="s">
        <v>75</v>
      </c>
      <c r="AY125" s="267" t="s">
        <v>148</v>
      </c>
    </row>
    <row r="126" s="14" customFormat="1">
      <c r="A126" s="14"/>
      <c r="B126" s="268"/>
      <c r="C126" s="269"/>
      <c r="D126" s="258" t="s">
        <v>156</v>
      </c>
      <c r="E126" s="270" t="s">
        <v>1</v>
      </c>
      <c r="F126" s="271" t="s">
        <v>161</v>
      </c>
      <c r="G126" s="269"/>
      <c r="H126" s="272">
        <v>4</v>
      </c>
      <c r="I126" s="273"/>
      <c r="J126" s="269"/>
      <c r="K126" s="269"/>
      <c r="L126" s="274"/>
      <c r="M126" s="275"/>
      <c r="N126" s="276"/>
      <c r="O126" s="276"/>
      <c r="P126" s="276"/>
      <c r="Q126" s="276"/>
      <c r="R126" s="276"/>
      <c r="S126" s="276"/>
      <c r="T126" s="27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8" t="s">
        <v>156</v>
      </c>
      <c r="AU126" s="278" t="s">
        <v>85</v>
      </c>
      <c r="AV126" s="14" t="s">
        <v>162</v>
      </c>
      <c r="AW126" s="14" t="s">
        <v>32</v>
      </c>
      <c r="AX126" s="14" t="s">
        <v>83</v>
      </c>
      <c r="AY126" s="278" t="s">
        <v>148</v>
      </c>
    </row>
    <row r="127" s="2" customFormat="1" ht="16.5" customHeight="1">
      <c r="A127" s="38"/>
      <c r="B127" s="39"/>
      <c r="C127" s="243" t="s">
        <v>85</v>
      </c>
      <c r="D127" s="243" t="s">
        <v>149</v>
      </c>
      <c r="E127" s="244" t="s">
        <v>163</v>
      </c>
      <c r="F127" s="245" t="s">
        <v>164</v>
      </c>
      <c r="G127" s="246" t="s">
        <v>152</v>
      </c>
      <c r="H127" s="247">
        <v>2</v>
      </c>
      <c r="I127" s="248"/>
      <c r="J127" s="249">
        <f>ROUND(I127*H127,2)</f>
        <v>0</v>
      </c>
      <c r="K127" s="245" t="s">
        <v>153</v>
      </c>
      <c r="L127" s="44"/>
      <c r="M127" s="250" t="s">
        <v>1</v>
      </c>
      <c r="N127" s="251" t="s">
        <v>40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154</v>
      </c>
      <c r="AT127" s="254" t="s">
        <v>149</v>
      </c>
      <c r="AU127" s="254" t="s">
        <v>85</v>
      </c>
      <c r="AY127" s="17" t="s">
        <v>148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83</v>
      </c>
      <c r="BK127" s="255">
        <f>ROUND(I127*H127,2)</f>
        <v>0</v>
      </c>
      <c r="BL127" s="17" t="s">
        <v>154</v>
      </c>
      <c r="BM127" s="254" t="s">
        <v>165</v>
      </c>
    </row>
    <row r="128" s="13" customFormat="1">
      <c r="A128" s="13"/>
      <c r="B128" s="256"/>
      <c r="C128" s="257"/>
      <c r="D128" s="258" t="s">
        <v>156</v>
      </c>
      <c r="E128" s="259" t="s">
        <v>1</v>
      </c>
      <c r="F128" s="260" t="s">
        <v>166</v>
      </c>
      <c r="G128" s="257"/>
      <c r="H128" s="261">
        <v>1</v>
      </c>
      <c r="I128" s="262"/>
      <c r="J128" s="257"/>
      <c r="K128" s="257"/>
      <c r="L128" s="263"/>
      <c r="M128" s="264"/>
      <c r="N128" s="265"/>
      <c r="O128" s="265"/>
      <c r="P128" s="265"/>
      <c r="Q128" s="265"/>
      <c r="R128" s="265"/>
      <c r="S128" s="265"/>
      <c r="T128" s="26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7" t="s">
        <v>156</v>
      </c>
      <c r="AU128" s="267" t="s">
        <v>85</v>
      </c>
      <c r="AV128" s="13" t="s">
        <v>85</v>
      </c>
      <c r="AW128" s="13" t="s">
        <v>32</v>
      </c>
      <c r="AX128" s="13" t="s">
        <v>75</v>
      </c>
      <c r="AY128" s="267" t="s">
        <v>148</v>
      </c>
    </row>
    <row r="129" s="13" customFormat="1">
      <c r="A129" s="13"/>
      <c r="B129" s="256"/>
      <c r="C129" s="257"/>
      <c r="D129" s="258" t="s">
        <v>156</v>
      </c>
      <c r="E129" s="259" t="s">
        <v>1</v>
      </c>
      <c r="F129" s="260" t="s">
        <v>167</v>
      </c>
      <c r="G129" s="257"/>
      <c r="H129" s="261">
        <v>1</v>
      </c>
      <c r="I129" s="262"/>
      <c r="J129" s="257"/>
      <c r="K129" s="257"/>
      <c r="L129" s="263"/>
      <c r="M129" s="264"/>
      <c r="N129" s="265"/>
      <c r="O129" s="265"/>
      <c r="P129" s="265"/>
      <c r="Q129" s="265"/>
      <c r="R129" s="265"/>
      <c r="S129" s="265"/>
      <c r="T129" s="26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7" t="s">
        <v>156</v>
      </c>
      <c r="AU129" s="267" t="s">
        <v>85</v>
      </c>
      <c r="AV129" s="13" t="s">
        <v>85</v>
      </c>
      <c r="AW129" s="13" t="s">
        <v>32</v>
      </c>
      <c r="AX129" s="13" t="s">
        <v>75</v>
      </c>
      <c r="AY129" s="267" t="s">
        <v>148</v>
      </c>
    </row>
    <row r="130" s="14" customFormat="1">
      <c r="A130" s="14"/>
      <c r="B130" s="268"/>
      <c r="C130" s="269"/>
      <c r="D130" s="258" t="s">
        <v>156</v>
      </c>
      <c r="E130" s="270" t="s">
        <v>1</v>
      </c>
      <c r="F130" s="271" t="s">
        <v>161</v>
      </c>
      <c r="G130" s="269"/>
      <c r="H130" s="272">
        <v>2</v>
      </c>
      <c r="I130" s="273"/>
      <c r="J130" s="269"/>
      <c r="K130" s="269"/>
      <c r="L130" s="274"/>
      <c r="M130" s="275"/>
      <c r="N130" s="276"/>
      <c r="O130" s="276"/>
      <c r="P130" s="276"/>
      <c r="Q130" s="276"/>
      <c r="R130" s="276"/>
      <c r="S130" s="276"/>
      <c r="T130" s="27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8" t="s">
        <v>156</v>
      </c>
      <c r="AU130" s="278" t="s">
        <v>85</v>
      </c>
      <c r="AV130" s="14" t="s">
        <v>162</v>
      </c>
      <c r="AW130" s="14" t="s">
        <v>32</v>
      </c>
      <c r="AX130" s="14" t="s">
        <v>83</v>
      </c>
      <c r="AY130" s="278" t="s">
        <v>148</v>
      </c>
    </row>
    <row r="131" s="2" customFormat="1" ht="16.5" customHeight="1">
      <c r="A131" s="38"/>
      <c r="B131" s="39"/>
      <c r="C131" s="243" t="s">
        <v>168</v>
      </c>
      <c r="D131" s="243" t="s">
        <v>149</v>
      </c>
      <c r="E131" s="244" t="s">
        <v>169</v>
      </c>
      <c r="F131" s="245" t="s">
        <v>164</v>
      </c>
      <c r="G131" s="246" t="s">
        <v>152</v>
      </c>
      <c r="H131" s="247">
        <v>2</v>
      </c>
      <c r="I131" s="248"/>
      <c r="J131" s="249">
        <f>ROUND(I131*H131,2)</f>
        <v>0</v>
      </c>
      <c r="K131" s="245" t="s">
        <v>153</v>
      </c>
      <c r="L131" s="44"/>
      <c r="M131" s="250" t="s">
        <v>1</v>
      </c>
      <c r="N131" s="251" t="s">
        <v>40</v>
      </c>
      <c r="O131" s="91"/>
      <c r="P131" s="252">
        <f>O131*H131</f>
        <v>0</v>
      </c>
      <c r="Q131" s="252">
        <v>0</v>
      </c>
      <c r="R131" s="252">
        <f>Q131*H131</f>
        <v>0</v>
      </c>
      <c r="S131" s="252">
        <v>0</v>
      </c>
      <c r="T131" s="25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4" t="s">
        <v>154</v>
      </c>
      <c r="AT131" s="254" t="s">
        <v>149</v>
      </c>
      <c r="AU131" s="254" t="s">
        <v>85</v>
      </c>
      <c r="AY131" s="17" t="s">
        <v>148</v>
      </c>
      <c r="BE131" s="255">
        <f>IF(N131="základní",J131,0)</f>
        <v>0</v>
      </c>
      <c r="BF131" s="255">
        <f>IF(N131="snížená",J131,0)</f>
        <v>0</v>
      </c>
      <c r="BG131" s="255">
        <f>IF(N131="zákl. přenesená",J131,0)</f>
        <v>0</v>
      </c>
      <c r="BH131" s="255">
        <f>IF(N131="sníž. přenesená",J131,0)</f>
        <v>0</v>
      </c>
      <c r="BI131" s="255">
        <f>IF(N131="nulová",J131,0)</f>
        <v>0</v>
      </c>
      <c r="BJ131" s="17" t="s">
        <v>83</v>
      </c>
      <c r="BK131" s="255">
        <f>ROUND(I131*H131,2)</f>
        <v>0</v>
      </c>
      <c r="BL131" s="17" t="s">
        <v>154</v>
      </c>
      <c r="BM131" s="254" t="s">
        <v>170</v>
      </c>
    </row>
    <row r="132" s="13" customFormat="1">
      <c r="A132" s="13"/>
      <c r="B132" s="256"/>
      <c r="C132" s="257"/>
      <c r="D132" s="258" t="s">
        <v>156</v>
      </c>
      <c r="E132" s="259" t="s">
        <v>1</v>
      </c>
      <c r="F132" s="260" t="s">
        <v>171</v>
      </c>
      <c r="G132" s="257"/>
      <c r="H132" s="261">
        <v>1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156</v>
      </c>
      <c r="AU132" s="267" t="s">
        <v>85</v>
      </c>
      <c r="AV132" s="13" t="s">
        <v>85</v>
      </c>
      <c r="AW132" s="13" t="s">
        <v>32</v>
      </c>
      <c r="AX132" s="13" t="s">
        <v>75</v>
      </c>
      <c r="AY132" s="267" t="s">
        <v>148</v>
      </c>
    </row>
    <row r="133" s="13" customFormat="1">
      <c r="A133" s="13"/>
      <c r="B133" s="256"/>
      <c r="C133" s="257"/>
      <c r="D133" s="258" t="s">
        <v>156</v>
      </c>
      <c r="E133" s="259" t="s">
        <v>1</v>
      </c>
      <c r="F133" s="260" t="s">
        <v>172</v>
      </c>
      <c r="G133" s="257"/>
      <c r="H133" s="261">
        <v>1</v>
      </c>
      <c r="I133" s="262"/>
      <c r="J133" s="257"/>
      <c r="K133" s="257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156</v>
      </c>
      <c r="AU133" s="267" t="s">
        <v>85</v>
      </c>
      <c r="AV133" s="13" t="s">
        <v>85</v>
      </c>
      <c r="AW133" s="13" t="s">
        <v>32</v>
      </c>
      <c r="AX133" s="13" t="s">
        <v>75</v>
      </c>
      <c r="AY133" s="267" t="s">
        <v>148</v>
      </c>
    </row>
    <row r="134" s="14" customFormat="1">
      <c r="A134" s="14"/>
      <c r="B134" s="268"/>
      <c r="C134" s="269"/>
      <c r="D134" s="258" t="s">
        <v>156</v>
      </c>
      <c r="E134" s="270" t="s">
        <v>1</v>
      </c>
      <c r="F134" s="271" t="s">
        <v>161</v>
      </c>
      <c r="G134" s="269"/>
      <c r="H134" s="272">
        <v>2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156</v>
      </c>
      <c r="AU134" s="278" t="s">
        <v>85</v>
      </c>
      <c r="AV134" s="14" t="s">
        <v>162</v>
      </c>
      <c r="AW134" s="14" t="s">
        <v>32</v>
      </c>
      <c r="AX134" s="14" t="s">
        <v>83</v>
      </c>
      <c r="AY134" s="278" t="s">
        <v>148</v>
      </c>
    </row>
    <row r="135" s="2" customFormat="1" ht="16.5" customHeight="1">
      <c r="A135" s="38"/>
      <c r="B135" s="39"/>
      <c r="C135" s="243" t="s">
        <v>162</v>
      </c>
      <c r="D135" s="243" t="s">
        <v>149</v>
      </c>
      <c r="E135" s="244" t="s">
        <v>173</v>
      </c>
      <c r="F135" s="245" t="s">
        <v>174</v>
      </c>
      <c r="G135" s="246" t="s">
        <v>152</v>
      </c>
      <c r="H135" s="247">
        <v>2</v>
      </c>
      <c r="I135" s="248"/>
      <c r="J135" s="249">
        <f>ROUND(I135*H135,2)</f>
        <v>0</v>
      </c>
      <c r="K135" s="245" t="s">
        <v>153</v>
      </c>
      <c r="L135" s="44"/>
      <c r="M135" s="250" t="s">
        <v>1</v>
      </c>
      <c r="N135" s="251" t="s">
        <v>40</v>
      </c>
      <c r="O135" s="91"/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154</v>
      </c>
      <c r="AT135" s="254" t="s">
        <v>149</v>
      </c>
      <c r="AU135" s="254" t="s">
        <v>85</v>
      </c>
      <c r="AY135" s="17" t="s">
        <v>148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83</v>
      </c>
      <c r="BK135" s="255">
        <f>ROUND(I135*H135,2)</f>
        <v>0</v>
      </c>
      <c r="BL135" s="17" t="s">
        <v>154</v>
      </c>
      <c r="BM135" s="254" t="s">
        <v>175</v>
      </c>
    </row>
    <row r="136" s="13" customFormat="1">
      <c r="A136" s="13"/>
      <c r="B136" s="256"/>
      <c r="C136" s="257"/>
      <c r="D136" s="258" t="s">
        <v>156</v>
      </c>
      <c r="E136" s="259" t="s">
        <v>1</v>
      </c>
      <c r="F136" s="260" t="s">
        <v>176</v>
      </c>
      <c r="G136" s="257"/>
      <c r="H136" s="261">
        <v>1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156</v>
      </c>
      <c r="AU136" s="267" t="s">
        <v>85</v>
      </c>
      <c r="AV136" s="13" t="s">
        <v>85</v>
      </c>
      <c r="AW136" s="13" t="s">
        <v>32</v>
      </c>
      <c r="AX136" s="13" t="s">
        <v>75</v>
      </c>
      <c r="AY136" s="267" t="s">
        <v>148</v>
      </c>
    </row>
    <row r="137" s="13" customFormat="1">
      <c r="A137" s="13"/>
      <c r="B137" s="256"/>
      <c r="C137" s="257"/>
      <c r="D137" s="258" t="s">
        <v>156</v>
      </c>
      <c r="E137" s="259" t="s">
        <v>1</v>
      </c>
      <c r="F137" s="260" t="s">
        <v>177</v>
      </c>
      <c r="G137" s="257"/>
      <c r="H137" s="261">
        <v>1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156</v>
      </c>
      <c r="AU137" s="267" t="s">
        <v>85</v>
      </c>
      <c r="AV137" s="13" t="s">
        <v>85</v>
      </c>
      <c r="AW137" s="13" t="s">
        <v>32</v>
      </c>
      <c r="AX137" s="13" t="s">
        <v>75</v>
      </c>
      <c r="AY137" s="267" t="s">
        <v>148</v>
      </c>
    </row>
    <row r="138" s="14" customFormat="1">
      <c r="A138" s="14"/>
      <c r="B138" s="268"/>
      <c r="C138" s="269"/>
      <c r="D138" s="258" t="s">
        <v>156</v>
      </c>
      <c r="E138" s="270" t="s">
        <v>1</v>
      </c>
      <c r="F138" s="271" t="s">
        <v>161</v>
      </c>
      <c r="G138" s="269"/>
      <c r="H138" s="272">
        <v>2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8" t="s">
        <v>156</v>
      </c>
      <c r="AU138" s="278" t="s">
        <v>85</v>
      </c>
      <c r="AV138" s="14" t="s">
        <v>162</v>
      </c>
      <c r="AW138" s="14" t="s">
        <v>32</v>
      </c>
      <c r="AX138" s="14" t="s">
        <v>83</v>
      </c>
      <c r="AY138" s="278" t="s">
        <v>148</v>
      </c>
    </row>
    <row r="139" s="2" customFormat="1" ht="16.5" customHeight="1">
      <c r="A139" s="38"/>
      <c r="B139" s="39"/>
      <c r="C139" s="243" t="s">
        <v>147</v>
      </c>
      <c r="D139" s="243" t="s">
        <v>149</v>
      </c>
      <c r="E139" s="244" t="s">
        <v>178</v>
      </c>
      <c r="F139" s="245" t="s">
        <v>174</v>
      </c>
      <c r="G139" s="246" t="s">
        <v>152</v>
      </c>
      <c r="H139" s="247">
        <v>2</v>
      </c>
      <c r="I139" s="248"/>
      <c r="J139" s="249">
        <f>ROUND(I139*H139,2)</f>
        <v>0</v>
      </c>
      <c r="K139" s="245" t="s">
        <v>153</v>
      </c>
      <c r="L139" s="44"/>
      <c r="M139" s="250" t="s">
        <v>1</v>
      </c>
      <c r="N139" s="251" t="s">
        <v>40</v>
      </c>
      <c r="O139" s="91"/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4" t="s">
        <v>154</v>
      </c>
      <c r="AT139" s="254" t="s">
        <v>149</v>
      </c>
      <c r="AU139" s="254" t="s">
        <v>85</v>
      </c>
      <c r="AY139" s="17" t="s">
        <v>148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7" t="s">
        <v>83</v>
      </c>
      <c r="BK139" s="255">
        <f>ROUND(I139*H139,2)</f>
        <v>0</v>
      </c>
      <c r="BL139" s="17" t="s">
        <v>154</v>
      </c>
      <c r="BM139" s="254" t="s">
        <v>179</v>
      </c>
    </row>
    <row r="140" s="13" customFormat="1">
      <c r="A140" s="13"/>
      <c r="B140" s="256"/>
      <c r="C140" s="257"/>
      <c r="D140" s="258" t="s">
        <v>156</v>
      </c>
      <c r="E140" s="259" t="s">
        <v>1</v>
      </c>
      <c r="F140" s="260" t="s">
        <v>180</v>
      </c>
      <c r="G140" s="257"/>
      <c r="H140" s="261">
        <v>1</v>
      </c>
      <c r="I140" s="262"/>
      <c r="J140" s="257"/>
      <c r="K140" s="257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156</v>
      </c>
      <c r="AU140" s="267" t="s">
        <v>85</v>
      </c>
      <c r="AV140" s="13" t="s">
        <v>85</v>
      </c>
      <c r="AW140" s="13" t="s">
        <v>32</v>
      </c>
      <c r="AX140" s="13" t="s">
        <v>75</v>
      </c>
      <c r="AY140" s="267" t="s">
        <v>148</v>
      </c>
    </row>
    <row r="141" s="13" customFormat="1">
      <c r="A141" s="13"/>
      <c r="B141" s="256"/>
      <c r="C141" s="257"/>
      <c r="D141" s="258" t="s">
        <v>156</v>
      </c>
      <c r="E141" s="259" t="s">
        <v>1</v>
      </c>
      <c r="F141" s="260" t="s">
        <v>181</v>
      </c>
      <c r="G141" s="257"/>
      <c r="H141" s="261">
        <v>1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156</v>
      </c>
      <c r="AU141" s="267" t="s">
        <v>85</v>
      </c>
      <c r="AV141" s="13" t="s">
        <v>85</v>
      </c>
      <c r="AW141" s="13" t="s">
        <v>32</v>
      </c>
      <c r="AX141" s="13" t="s">
        <v>75</v>
      </c>
      <c r="AY141" s="267" t="s">
        <v>148</v>
      </c>
    </row>
    <row r="142" s="14" customFormat="1">
      <c r="A142" s="14"/>
      <c r="B142" s="268"/>
      <c r="C142" s="269"/>
      <c r="D142" s="258" t="s">
        <v>156</v>
      </c>
      <c r="E142" s="270" t="s">
        <v>1</v>
      </c>
      <c r="F142" s="271" t="s">
        <v>161</v>
      </c>
      <c r="G142" s="269"/>
      <c r="H142" s="272">
        <v>2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8" t="s">
        <v>156</v>
      </c>
      <c r="AU142" s="278" t="s">
        <v>85</v>
      </c>
      <c r="AV142" s="14" t="s">
        <v>162</v>
      </c>
      <c r="AW142" s="14" t="s">
        <v>32</v>
      </c>
      <c r="AX142" s="14" t="s">
        <v>83</v>
      </c>
      <c r="AY142" s="278" t="s">
        <v>148</v>
      </c>
    </row>
    <row r="143" s="2" customFormat="1" ht="16.5" customHeight="1">
      <c r="A143" s="38"/>
      <c r="B143" s="39"/>
      <c r="C143" s="243" t="s">
        <v>182</v>
      </c>
      <c r="D143" s="243" t="s">
        <v>149</v>
      </c>
      <c r="E143" s="244" t="s">
        <v>183</v>
      </c>
      <c r="F143" s="245" t="s">
        <v>184</v>
      </c>
      <c r="G143" s="246" t="s">
        <v>152</v>
      </c>
      <c r="H143" s="247">
        <v>2</v>
      </c>
      <c r="I143" s="248"/>
      <c r="J143" s="249">
        <f>ROUND(I143*H143,2)</f>
        <v>0</v>
      </c>
      <c r="K143" s="245" t="s">
        <v>153</v>
      </c>
      <c r="L143" s="44"/>
      <c r="M143" s="250" t="s">
        <v>1</v>
      </c>
      <c r="N143" s="251" t="s">
        <v>40</v>
      </c>
      <c r="O143" s="91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154</v>
      </c>
      <c r="AT143" s="254" t="s">
        <v>149</v>
      </c>
      <c r="AU143" s="254" t="s">
        <v>85</v>
      </c>
      <c r="AY143" s="17" t="s">
        <v>148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154</v>
      </c>
      <c r="BM143" s="254" t="s">
        <v>185</v>
      </c>
    </row>
    <row r="144" s="13" customFormat="1">
      <c r="A144" s="13"/>
      <c r="B144" s="256"/>
      <c r="C144" s="257"/>
      <c r="D144" s="258" t="s">
        <v>156</v>
      </c>
      <c r="E144" s="259" t="s">
        <v>1</v>
      </c>
      <c r="F144" s="260" t="s">
        <v>186</v>
      </c>
      <c r="G144" s="257"/>
      <c r="H144" s="261">
        <v>1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156</v>
      </c>
      <c r="AU144" s="267" t="s">
        <v>85</v>
      </c>
      <c r="AV144" s="13" t="s">
        <v>85</v>
      </c>
      <c r="AW144" s="13" t="s">
        <v>32</v>
      </c>
      <c r="AX144" s="13" t="s">
        <v>75</v>
      </c>
      <c r="AY144" s="267" t="s">
        <v>148</v>
      </c>
    </row>
    <row r="145" s="13" customFormat="1">
      <c r="A145" s="13"/>
      <c r="B145" s="256"/>
      <c r="C145" s="257"/>
      <c r="D145" s="258" t="s">
        <v>156</v>
      </c>
      <c r="E145" s="259" t="s">
        <v>1</v>
      </c>
      <c r="F145" s="260" t="s">
        <v>187</v>
      </c>
      <c r="G145" s="257"/>
      <c r="H145" s="261">
        <v>1</v>
      </c>
      <c r="I145" s="262"/>
      <c r="J145" s="257"/>
      <c r="K145" s="257"/>
      <c r="L145" s="263"/>
      <c r="M145" s="264"/>
      <c r="N145" s="265"/>
      <c r="O145" s="265"/>
      <c r="P145" s="265"/>
      <c r="Q145" s="265"/>
      <c r="R145" s="265"/>
      <c r="S145" s="265"/>
      <c r="T145" s="26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156</v>
      </c>
      <c r="AU145" s="267" t="s">
        <v>85</v>
      </c>
      <c r="AV145" s="13" t="s">
        <v>85</v>
      </c>
      <c r="AW145" s="13" t="s">
        <v>32</v>
      </c>
      <c r="AX145" s="13" t="s">
        <v>75</v>
      </c>
      <c r="AY145" s="267" t="s">
        <v>148</v>
      </c>
    </row>
    <row r="146" s="14" customFormat="1">
      <c r="A146" s="14"/>
      <c r="B146" s="268"/>
      <c r="C146" s="269"/>
      <c r="D146" s="258" t="s">
        <v>156</v>
      </c>
      <c r="E146" s="270" t="s">
        <v>1</v>
      </c>
      <c r="F146" s="271" t="s">
        <v>161</v>
      </c>
      <c r="G146" s="269"/>
      <c r="H146" s="272">
        <v>2</v>
      </c>
      <c r="I146" s="273"/>
      <c r="J146" s="269"/>
      <c r="K146" s="269"/>
      <c r="L146" s="274"/>
      <c r="M146" s="275"/>
      <c r="N146" s="276"/>
      <c r="O146" s="276"/>
      <c r="P146" s="276"/>
      <c r="Q146" s="276"/>
      <c r="R146" s="276"/>
      <c r="S146" s="276"/>
      <c r="T146" s="27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8" t="s">
        <v>156</v>
      </c>
      <c r="AU146" s="278" t="s">
        <v>85</v>
      </c>
      <c r="AV146" s="14" t="s">
        <v>162</v>
      </c>
      <c r="AW146" s="14" t="s">
        <v>32</v>
      </c>
      <c r="AX146" s="14" t="s">
        <v>83</v>
      </c>
      <c r="AY146" s="278" t="s">
        <v>148</v>
      </c>
    </row>
    <row r="147" s="2" customFormat="1" ht="16.5" customHeight="1">
      <c r="A147" s="38"/>
      <c r="B147" s="39"/>
      <c r="C147" s="243" t="s">
        <v>188</v>
      </c>
      <c r="D147" s="243" t="s">
        <v>149</v>
      </c>
      <c r="E147" s="244" t="s">
        <v>189</v>
      </c>
      <c r="F147" s="245" t="s">
        <v>190</v>
      </c>
      <c r="G147" s="246" t="s">
        <v>152</v>
      </c>
      <c r="H147" s="247">
        <v>2</v>
      </c>
      <c r="I147" s="248"/>
      <c r="J147" s="249">
        <f>ROUND(I147*H147,2)</f>
        <v>0</v>
      </c>
      <c r="K147" s="245" t="s">
        <v>153</v>
      </c>
      <c r="L147" s="44"/>
      <c r="M147" s="250" t="s">
        <v>1</v>
      </c>
      <c r="N147" s="251" t="s">
        <v>40</v>
      </c>
      <c r="O147" s="91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4" t="s">
        <v>154</v>
      </c>
      <c r="AT147" s="254" t="s">
        <v>149</v>
      </c>
      <c r="AU147" s="254" t="s">
        <v>85</v>
      </c>
      <c r="AY147" s="17" t="s">
        <v>148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7" t="s">
        <v>83</v>
      </c>
      <c r="BK147" s="255">
        <f>ROUND(I147*H147,2)</f>
        <v>0</v>
      </c>
      <c r="BL147" s="17" t="s">
        <v>154</v>
      </c>
      <c r="BM147" s="254" t="s">
        <v>191</v>
      </c>
    </row>
    <row r="148" s="13" customFormat="1">
      <c r="A148" s="13"/>
      <c r="B148" s="256"/>
      <c r="C148" s="257"/>
      <c r="D148" s="258" t="s">
        <v>156</v>
      </c>
      <c r="E148" s="259" t="s">
        <v>1</v>
      </c>
      <c r="F148" s="260" t="s">
        <v>192</v>
      </c>
      <c r="G148" s="257"/>
      <c r="H148" s="261">
        <v>1</v>
      </c>
      <c r="I148" s="262"/>
      <c r="J148" s="257"/>
      <c r="K148" s="257"/>
      <c r="L148" s="263"/>
      <c r="M148" s="264"/>
      <c r="N148" s="265"/>
      <c r="O148" s="265"/>
      <c r="P148" s="265"/>
      <c r="Q148" s="265"/>
      <c r="R148" s="265"/>
      <c r="S148" s="265"/>
      <c r="T148" s="26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7" t="s">
        <v>156</v>
      </c>
      <c r="AU148" s="267" t="s">
        <v>85</v>
      </c>
      <c r="AV148" s="13" t="s">
        <v>85</v>
      </c>
      <c r="AW148" s="13" t="s">
        <v>32</v>
      </c>
      <c r="AX148" s="13" t="s">
        <v>75</v>
      </c>
      <c r="AY148" s="267" t="s">
        <v>148</v>
      </c>
    </row>
    <row r="149" s="13" customFormat="1">
      <c r="A149" s="13"/>
      <c r="B149" s="256"/>
      <c r="C149" s="257"/>
      <c r="D149" s="258" t="s">
        <v>156</v>
      </c>
      <c r="E149" s="259" t="s">
        <v>1</v>
      </c>
      <c r="F149" s="260" t="s">
        <v>193</v>
      </c>
      <c r="G149" s="257"/>
      <c r="H149" s="261">
        <v>1</v>
      </c>
      <c r="I149" s="262"/>
      <c r="J149" s="257"/>
      <c r="K149" s="257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156</v>
      </c>
      <c r="AU149" s="267" t="s">
        <v>85</v>
      </c>
      <c r="AV149" s="13" t="s">
        <v>85</v>
      </c>
      <c r="AW149" s="13" t="s">
        <v>32</v>
      </c>
      <c r="AX149" s="13" t="s">
        <v>75</v>
      </c>
      <c r="AY149" s="267" t="s">
        <v>148</v>
      </c>
    </row>
    <row r="150" s="14" customFormat="1">
      <c r="A150" s="14"/>
      <c r="B150" s="268"/>
      <c r="C150" s="269"/>
      <c r="D150" s="258" t="s">
        <v>156</v>
      </c>
      <c r="E150" s="270" t="s">
        <v>1</v>
      </c>
      <c r="F150" s="271" t="s">
        <v>161</v>
      </c>
      <c r="G150" s="269"/>
      <c r="H150" s="272">
        <v>2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8" t="s">
        <v>156</v>
      </c>
      <c r="AU150" s="278" t="s">
        <v>85</v>
      </c>
      <c r="AV150" s="14" t="s">
        <v>162</v>
      </c>
      <c r="AW150" s="14" t="s">
        <v>32</v>
      </c>
      <c r="AX150" s="14" t="s">
        <v>83</v>
      </c>
      <c r="AY150" s="278" t="s">
        <v>148</v>
      </c>
    </row>
    <row r="151" s="2" customFormat="1" ht="16.5" customHeight="1">
      <c r="A151" s="38"/>
      <c r="B151" s="39"/>
      <c r="C151" s="243" t="s">
        <v>194</v>
      </c>
      <c r="D151" s="243" t="s">
        <v>149</v>
      </c>
      <c r="E151" s="244" t="s">
        <v>195</v>
      </c>
      <c r="F151" s="245" t="s">
        <v>190</v>
      </c>
      <c r="G151" s="246" t="s">
        <v>152</v>
      </c>
      <c r="H151" s="247">
        <v>2</v>
      </c>
      <c r="I151" s="248"/>
      <c r="J151" s="249">
        <f>ROUND(I151*H151,2)</f>
        <v>0</v>
      </c>
      <c r="K151" s="245" t="s">
        <v>153</v>
      </c>
      <c r="L151" s="44"/>
      <c r="M151" s="250" t="s">
        <v>1</v>
      </c>
      <c r="N151" s="251" t="s">
        <v>40</v>
      </c>
      <c r="O151" s="9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4" t="s">
        <v>154</v>
      </c>
      <c r="AT151" s="254" t="s">
        <v>149</v>
      </c>
      <c r="AU151" s="254" t="s">
        <v>85</v>
      </c>
      <c r="AY151" s="17" t="s">
        <v>148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7" t="s">
        <v>83</v>
      </c>
      <c r="BK151" s="255">
        <f>ROUND(I151*H151,2)</f>
        <v>0</v>
      </c>
      <c r="BL151" s="17" t="s">
        <v>154</v>
      </c>
      <c r="BM151" s="254" t="s">
        <v>196</v>
      </c>
    </row>
    <row r="152" s="13" customFormat="1">
      <c r="A152" s="13"/>
      <c r="B152" s="256"/>
      <c r="C152" s="257"/>
      <c r="D152" s="258" t="s">
        <v>156</v>
      </c>
      <c r="E152" s="259" t="s">
        <v>1</v>
      </c>
      <c r="F152" s="260" t="s">
        <v>197</v>
      </c>
      <c r="G152" s="257"/>
      <c r="H152" s="261">
        <v>1</v>
      </c>
      <c r="I152" s="262"/>
      <c r="J152" s="257"/>
      <c r="K152" s="257"/>
      <c r="L152" s="263"/>
      <c r="M152" s="264"/>
      <c r="N152" s="265"/>
      <c r="O152" s="265"/>
      <c r="P152" s="265"/>
      <c r="Q152" s="265"/>
      <c r="R152" s="265"/>
      <c r="S152" s="265"/>
      <c r="T152" s="26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7" t="s">
        <v>156</v>
      </c>
      <c r="AU152" s="267" t="s">
        <v>85</v>
      </c>
      <c r="AV152" s="13" t="s">
        <v>85</v>
      </c>
      <c r="AW152" s="13" t="s">
        <v>32</v>
      </c>
      <c r="AX152" s="13" t="s">
        <v>75</v>
      </c>
      <c r="AY152" s="267" t="s">
        <v>148</v>
      </c>
    </row>
    <row r="153" s="13" customFormat="1">
      <c r="A153" s="13"/>
      <c r="B153" s="256"/>
      <c r="C153" s="257"/>
      <c r="D153" s="258" t="s">
        <v>156</v>
      </c>
      <c r="E153" s="259" t="s">
        <v>1</v>
      </c>
      <c r="F153" s="260" t="s">
        <v>198</v>
      </c>
      <c r="G153" s="257"/>
      <c r="H153" s="261">
        <v>1</v>
      </c>
      <c r="I153" s="262"/>
      <c r="J153" s="257"/>
      <c r="K153" s="257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156</v>
      </c>
      <c r="AU153" s="267" t="s">
        <v>85</v>
      </c>
      <c r="AV153" s="13" t="s">
        <v>85</v>
      </c>
      <c r="AW153" s="13" t="s">
        <v>32</v>
      </c>
      <c r="AX153" s="13" t="s">
        <v>75</v>
      </c>
      <c r="AY153" s="267" t="s">
        <v>148</v>
      </c>
    </row>
    <row r="154" s="14" customFormat="1">
      <c r="A154" s="14"/>
      <c r="B154" s="268"/>
      <c r="C154" s="269"/>
      <c r="D154" s="258" t="s">
        <v>156</v>
      </c>
      <c r="E154" s="270" t="s">
        <v>1</v>
      </c>
      <c r="F154" s="271" t="s">
        <v>161</v>
      </c>
      <c r="G154" s="269"/>
      <c r="H154" s="272">
        <v>2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8" t="s">
        <v>156</v>
      </c>
      <c r="AU154" s="278" t="s">
        <v>85</v>
      </c>
      <c r="AV154" s="14" t="s">
        <v>162</v>
      </c>
      <c r="AW154" s="14" t="s">
        <v>32</v>
      </c>
      <c r="AX154" s="14" t="s">
        <v>83</v>
      </c>
      <c r="AY154" s="278" t="s">
        <v>148</v>
      </c>
    </row>
    <row r="155" s="2" customFormat="1" ht="16.5" customHeight="1">
      <c r="A155" s="38"/>
      <c r="B155" s="39"/>
      <c r="C155" s="243" t="s">
        <v>199</v>
      </c>
      <c r="D155" s="243" t="s">
        <v>149</v>
      </c>
      <c r="E155" s="244" t="s">
        <v>200</v>
      </c>
      <c r="F155" s="245" t="s">
        <v>201</v>
      </c>
      <c r="G155" s="246" t="s">
        <v>152</v>
      </c>
      <c r="H155" s="247">
        <v>1</v>
      </c>
      <c r="I155" s="248"/>
      <c r="J155" s="249">
        <f>ROUND(I155*H155,2)</f>
        <v>0</v>
      </c>
      <c r="K155" s="245" t="s">
        <v>153</v>
      </c>
      <c r="L155" s="44"/>
      <c r="M155" s="250" t="s">
        <v>1</v>
      </c>
      <c r="N155" s="251" t="s">
        <v>40</v>
      </c>
      <c r="O155" s="91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4" t="s">
        <v>154</v>
      </c>
      <c r="AT155" s="254" t="s">
        <v>149</v>
      </c>
      <c r="AU155" s="254" t="s">
        <v>85</v>
      </c>
      <c r="AY155" s="17" t="s">
        <v>148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7" t="s">
        <v>83</v>
      </c>
      <c r="BK155" s="255">
        <f>ROUND(I155*H155,2)</f>
        <v>0</v>
      </c>
      <c r="BL155" s="17" t="s">
        <v>154</v>
      </c>
      <c r="BM155" s="254" t="s">
        <v>202</v>
      </c>
    </row>
    <row r="156" s="15" customFormat="1">
      <c r="A156" s="15"/>
      <c r="B156" s="279"/>
      <c r="C156" s="280"/>
      <c r="D156" s="258" t="s">
        <v>156</v>
      </c>
      <c r="E156" s="281" t="s">
        <v>1</v>
      </c>
      <c r="F156" s="282" t="s">
        <v>203</v>
      </c>
      <c r="G156" s="280"/>
      <c r="H156" s="281" t="s">
        <v>1</v>
      </c>
      <c r="I156" s="283"/>
      <c r="J156" s="280"/>
      <c r="K156" s="280"/>
      <c r="L156" s="284"/>
      <c r="M156" s="285"/>
      <c r="N156" s="286"/>
      <c r="O156" s="286"/>
      <c r="P156" s="286"/>
      <c r="Q156" s="286"/>
      <c r="R156" s="286"/>
      <c r="S156" s="286"/>
      <c r="T156" s="28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8" t="s">
        <v>156</v>
      </c>
      <c r="AU156" s="288" t="s">
        <v>85</v>
      </c>
      <c r="AV156" s="15" t="s">
        <v>83</v>
      </c>
      <c r="AW156" s="15" t="s">
        <v>32</v>
      </c>
      <c r="AX156" s="15" t="s">
        <v>75</v>
      </c>
      <c r="AY156" s="288" t="s">
        <v>148</v>
      </c>
    </row>
    <row r="157" s="13" customFormat="1">
      <c r="A157" s="13"/>
      <c r="B157" s="256"/>
      <c r="C157" s="257"/>
      <c r="D157" s="258" t="s">
        <v>156</v>
      </c>
      <c r="E157" s="259" t="s">
        <v>1</v>
      </c>
      <c r="F157" s="260" t="s">
        <v>204</v>
      </c>
      <c r="G157" s="257"/>
      <c r="H157" s="261">
        <v>1</v>
      </c>
      <c r="I157" s="262"/>
      <c r="J157" s="257"/>
      <c r="K157" s="257"/>
      <c r="L157" s="263"/>
      <c r="M157" s="264"/>
      <c r="N157" s="265"/>
      <c r="O157" s="265"/>
      <c r="P157" s="265"/>
      <c r="Q157" s="265"/>
      <c r="R157" s="265"/>
      <c r="S157" s="265"/>
      <c r="T157" s="26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7" t="s">
        <v>156</v>
      </c>
      <c r="AU157" s="267" t="s">
        <v>85</v>
      </c>
      <c r="AV157" s="13" t="s">
        <v>85</v>
      </c>
      <c r="AW157" s="13" t="s">
        <v>32</v>
      </c>
      <c r="AX157" s="13" t="s">
        <v>83</v>
      </c>
      <c r="AY157" s="267" t="s">
        <v>148</v>
      </c>
    </row>
    <row r="158" s="2" customFormat="1" ht="16.5" customHeight="1">
      <c r="A158" s="38"/>
      <c r="B158" s="39"/>
      <c r="C158" s="243" t="s">
        <v>205</v>
      </c>
      <c r="D158" s="243" t="s">
        <v>149</v>
      </c>
      <c r="E158" s="244" t="s">
        <v>206</v>
      </c>
      <c r="F158" s="245" t="s">
        <v>207</v>
      </c>
      <c r="G158" s="246" t="s">
        <v>152</v>
      </c>
      <c r="H158" s="247">
        <v>1</v>
      </c>
      <c r="I158" s="248"/>
      <c r="J158" s="249">
        <f>ROUND(I158*H158,2)</f>
        <v>0</v>
      </c>
      <c r="K158" s="245" t="s">
        <v>153</v>
      </c>
      <c r="L158" s="44"/>
      <c r="M158" s="250" t="s">
        <v>1</v>
      </c>
      <c r="N158" s="251" t="s">
        <v>40</v>
      </c>
      <c r="O158" s="9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4" t="s">
        <v>154</v>
      </c>
      <c r="AT158" s="254" t="s">
        <v>149</v>
      </c>
      <c r="AU158" s="254" t="s">
        <v>85</v>
      </c>
      <c r="AY158" s="17" t="s">
        <v>148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7" t="s">
        <v>83</v>
      </c>
      <c r="BK158" s="255">
        <f>ROUND(I158*H158,2)</f>
        <v>0</v>
      </c>
      <c r="BL158" s="17" t="s">
        <v>154</v>
      </c>
      <c r="BM158" s="254" t="s">
        <v>208</v>
      </c>
    </row>
    <row r="159" s="15" customFormat="1">
      <c r="A159" s="15"/>
      <c r="B159" s="279"/>
      <c r="C159" s="280"/>
      <c r="D159" s="258" t="s">
        <v>156</v>
      </c>
      <c r="E159" s="281" t="s">
        <v>1</v>
      </c>
      <c r="F159" s="282" t="s">
        <v>203</v>
      </c>
      <c r="G159" s="280"/>
      <c r="H159" s="281" t="s">
        <v>1</v>
      </c>
      <c r="I159" s="283"/>
      <c r="J159" s="280"/>
      <c r="K159" s="280"/>
      <c r="L159" s="284"/>
      <c r="M159" s="285"/>
      <c r="N159" s="286"/>
      <c r="O159" s="286"/>
      <c r="P159" s="286"/>
      <c r="Q159" s="286"/>
      <c r="R159" s="286"/>
      <c r="S159" s="286"/>
      <c r="T159" s="28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8" t="s">
        <v>156</v>
      </c>
      <c r="AU159" s="288" t="s">
        <v>85</v>
      </c>
      <c r="AV159" s="15" t="s">
        <v>83</v>
      </c>
      <c r="AW159" s="15" t="s">
        <v>32</v>
      </c>
      <c r="AX159" s="15" t="s">
        <v>75</v>
      </c>
      <c r="AY159" s="288" t="s">
        <v>148</v>
      </c>
    </row>
    <row r="160" s="13" customFormat="1">
      <c r="A160" s="13"/>
      <c r="B160" s="256"/>
      <c r="C160" s="257"/>
      <c r="D160" s="258" t="s">
        <v>156</v>
      </c>
      <c r="E160" s="259" t="s">
        <v>1</v>
      </c>
      <c r="F160" s="260" t="s">
        <v>209</v>
      </c>
      <c r="G160" s="257"/>
      <c r="H160" s="261">
        <v>1</v>
      </c>
      <c r="I160" s="262"/>
      <c r="J160" s="257"/>
      <c r="K160" s="257"/>
      <c r="L160" s="263"/>
      <c r="M160" s="264"/>
      <c r="N160" s="265"/>
      <c r="O160" s="265"/>
      <c r="P160" s="265"/>
      <c r="Q160" s="265"/>
      <c r="R160" s="265"/>
      <c r="S160" s="265"/>
      <c r="T160" s="26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7" t="s">
        <v>156</v>
      </c>
      <c r="AU160" s="267" t="s">
        <v>85</v>
      </c>
      <c r="AV160" s="13" t="s">
        <v>85</v>
      </c>
      <c r="AW160" s="13" t="s">
        <v>32</v>
      </c>
      <c r="AX160" s="13" t="s">
        <v>83</v>
      </c>
      <c r="AY160" s="267" t="s">
        <v>148</v>
      </c>
    </row>
    <row r="161" s="2" customFormat="1" ht="16.5" customHeight="1">
      <c r="A161" s="38"/>
      <c r="B161" s="39"/>
      <c r="C161" s="243" t="s">
        <v>210</v>
      </c>
      <c r="D161" s="243" t="s">
        <v>149</v>
      </c>
      <c r="E161" s="244" t="s">
        <v>211</v>
      </c>
      <c r="F161" s="245" t="s">
        <v>212</v>
      </c>
      <c r="G161" s="246" t="s">
        <v>152</v>
      </c>
      <c r="H161" s="247">
        <v>2</v>
      </c>
      <c r="I161" s="248"/>
      <c r="J161" s="249">
        <f>ROUND(I161*H161,2)</f>
        <v>0</v>
      </c>
      <c r="K161" s="245" t="s">
        <v>153</v>
      </c>
      <c r="L161" s="44"/>
      <c r="M161" s="250" t="s">
        <v>1</v>
      </c>
      <c r="N161" s="251" t="s">
        <v>40</v>
      </c>
      <c r="O161" s="91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4" t="s">
        <v>154</v>
      </c>
      <c r="AT161" s="254" t="s">
        <v>149</v>
      </c>
      <c r="AU161" s="254" t="s">
        <v>85</v>
      </c>
      <c r="AY161" s="17" t="s">
        <v>148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7" t="s">
        <v>83</v>
      </c>
      <c r="BK161" s="255">
        <f>ROUND(I161*H161,2)</f>
        <v>0</v>
      </c>
      <c r="BL161" s="17" t="s">
        <v>154</v>
      </c>
      <c r="BM161" s="254" t="s">
        <v>213</v>
      </c>
    </row>
    <row r="162" s="13" customFormat="1">
      <c r="A162" s="13"/>
      <c r="B162" s="256"/>
      <c r="C162" s="257"/>
      <c r="D162" s="258" t="s">
        <v>156</v>
      </c>
      <c r="E162" s="259" t="s">
        <v>1</v>
      </c>
      <c r="F162" s="260" t="s">
        <v>186</v>
      </c>
      <c r="G162" s="257"/>
      <c r="H162" s="261">
        <v>1</v>
      </c>
      <c r="I162" s="262"/>
      <c r="J162" s="257"/>
      <c r="K162" s="257"/>
      <c r="L162" s="263"/>
      <c r="M162" s="264"/>
      <c r="N162" s="265"/>
      <c r="O162" s="265"/>
      <c r="P162" s="265"/>
      <c r="Q162" s="265"/>
      <c r="R162" s="265"/>
      <c r="S162" s="265"/>
      <c r="T162" s="26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7" t="s">
        <v>156</v>
      </c>
      <c r="AU162" s="267" t="s">
        <v>85</v>
      </c>
      <c r="AV162" s="13" t="s">
        <v>85</v>
      </c>
      <c r="AW162" s="13" t="s">
        <v>32</v>
      </c>
      <c r="AX162" s="13" t="s">
        <v>75</v>
      </c>
      <c r="AY162" s="267" t="s">
        <v>148</v>
      </c>
    </row>
    <row r="163" s="13" customFormat="1">
      <c r="A163" s="13"/>
      <c r="B163" s="256"/>
      <c r="C163" s="257"/>
      <c r="D163" s="258" t="s">
        <v>156</v>
      </c>
      <c r="E163" s="259" t="s">
        <v>1</v>
      </c>
      <c r="F163" s="260" t="s">
        <v>187</v>
      </c>
      <c r="G163" s="257"/>
      <c r="H163" s="261">
        <v>1</v>
      </c>
      <c r="I163" s="262"/>
      <c r="J163" s="257"/>
      <c r="K163" s="257"/>
      <c r="L163" s="263"/>
      <c r="M163" s="264"/>
      <c r="N163" s="265"/>
      <c r="O163" s="265"/>
      <c r="P163" s="265"/>
      <c r="Q163" s="265"/>
      <c r="R163" s="265"/>
      <c r="S163" s="265"/>
      <c r="T163" s="26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7" t="s">
        <v>156</v>
      </c>
      <c r="AU163" s="267" t="s">
        <v>85</v>
      </c>
      <c r="AV163" s="13" t="s">
        <v>85</v>
      </c>
      <c r="AW163" s="13" t="s">
        <v>32</v>
      </c>
      <c r="AX163" s="13" t="s">
        <v>75</v>
      </c>
      <c r="AY163" s="267" t="s">
        <v>148</v>
      </c>
    </row>
    <row r="164" s="14" customFormat="1">
      <c r="A164" s="14"/>
      <c r="B164" s="268"/>
      <c r="C164" s="269"/>
      <c r="D164" s="258" t="s">
        <v>156</v>
      </c>
      <c r="E164" s="270" t="s">
        <v>1</v>
      </c>
      <c r="F164" s="271" t="s">
        <v>161</v>
      </c>
      <c r="G164" s="269"/>
      <c r="H164" s="272">
        <v>2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8" t="s">
        <v>156</v>
      </c>
      <c r="AU164" s="278" t="s">
        <v>85</v>
      </c>
      <c r="AV164" s="14" t="s">
        <v>162</v>
      </c>
      <c r="AW164" s="14" t="s">
        <v>32</v>
      </c>
      <c r="AX164" s="14" t="s">
        <v>83</v>
      </c>
      <c r="AY164" s="278" t="s">
        <v>148</v>
      </c>
    </row>
    <row r="165" s="2" customFormat="1" ht="16.5" customHeight="1">
      <c r="A165" s="38"/>
      <c r="B165" s="39"/>
      <c r="C165" s="243" t="s">
        <v>214</v>
      </c>
      <c r="D165" s="243" t="s">
        <v>149</v>
      </c>
      <c r="E165" s="244" t="s">
        <v>215</v>
      </c>
      <c r="F165" s="245" t="s">
        <v>216</v>
      </c>
      <c r="G165" s="246" t="s">
        <v>152</v>
      </c>
      <c r="H165" s="247">
        <v>1</v>
      </c>
      <c r="I165" s="248"/>
      <c r="J165" s="249">
        <f>ROUND(I165*H165,2)</f>
        <v>0</v>
      </c>
      <c r="K165" s="245" t="s">
        <v>153</v>
      </c>
      <c r="L165" s="44"/>
      <c r="M165" s="250" t="s">
        <v>1</v>
      </c>
      <c r="N165" s="251" t="s">
        <v>40</v>
      </c>
      <c r="O165" s="91"/>
      <c r="P165" s="252">
        <f>O165*H165</f>
        <v>0</v>
      </c>
      <c r="Q165" s="252">
        <v>0</v>
      </c>
      <c r="R165" s="252">
        <f>Q165*H165</f>
        <v>0</v>
      </c>
      <c r="S165" s="252">
        <v>0</v>
      </c>
      <c r="T165" s="25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4" t="s">
        <v>154</v>
      </c>
      <c r="AT165" s="254" t="s">
        <v>149</v>
      </c>
      <c r="AU165" s="254" t="s">
        <v>85</v>
      </c>
      <c r="AY165" s="17" t="s">
        <v>148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7" t="s">
        <v>83</v>
      </c>
      <c r="BK165" s="255">
        <f>ROUND(I165*H165,2)</f>
        <v>0</v>
      </c>
      <c r="BL165" s="17" t="s">
        <v>154</v>
      </c>
      <c r="BM165" s="254" t="s">
        <v>217</v>
      </c>
    </row>
    <row r="166" s="15" customFormat="1">
      <c r="A166" s="15"/>
      <c r="B166" s="279"/>
      <c r="C166" s="280"/>
      <c r="D166" s="258" t="s">
        <v>156</v>
      </c>
      <c r="E166" s="281" t="s">
        <v>1</v>
      </c>
      <c r="F166" s="282" t="s">
        <v>203</v>
      </c>
      <c r="G166" s="280"/>
      <c r="H166" s="281" t="s">
        <v>1</v>
      </c>
      <c r="I166" s="283"/>
      <c r="J166" s="280"/>
      <c r="K166" s="280"/>
      <c r="L166" s="284"/>
      <c r="M166" s="285"/>
      <c r="N166" s="286"/>
      <c r="O166" s="286"/>
      <c r="P166" s="286"/>
      <c r="Q166" s="286"/>
      <c r="R166" s="286"/>
      <c r="S166" s="286"/>
      <c r="T166" s="28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8" t="s">
        <v>156</v>
      </c>
      <c r="AU166" s="288" t="s">
        <v>85</v>
      </c>
      <c r="AV166" s="15" t="s">
        <v>83</v>
      </c>
      <c r="AW166" s="15" t="s">
        <v>32</v>
      </c>
      <c r="AX166" s="15" t="s">
        <v>75</v>
      </c>
      <c r="AY166" s="288" t="s">
        <v>148</v>
      </c>
    </row>
    <row r="167" s="13" customFormat="1">
      <c r="A167" s="13"/>
      <c r="B167" s="256"/>
      <c r="C167" s="257"/>
      <c r="D167" s="258" t="s">
        <v>156</v>
      </c>
      <c r="E167" s="259" t="s">
        <v>1</v>
      </c>
      <c r="F167" s="260" t="s">
        <v>218</v>
      </c>
      <c r="G167" s="257"/>
      <c r="H167" s="261">
        <v>1</v>
      </c>
      <c r="I167" s="262"/>
      <c r="J167" s="257"/>
      <c r="K167" s="257"/>
      <c r="L167" s="263"/>
      <c r="M167" s="264"/>
      <c r="N167" s="265"/>
      <c r="O167" s="265"/>
      <c r="P167" s="265"/>
      <c r="Q167" s="265"/>
      <c r="R167" s="265"/>
      <c r="S167" s="265"/>
      <c r="T167" s="26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7" t="s">
        <v>156</v>
      </c>
      <c r="AU167" s="267" t="s">
        <v>85</v>
      </c>
      <c r="AV167" s="13" t="s">
        <v>85</v>
      </c>
      <c r="AW167" s="13" t="s">
        <v>32</v>
      </c>
      <c r="AX167" s="13" t="s">
        <v>83</v>
      </c>
      <c r="AY167" s="267" t="s">
        <v>148</v>
      </c>
    </row>
    <row r="168" s="2" customFormat="1" ht="21.75" customHeight="1">
      <c r="A168" s="38"/>
      <c r="B168" s="39"/>
      <c r="C168" s="243" t="s">
        <v>219</v>
      </c>
      <c r="D168" s="243" t="s">
        <v>149</v>
      </c>
      <c r="E168" s="244" t="s">
        <v>220</v>
      </c>
      <c r="F168" s="245" t="s">
        <v>221</v>
      </c>
      <c r="G168" s="246" t="s">
        <v>152</v>
      </c>
      <c r="H168" s="247">
        <v>1</v>
      </c>
      <c r="I168" s="248"/>
      <c r="J168" s="249">
        <f>ROUND(I168*H168,2)</f>
        <v>0</v>
      </c>
      <c r="K168" s="245" t="s">
        <v>153</v>
      </c>
      <c r="L168" s="44"/>
      <c r="M168" s="250" t="s">
        <v>1</v>
      </c>
      <c r="N168" s="251" t="s">
        <v>40</v>
      </c>
      <c r="O168" s="91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4" t="s">
        <v>154</v>
      </c>
      <c r="AT168" s="254" t="s">
        <v>149</v>
      </c>
      <c r="AU168" s="254" t="s">
        <v>85</v>
      </c>
      <c r="AY168" s="17" t="s">
        <v>148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7" t="s">
        <v>83</v>
      </c>
      <c r="BK168" s="255">
        <f>ROUND(I168*H168,2)</f>
        <v>0</v>
      </c>
      <c r="BL168" s="17" t="s">
        <v>154</v>
      </c>
      <c r="BM168" s="254" t="s">
        <v>222</v>
      </c>
    </row>
    <row r="169" s="15" customFormat="1">
      <c r="A169" s="15"/>
      <c r="B169" s="279"/>
      <c r="C169" s="280"/>
      <c r="D169" s="258" t="s">
        <v>156</v>
      </c>
      <c r="E169" s="281" t="s">
        <v>1</v>
      </c>
      <c r="F169" s="282" t="s">
        <v>203</v>
      </c>
      <c r="G169" s="280"/>
      <c r="H169" s="281" t="s">
        <v>1</v>
      </c>
      <c r="I169" s="283"/>
      <c r="J169" s="280"/>
      <c r="K169" s="280"/>
      <c r="L169" s="284"/>
      <c r="M169" s="285"/>
      <c r="N169" s="286"/>
      <c r="O169" s="286"/>
      <c r="P169" s="286"/>
      <c r="Q169" s="286"/>
      <c r="R169" s="286"/>
      <c r="S169" s="286"/>
      <c r="T169" s="28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8" t="s">
        <v>156</v>
      </c>
      <c r="AU169" s="288" t="s">
        <v>85</v>
      </c>
      <c r="AV169" s="15" t="s">
        <v>83</v>
      </c>
      <c r="AW169" s="15" t="s">
        <v>32</v>
      </c>
      <c r="AX169" s="15" t="s">
        <v>75</v>
      </c>
      <c r="AY169" s="288" t="s">
        <v>148</v>
      </c>
    </row>
    <row r="170" s="13" customFormat="1">
      <c r="A170" s="13"/>
      <c r="B170" s="256"/>
      <c r="C170" s="257"/>
      <c r="D170" s="258" t="s">
        <v>156</v>
      </c>
      <c r="E170" s="259" t="s">
        <v>1</v>
      </c>
      <c r="F170" s="260" t="s">
        <v>223</v>
      </c>
      <c r="G170" s="257"/>
      <c r="H170" s="261">
        <v>1</v>
      </c>
      <c r="I170" s="262"/>
      <c r="J170" s="257"/>
      <c r="K170" s="257"/>
      <c r="L170" s="263"/>
      <c r="M170" s="264"/>
      <c r="N170" s="265"/>
      <c r="O170" s="265"/>
      <c r="P170" s="265"/>
      <c r="Q170" s="265"/>
      <c r="R170" s="265"/>
      <c r="S170" s="265"/>
      <c r="T170" s="26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7" t="s">
        <v>156</v>
      </c>
      <c r="AU170" s="267" t="s">
        <v>85</v>
      </c>
      <c r="AV170" s="13" t="s">
        <v>85</v>
      </c>
      <c r="AW170" s="13" t="s">
        <v>32</v>
      </c>
      <c r="AX170" s="13" t="s">
        <v>83</v>
      </c>
      <c r="AY170" s="267" t="s">
        <v>148</v>
      </c>
    </row>
    <row r="171" s="2" customFormat="1" ht="21.75" customHeight="1">
      <c r="A171" s="38"/>
      <c r="B171" s="39"/>
      <c r="C171" s="243" t="s">
        <v>224</v>
      </c>
      <c r="D171" s="243" t="s">
        <v>149</v>
      </c>
      <c r="E171" s="244" t="s">
        <v>225</v>
      </c>
      <c r="F171" s="245" t="s">
        <v>226</v>
      </c>
      <c r="G171" s="246" t="s">
        <v>152</v>
      </c>
      <c r="H171" s="247">
        <v>1</v>
      </c>
      <c r="I171" s="248"/>
      <c r="J171" s="249">
        <f>ROUND(I171*H171,2)</f>
        <v>0</v>
      </c>
      <c r="K171" s="245" t="s">
        <v>153</v>
      </c>
      <c r="L171" s="44"/>
      <c r="M171" s="250" t="s">
        <v>1</v>
      </c>
      <c r="N171" s="251" t="s">
        <v>40</v>
      </c>
      <c r="O171" s="91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4" t="s">
        <v>154</v>
      </c>
      <c r="AT171" s="254" t="s">
        <v>149</v>
      </c>
      <c r="AU171" s="254" t="s">
        <v>85</v>
      </c>
      <c r="AY171" s="17" t="s">
        <v>148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7" t="s">
        <v>83</v>
      </c>
      <c r="BK171" s="255">
        <f>ROUND(I171*H171,2)</f>
        <v>0</v>
      </c>
      <c r="BL171" s="17" t="s">
        <v>154</v>
      </c>
      <c r="BM171" s="254" t="s">
        <v>227</v>
      </c>
    </row>
    <row r="172" s="15" customFormat="1">
      <c r="A172" s="15"/>
      <c r="B172" s="279"/>
      <c r="C172" s="280"/>
      <c r="D172" s="258" t="s">
        <v>156</v>
      </c>
      <c r="E172" s="281" t="s">
        <v>1</v>
      </c>
      <c r="F172" s="282" t="s">
        <v>203</v>
      </c>
      <c r="G172" s="280"/>
      <c r="H172" s="281" t="s">
        <v>1</v>
      </c>
      <c r="I172" s="283"/>
      <c r="J172" s="280"/>
      <c r="K172" s="280"/>
      <c r="L172" s="284"/>
      <c r="M172" s="285"/>
      <c r="N172" s="286"/>
      <c r="O172" s="286"/>
      <c r="P172" s="286"/>
      <c r="Q172" s="286"/>
      <c r="R172" s="286"/>
      <c r="S172" s="286"/>
      <c r="T172" s="28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8" t="s">
        <v>156</v>
      </c>
      <c r="AU172" s="288" t="s">
        <v>85</v>
      </c>
      <c r="AV172" s="15" t="s">
        <v>83</v>
      </c>
      <c r="AW172" s="15" t="s">
        <v>32</v>
      </c>
      <c r="AX172" s="15" t="s">
        <v>75</v>
      </c>
      <c r="AY172" s="288" t="s">
        <v>148</v>
      </c>
    </row>
    <row r="173" s="13" customFormat="1">
      <c r="A173" s="13"/>
      <c r="B173" s="256"/>
      <c r="C173" s="257"/>
      <c r="D173" s="258" t="s">
        <v>156</v>
      </c>
      <c r="E173" s="259" t="s">
        <v>1</v>
      </c>
      <c r="F173" s="260" t="s">
        <v>228</v>
      </c>
      <c r="G173" s="257"/>
      <c r="H173" s="261">
        <v>1</v>
      </c>
      <c r="I173" s="262"/>
      <c r="J173" s="257"/>
      <c r="K173" s="257"/>
      <c r="L173" s="263"/>
      <c r="M173" s="264"/>
      <c r="N173" s="265"/>
      <c r="O173" s="265"/>
      <c r="P173" s="265"/>
      <c r="Q173" s="265"/>
      <c r="R173" s="265"/>
      <c r="S173" s="265"/>
      <c r="T173" s="26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7" t="s">
        <v>156</v>
      </c>
      <c r="AU173" s="267" t="s">
        <v>85</v>
      </c>
      <c r="AV173" s="13" t="s">
        <v>85</v>
      </c>
      <c r="AW173" s="13" t="s">
        <v>32</v>
      </c>
      <c r="AX173" s="13" t="s">
        <v>83</v>
      </c>
      <c r="AY173" s="267" t="s">
        <v>148</v>
      </c>
    </row>
    <row r="174" s="2" customFormat="1" ht="16.5" customHeight="1">
      <c r="A174" s="38"/>
      <c r="B174" s="39"/>
      <c r="C174" s="243" t="s">
        <v>8</v>
      </c>
      <c r="D174" s="243" t="s">
        <v>149</v>
      </c>
      <c r="E174" s="244" t="s">
        <v>229</v>
      </c>
      <c r="F174" s="245" t="s">
        <v>230</v>
      </c>
      <c r="G174" s="246" t="s">
        <v>152</v>
      </c>
      <c r="H174" s="247">
        <v>1</v>
      </c>
      <c r="I174" s="248"/>
      <c r="J174" s="249">
        <f>ROUND(I174*H174,2)</f>
        <v>0</v>
      </c>
      <c r="K174" s="245" t="s">
        <v>153</v>
      </c>
      <c r="L174" s="44"/>
      <c r="M174" s="250" t="s">
        <v>1</v>
      </c>
      <c r="N174" s="251" t="s">
        <v>40</v>
      </c>
      <c r="O174" s="91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4" t="s">
        <v>154</v>
      </c>
      <c r="AT174" s="254" t="s">
        <v>149</v>
      </c>
      <c r="AU174" s="254" t="s">
        <v>85</v>
      </c>
      <c r="AY174" s="17" t="s">
        <v>148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7" t="s">
        <v>83</v>
      </c>
      <c r="BK174" s="255">
        <f>ROUND(I174*H174,2)</f>
        <v>0</v>
      </c>
      <c r="BL174" s="17" t="s">
        <v>154</v>
      </c>
      <c r="BM174" s="254" t="s">
        <v>231</v>
      </c>
    </row>
    <row r="175" s="13" customFormat="1">
      <c r="A175" s="13"/>
      <c r="B175" s="256"/>
      <c r="C175" s="257"/>
      <c r="D175" s="258" t="s">
        <v>156</v>
      </c>
      <c r="E175" s="259" t="s">
        <v>1</v>
      </c>
      <c r="F175" s="260" t="s">
        <v>232</v>
      </c>
      <c r="G175" s="257"/>
      <c r="H175" s="261">
        <v>1</v>
      </c>
      <c r="I175" s="262"/>
      <c r="J175" s="257"/>
      <c r="K175" s="257"/>
      <c r="L175" s="263"/>
      <c r="M175" s="264"/>
      <c r="N175" s="265"/>
      <c r="O175" s="265"/>
      <c r="P175" s="265"/>
      <c r="Q175" s="265"/>
      <c r="R175" s="265"/>
      <c r="S175" s="265"/>
      <c r="T175" s="26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7" t="s">
        <v>156</v>
      </c>
      <c r="AU175" s="267" t="s">
        <v>85</v>
      </c>
      <c r="AV175" s="13" t="s">
        <v>85</v>
      </c>
      <c r="AW175" s="13" t="s">
        <v>32</v>
      </c>
      <c r="AX175" s="13" t="s">
        <v>83</v>
      </c>
      <c r="AY175" s="267" t="s">
        <v>148</v>
      </c>
    </row>
    <row r="176" s="2" customFormat="1" ht="16.5" customHeight="1">
      <c r="A176" s="38"/>
      <c r="B176" s="39"/>
      <c r="C176" s="243" t="s">
        <v>233</v>
      </c>
      <c r="D176" s="243" t="s">
        <v>149</v>
      </c>
      <c r="E176" s="244" t="s">
        <v>234</v>
      </c>
      <c r="F176" s="245" t="s">
        <v>235</v>
      </c>
      <c r="G176" s="246" t="s">
        <v>236</v>
      </c>
      <c r="H176" s="247">
        <v>1</v>
      </c>
      <c r="I176" s="248"/>
      <c r="J176" s="249">
        <f>ROUND(I176*H176,2)</f>
        <v>0</v>
      </c>
      <c r="K176" s="245" t="s">
        <v>153</v>
      </c>
      <c r="L176" s="44"/>
      <c r="M176" s="289" t="s">
        <v>1</v>
      </c>
      <c r="N176" s="290" t="s">
        <v>40</v>
      </c>
      <c r="O176" s="291"/>
      <c r="P176" s="292">
        <f>O176*H176</f>
        <v>0</v>
      </c>
      <c r="Q176" s="292">
        <v>0</v>
      </c>
      <c r="R176" s="292">
        <f>Q176*H176</f>
        <v>0</v>
      </c>
      <c r="S176" s="292">
        <v>0</v>
      </c>
      <c r="T176" s="29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4" t="s">
        <v>154</v>
      </c>
      <c r="AT176" s="254" t="s">
        <v>149</v>
      </c>
      <c r="AU176" s="254" t="s">
        <v>85</v>
      </c>
      <c r="AY176" s="17" t="s">
        <v>148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7" t="s">
        <v>83</v>
      </c>
      <c r="BK176" s="255">
        <f>ROUND(I176*H176,2)</f>
        <v>0</v>
      </c>
      <c r="BL176" s="17" t="s">
        <v>154</v>
      </c>
      <c r="BM176" s="254" t="s">
        <v>237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192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1Ynt1HdAn41I6zZvUeYZgVDRe733O72rTJxWd4SCkmq6EnIjM2EydV9GygQssPml6nu12F/95sscbv9MBhgoMg==" hashValue="7iqcMvmkknKBhles5ZNrlULG+uXLPxijKCYim73eAiNAAaoYFWSN0K1bVPK2pe3FgD2xFBgH7vSWgJFPIwKGMA==" algorithmName="SHA-512" password="CC35"/>
  <autoFilter ref="C117:K17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123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238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90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16. 12. 2020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6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28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30</v>
      </c>
      <c r="E20" s="38"/>
      <c r="F20" s="38"/>
      <c r="G20" s="38"/>
      <c r="H20" s="38"/>
      <c r="I20" s="156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6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33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31</v>
      </c>
      <c r="F24" s="38"/>
      <c r="G24" s="38"/>
      <c r="H24" s="38"/>
      <c r="I24" s="156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34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35</v>
      </c>
      <c r="E30" s="38"/>
      <c r="F30" s="38"/>
      <c r="G30" s="38"/>
      <c r="H30" s="38"/>
      <c r="I30" s="154"/>
      <c r="J30" s="166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37</v>
      </c>
      <c r="G32" s="38"/>
      <c r="H32" s="38"/>
      <c r="I32" s="168" t="s">
        <v>36</v>
      </c>
      <c r="J32" s="167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39</v>
      </c>
      <c r="E33" s="152" t="s">
        <v>40</v>
      </c>
      <c r="F33" s="170">
        <f>ROUND((SUM(BE118:BE136)),  2)</f>
        <v>0</v>
      </c>
      <c r="G33" s="38"/>
      <c r="H33" s="38"/>
      <c r="I33" s="171">
        <v>0.20999999999999999</v>
      </c>
      <c r="J33" s="170">
        <f>ROUND(((SUM(BE118:BE136))*I33),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41</v>
      </c>
      <c r="F34" s="170">
        <f>ROUND((SUM(BF118:BF136)),  2)</f>
        <v>0</v>
      </c>
      <c r="G34" s="38"/>
      <c r="H34" s="38"/>
      <c r="I34" s="171">
        <v>0.14999999999999999</v>
      </c>
      <c r="J34" s="170">
        <f>ROUND(((SUM(BF118:BF136))*I34),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42</v>
      </c>
      <c r="F35" s="170">
        <f>ROUND((SUM(BG118:BG136)),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43</v>
      </c>
      <c r="F36" s="170">
        <f>ROUND((SUM(BH118:BH136)),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44</v>
      </c>
      <c r="F37" s="170">
        <f>ROUND((SUM(BI118:BI136)),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45</v>
      </c>
      <c r="E39" s="174"/>
      <c r="F39" s="174"/>
      <c r="G39" s="175" t="s">
        <v>46</v>
      </c>
      <c r="H39" s="176" t="s">
        <v>47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123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000.2 - SO 000.2 - Dopravně - inženýrská opatření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Hodonín</v>
      </c>
      <c r="G89" s="40"/>
      <c r="H89" s="40"/>
      <c r="I89" s="156" t="s">
        <v>22</v>
      </c>
      <c r="J89" s="79" t="str">
        <f>IF(J12="","",J12)</f>
        <v>16. 12. 2020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Hodonín</v>
      </c>
      <c r="G91" s="40"/>
      <c r="H91" s="40"/>
      <c r="I91" s="156" t="s">
        <v>30</v>
      </c>
      <c r="J91" s="36" t="str">
        <f>E21</f>
        <v>Dopravoprojekt Ostrava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6" t="s">
        <v>33</v>
      </c>
      <c r="J92" s="36" t="str">
        <f>E24</f>
        <v>Dopravoprojekt Ostrava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126</v>
      </c>
      <c r="D94" s="198"/>
      <c r="E94" s="198"/>
      <c r="F94" s="198"/>
      <c r="G94" s="198"/>
      <c r="H94" s="198"/>
      <c r="I94" s="199"/>
      <c r="J94" s="200" t="s">
        <v>127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128</v>
      </c>
      <c r="D96" s="40"/>
      <c r="E96" s="40"/>
      <c r="F96" s="40"/>
      <c r="G96" s="40"/>
      <c r="H96" s="40"/>
      <c r="I96" s="154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129</v>
      </c>
    </row>
    <row r="97" s="9" customFormat="1" ht="24.96" customHeight="1">
      <c r="A97" s="9"/>
      <c r="B97" s="202"/>
      <c r="C97" s="203"/>
      <c r="D97" s="204" t="s">
        <v>130</v>
      </c>
      <c r="E97" s="205"/>
      <c r="F97" s="205"/>
      <c r="G97" s="205"/>
      <c r="H97" s="205"/>
      <c r="I97" s="206"/>
      <c r="J97" s="207">
        <f>J119</f>
        <v>0</v>
      </c>
      <c r="K97" s="203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133"/>
      <c r="D98" s="210" t="s">
        <v>239</v>
      </c>
      <c r="E98" s="211"/>
      <c r="F98" s="211"/>
      <c r="G98" s="211"/>
      <c r="H98" s="211"/>
      <c r="I98" s="212"/>
      <c r="J98" s="213">
        <f>J120</f>
        <v>0</v>
      </c>
      <c r="K98" s="133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54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192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195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132</v>
      </c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3.25" customHeight="1">
      <c r="A108" s="38"/>
      <c r="B108" s="39"/>
      <c r="C108" s="40"/>
      <c r="D108" s="40"/>
      <c r="E108" s="196" t="str">
        <f>E7</f>
        <v>Dukelských Hrdinů, revitalizace MK v úseku Havlíčkova x PR. Veselého x Marxova</v>
      </c>
      <c r="F108" s="32"/>
      <c r="G108" s="32"/>
      <c r="H108" s="32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123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000.2 - SO 000.2 - Dopravně - inženýrská opatření</v>
      </c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Hodonín</v>
      </c>
      <c r="G112" s="40"/>
      <c r="H112" s="40"/>
      <c r="I112" s="156" t="s">
        <v>22</v>
      </c>
      <c r="J112" s="79" t="str">
        <f>IF(J12="","",J12)</f>
        <v>16. 12. 2020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Hodonín</v>
      </c>
      <c r="G114" s="40"/>
      <c r="H114" s="40"/>
      <c r="I114" s="156" t="s">
        <v>30</v>
      </c>
      <c r="J114" s="36" t="str">
        <f>E21</f>
        <v>Dopravoprojekt Ostrava a.s.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156" t="s">
        <v>33</v>
      </c>
      <c r="J115" s="36" t="str">
        <f>E24</f>
        <v>Dopravoprojekt Ostrava a.s.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215"/>
      <c r="B117" s="216"/>
      <c r="C117" s="217" t="s">
        <v>133</v>
      </c>
      <c r="D117" s="218" t="s">
        <v>60</v>
      </c>
      <c r="E117" s="218" t="s">
        <v>56</v>
      </c>
      <c r="F117" s="218" t="s">
        <v>57</v>
      </c>
      <c r="G117" s="218" t="s">
        <v>134</v>
      </c>
      <c r="H117" s="218" t="s">
        <v>135</v>
      </c>
      <c r="I117" s="219" t="s">
        <v>136</v>
      </c>
      <c r="J117" s="218" t="s">
        <v>127</v>
      </c>
      <c r="K117" s="220" t="s">
        <v>137</v>
      </c>
      <c r="L117" s="221"/>
      <c r="M117" s="100" t="s">
        <v>1</v>
      </c>
      <c r="N117" s="101" t="s">
        <v>39</v>
      </c>
      <c r="O117" s="101" t="s">
        <v>138</v>
      </c>
      <c r="P117" s="101" t="s">
        <v>139</v>
      </c>
      <c r="Q117" s="101" t="s">
        <v>140</v>
      </c>
      <c r="R117" s="101" t="s">
        <v>141</v>
      </c>
      <c r="S117" s="101" t="s">
        <v>142</v>
      </c>
      <c r="T117" s="102" t="s">
        <v>143</v>
      </c>
      <c r="U117" s="215"/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/>
    </row>
    <row r="118" s="2" customFormat="1" ht="22.8" customHeight="1">
      <c r="A118" s="38"/>
      <c r="B118" s="39"/>
      <c r="C118" s="107" t="s">
        <v>144</v>
      </c>
      <c r="D118" s="40"/>
      <c r="E118" s="40"/>
      <c r="F118" s="40"/>
      <c r="G118" s="40"/>
      <c r="H118" s="40"/>
      <c r="I118" s="154"/>
      <c r="J118" s="222">
        <f>BK118</f>
        <v>0</v>
      </c>
      <c r="K118" s="40"/>
      <c r="L118" s="44"/>
      <c r="M118" s="103"/>
      <c r="N118" s="223"/>
      <c r="O118" s="104"/>
      <c r="P118" s="224">
        <f>P119</f>
        <v>0</v>
      </c>
      <c r="Q118" s="104"/>
      <c r="R118" s="224">
        <f>R119</f>
        <v>0</v>
      </c>
      <c r="S118" s="104"/>
      <c r="T118" s="225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129</v>
      </c>
      <c r="BK118" s="226">
        <f>BK119</f>
        <v>0</v>
      </c>
    </row>
    <row r="119" s="12" customFormat="1" ht="25.92" customHeight="1">
      <c r="A119" s="12"/>
      <c r="B119" s="227"/>
      <c r="C119" s="228"/>
      <c r="D119" s="229" t="s">
        <v>74</v>
      </c>
      <c r="E119" s="230" t="s">
        <v>145</v>
      </c>
      <c r="F119" s="230" t="s">
        <v>146</v>
      </c>
      <c r="G119" s="228"/>
      <c r="H119" s="228"/>
      <c r="I119" s="231"/>
      <c r="J119" s="232">
        <f>BK119</f>
        <v>0</v>
      </c>
      <c r="K119" s="228"/>
      <c r="L119" s="233"/>
      <c r="M119" s="234"/>
      <c r="N119" s="235"/>
      <c r="O119" s="235"/>
      <c r="P119" s="236">
        <f>P120</f>
        <v>0</v>
      </c>
      <c r="Q119" s="235"/>
      <c r="R119" s="236">
        <f>R120</f>
        <v>0</v>
      </c>
      <c r="S119" s="235"/>
      <c r="T119" s="23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8" t="s">
        <v>147</v>
      </c>
      <c r="AT119" s="239" t="s">
        <v>74</v>
      </c>
      <c r="AU119" s="239" t="s">
        <v>75</v>
      </c>
      <c r="AY119" s="238" t="s">
        <v>148</v>
      </c>
      <c r="BK119" s="240">
        <f>BK120</f>
        <v>0</v>
      </c>
    </row>
    <row r="120" s="12" customFormat="1" ht="22.8" customHeight="1">
      <c r="A120" s="12"/>
      <c r="B120" s="227"/>
      <c r="C120" s="228"/>
      <c r="D120" s="229" t="s">
        <v>74</v>
      </c>
      <c r="E120" s="241" t="s">
        <v>240</v>
      </c>
      <c r="F120" s="241" t="s">
        <v>146</v>
      </c>
      <c r="G120" s="228"/>
      <c r="H120" s="228"/>
      <c r="I120" s="231"/>
      <c r="J120" s="242">
        <f>BK120</f>
        <v>0</v>
      </c>
      <c r="K120" s="228"/>
      <c r="L120" s="233"/>
      <c r="M120" s="234"/>
      <c r="N120" s="235"/>
      <c r="O120" s="235"/>
      <c r="P120" s="236">
        <f>SUM(P121:P136)</f>
        <v>0</v>
      </c>
      <c r="Q120" s="235"/>
      <c r="R120" s="236">
        <f>SUM(R121:R136)</f>
        <v>0</v>
      </c>
      <c r="S120" s="235"/>
      <c r="T120" s="237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8" t="s">
        <v>147</v>
      </c>
      <c r="AT120" s="239" t="s">
        <v>74</v>
      </c>
      <c r="AU120" s="239" t="s">
        <v>83</v>
      </c>
      <c r="AY120" s="238" t="s">
        <v>148</v>
      </c>
      <c r="BK120" s="240">
        <f>SUM(BK121:BK136)</f>
        <v>0</v>
      </c>
    </row>
    <row r="121" s="2" customFormat="1" ht="21.75" customHeight="1">
      <c r="A121" s="38"/>
      <c r="B121" s="39"/>
      <c r="C121" s="243" t="s">
        <v>83</v>
      </c>
      <c r="D121" s="243" t="s">
        <v>149</v>
      </c>
      <c r="E121" s="244" t="s">
        <v>241</v>
      </c>
      <c r="F121" s="245" t="s">
        <v>242</v>
      </c>
      <c r="G121" s="246" t="s">
        <v>243</v>
      </c>
      <c r="H121" s="247">
        <v>120</v>
      </c>
      <c r="I121" s="248"/>
      <c r="J121" s="249">
        <f>ROUND(I121*H121,2)</f>
        <v>0</v>
      </c>
      <c r="K121" s="245" t="s">
        <v>153</v>
      </c>
      <c r="L121" s="44"/>
      <c r="M121" s="250" t="s">
        <v>1</v>
      </c>
      <c r="N121" s="251" t="s">
        <v>40</v>
      </c>
      <c r="O121" s="9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54" t="s">
        <v>154</v>
      </c>
      <c r="AT121" s="254" t="s">
        <v>149</v>
      </c>
      <c r="AU121" s="254" t="s">
        <v>85</v>
      </c>
      <c r="AY121" s="17" t="s">
        <v>148</v>
      </c>
      <c r="BE121" s="255">
        <f>IF(N121="základní",J121,0)</f>
        <v>0</v>
      </c>
      <c r="BF121" s="255">
        <f>IF(N121="snížená",J121,0)</f>
        <v>0</v>
      </c>
      <c r="BG121" s="255">
        <f>IF(N121="zákl. přenesená",J121,0)</f>
        <v>0</v>
      </c>
      <c r="BH121" s="255">
        <f>IF(N121="sníž. přenesená",J121,0)</f>
        <v>0</v>
      </c>
      <c r="BI121" s="255">
        <f>IF(N121="nulová",J121,0)</f>
        <v>0</v>
      </c>
      <c r="BJ121" s="17" t="s">
        <v>83</v>
      </c>
      <c r="BK121" s="255">
        <f>ROUND(I121*H121,2)</f>
        <v>0</v>
      </c>
      <c r="BL121" s="17" t="s">
        <v>154</v>
      </c>
      <c r="BM121" s="254" t="s">
        <v>244</v>
      </c>
    </row>
    <row r="122" s="13" customFormat="1">
      <c r="A122" s="13"/>
      <c r="B122" s="256"/>
      <c r="C122" s="257"/>
      <c r="D122" s="258" t="s">
        <v>156</v>
      </c>
      <c r="E122" s="259" t="s">
        <v>1</v>
      </c>
      <c r="F122" s="260" t="s">
        <v>245</v>
      </c>
      <c r="G122" s="257"/>
      <c r="H122" s="261">
        <v>120</v>
      </c>
      <c r="I122" s="262"/>
      <c r="J122" s="257"/>
      <c r="K122" s="257"/>
      <c r="L122" s="263"/>
      <c r="M122" s="264"/>
      <c r="N122" s="265"/>
      <c r="O122" s="265"/>
      <c r="P122" s="265"/>
      <c r="Q122" s="265"/>
      <c r="R122" s="265"/>
      <c r="S122" s="265"/>
      <c r="T122" s="26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7" t="s">
        <v>156</v>
      </c>
      <c r="AU122" s="267" t="s">
        <v>85</v>
      </c>
      <c r="AV122" s="13" t="s">
        <v>85</v>
      </c>
      <c r="AW122" s="13" t="s">
        <v>32</v>
      </c>
      <c r="AX122" s="13" t="s">
        <v>83</v>
      </c>
      <c r="AY122" s="267" t="s">
        <v>148</v>
      </c>
    </row>
    <row r="123" s="15" customFormat="1">
      <c r="A123" s="15"/>
      <c r="B123" s="279"/>
      <c r="C123" s="280"/>
      <c r="D123" s="258" t="s">
        <v>156</v>
      </c>
      <c r="E123" s="281" t="s">
        <v>1</v>
      </c>
      <c r="F123" s="282" t="s">
        <v>246</v>
      </c>
      <c r="G123" s="280"/>
      <c r="H123" s="281" t="s">
        <v>1</v>
      </c>
      <c r="I123" s="283"/>
      <c r="J123" s="280"/>
      <c r="K123" s="280"/>
      <c r="L123" s="284"/>
      <c r="M123" s="285"/>
      <c r="N123" s="286"/>
      <c r="O123" s="286"/>
      <c r="P123" s="286"/>
      <c r="Q123" s="286"/>
      <c r="R123" s="286"/>
      <c r="S123" s="286"/>
      <c r="T123" s="28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88" t="s">
        <v>156</v>
      </c>
      <c r="AU123" s="288" t="s">
        <v>85</v>
      </c>
      <c r="AV123" s="15" t="s">
        <v>83</v>
      </c>
      <c r="AW123" s="15" t="s">
        <v>32</v>
      </c>
      <c r="AX123" s="15" t="s">
        <v>75</v>
      </c>
      <c r="AY123" s="288" t="s">
        <v>148</v>
      </c>
    </row>
    <row r="124" s="15" customFormat="1">
      <c r="A124" s="15"/>
      <c r="B124" s="279"/>
      <c r="C124" s="280"/>
      <c r="D124" s="258" t="s">
        <v>156</v>
      </c>
      <c r="E124" s="281" t="s">
        <v>1</v>
      </c>
      <c r="F124" s="282" t="s">
        <v>247</v>
      </c>
      <c r="G124" s="280"/>
      <c r="H124" s="281" t="s">
        <v>1</v>
      </c>
      <c r="I124" s="283"/>
      <c r="J124" s="280"/>
      <c r="K124" s="280"/>
      <c r="L124" s="284"/>
      <c r="M124" s="285"/>
      <c r="N124" s="286"/>
      <c r="O124" s="286"/>
      <c r="P124" s="286"/>
      <c r="Q124" s="286"/>
      <c r="R124" s="286"/>
      <c r="S124" s="286"/>
      <c r="T124" s="28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88" t="s">
        <v>156</v>
      </c>
      <c r="AU124" s="288" t="s">
        <v>85</v>
      </c>
      <c r="AV124" s="15" t="s">
        <v>83</v>
      </c>
      <c r="AW124" s="15" t="s">
        <v>32</v>
      </c>
      <c r="AX124" s="15" t="s">
        <v>75</v>
      </c>
      <c r="AY124" s="288" t="s">
        <v>148</v>
      </c>
    </row>
    <row r="125" s="15" customFormat="1">
      <c r="A125" s="15"/>
      <c r="B125" s="279"/>
      <c r="C125" s="280"/>
      <c r="D125" s="258" t="s">
        <v>156</v>
      </c>
      <c r="E125" s="281" t="s">
        <v>1</v>
      </c>
      <c r="F125" s="282" t="s">
        <v>248</v>
      </c>
      <c r="G125" s="280"/>
      <c r="H125" s="281" t="s">
        <v>1</v>
      </c>
      <c r="I125" s="283"/>
      <c r="J125" s="280"/>
      <c r="K125" s="280"/>
      <c r="L125" s="284"/>
      <c r="M125" s="285"/>
      <c r="N125" s="286"/>
      <c r="O125" s="286"/>
      <c r="P125" s="286"/>
      <c r="Q125" s="286"/>
      <c r="R125" s="286"/>
      <c r="S125" s="286"/>
      <c r="T125" s="28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8" t="s">
        <v>156</v>
      </c>
      <c r="AU125" s="288" t="s">
        <v>85</v>
      </c>
      <c r="AV125" s="15" t="s">
        <v>83</v>
      </c>
      <c r="AW125" s="15" t="s">
        <v>32</v>
      </c>
      <c r="AX125" s="15" t="s">
        <v>75</v>
      </c>
      <c r="AY125" s="288" t="s">
        <v>148</v>
      </c>
    </row>
    <row r="126" s="15" customFormat="1">
      <c r="A126" s="15"/>
      <c r="B126" s="279"/>
      <c r="C126" s="280"/>
      <c r="D126" s="258" t="s">
        <v>156</v>
      </c>
      <c r="E126" s="281" t="s">
        <v>1</v>
      </c>
      <c r="F126" s="282" t="s">
        <v>249</v>
      </c>
      <c r="G126" s="280"/>
      <c r="H126" s="281" t="s">
        <v>1</v>
      </c>
      <c r="I126" s="283"/>
      <c r="J126" s="280"/>
      <c r="K126" s="280"/>
      <c r="L126" s="284"/>
      <c r="M126" s="285"/>
      <c r="N126" s="286"/>
      <c r="O126" s="286"/>
      <c r="P126" s="286"/>
      <c r="Q126" s="286"/>
      <c r="R126" s="286"/>
      <c r="S126" s="286"/>
      <c r="T126" s="28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8" t="s">
        <v>156</v>
      </c>
      <c r="AU126" s="288" t="s">
        <v>85</v>
      </c>
      <c r="AV126" s="15" t="s">
        <v>83</v>
      </c>
      <c r="AW126" s="15" t="s">
        <v>32</v>
      </c>
      <c r="AX126" s="15" t="s">
        <v>75</v>
      </c>
      <c r="AY126" s="288" t="s">
        <v>148</v>
      </c>
    </row>
    <row r="127" s="15" customFormat="1">
      <c r="A127" s="15"/>
      <c r="B127" s="279"/>
      <c r="C127" s="280"/>
      <c r="D127" s="258" t="s">
        <v>156</v>
      </c>
      <c r="E127" s="281" t="s">
        <v>1</v>
      </c>
      <c r="F127" s="282" t="s">
        <v>250</v>
      </c>
      <c r="G127" s="280"/>
      <c r="H127" s="281" t="s">
        <v>1</v>
      </c>
      <c r="I127" s="283"/>
      <c r="J127" s="280"/>
      <c r="K127" s="280"/>
      <c r="L127" s="284"/>
      <c r="M127" s="285"/>
      <c r="N127" s="286"/>
      <c r="O127" s="286"/>
      <c r="P127" s="286"/>
      <c r="Q127" s="286"/>
      <c r="R127" s="286"/>
      <c r="S127" s="286"/>
      <c r="T127" s="28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88" t="s">
        <v>156</v>
      </c>
      <c r="AU127" s="288" t="s">
        <v>85</v>
      </c>
      <c r="AV127" s="15" t="s">
        <v>83</v>
      </c>
      <c r="AW127" s="15" t="s">
        <v>32</v>
      </c>
      <c r="AX127" s="15" t="s">
        <v>75</v>
      </c>
      <c r="AY127" s="288" t="s">
        <v>148</v>
      </c>
    </row>
    <row r="128" s="15" customFormat="1">
      <c r="A128" s="15"/>
      <c r="B128" s="279"/>
      <c r="C128" s="280"/>
      <c r="D128" s="258" t="s">
        <v>156</v>
      </c>
      <c r="E128" s="281" t="s">
        <v>1</v>
      </c>
      <c r="F128" s="282" t="s">
        <v>251</v>
      </c>
      <c r="G128" s="280"/>
      <c r="H128" s="281" t="s">
        <v>1</v>
      </c>
      <c r="I128" s="283"/>
      <c r="J128" s="280"/>
      <c r="K128" s="280"/>
      <c r="L128" s="284"/>
      <c r="M128" s="285"/>
      <c r="N128" s="286"/>
      <c r="O128" s="286"/>
      <c r="P128" s="286"/>
      <c r="Q128" s="286"/>
      <c r="R128" s="286"/>
      <c r="S128" s="286"/>
      <c r="T128" s="28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8" t="s">
        <v>156</v>
      </c>
      <c r="AU128" s="288" t="s">
        <v>85</v>
      </c>
      <c r="AV128" s="15" t="s">
        <v>83</v>
      </c>
      <c r="AW128" s="15" t="s">
        <v>32</v>
      </c>
      <c r="AX128" s="15" t="s">
        <v>75</v>
      </c>
      <c r="AY128" s="288" t="s">
        <v>148</v>
      </c>
    </row>
    <row r="129" s="2" customFormat="1" ht="21.75" customHeight="1">
      <c r="A129" s="38"/>
      <c r="B129" s="39"/>
      <c r="C129" s="243" t="s">
        <v>85</v>
      </c>
      <c r="D129" s="243" t="s">
        <v>149</v>
      </c>
      <c r="E129" s="244" t="s">
        <v>252</v>
      </c>
      <c r="F129" s="245" t="s">
        <v>253</v>
      </c>
      <c r="G129" s="246" t="s">
        <v>243</v>
      </c>
      <c r="H129" s="247">
        <v>120</v>
      </c>
      <c r="I129" s="248"/>
      <c r="J129" s="249">
        <f>ROUND(I129*H129,2)</f>
        <v>0</v>
      </c>
      <c r="K129" s="245" t="s">
        <v>153</v>
      </c>
      <c r="L129" s="44"/>
      <c r="M129" s="250" t="s">
        <v>1</v>
      </c>
      <c r="N129" s="251" t="s">
        <v>40</v>
      </c>
      <c r="O129" s="91"/>
      <c r="P129" s="252">
        <f>O129*H129</f>
        <v>0</v>
      </c>
      <c r="Q129" s="252">
        <v>0</v>
      </c>
      <c r="R129" s="252">
        <f>Q129*H129</f>
        <v>0</v>
      </c>
      <c r="S129" s="252">
        <v>0</v>
      </c>
      <c r="T129" s="25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154</v>
      </c>
      <c r="AT129" s="254" t="s">
        <v>149</v>
      </c>
      <c r="AU129" s="254" t="s">
        <v>85</v>
      </c>
      <c r="AY129" s="17" t="s">
        <v>148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83</v>
      </c>
      <c r="BK129" s="255">
        <f>ROUND(I129*H129,2)</f>
        <v>0</v>
      </c>
      <c r="BL129" s="17" t="s">
        <v>154</v>
      </c>
      <c r="BM129" s="254" t="s">
        <v>254</v>
      </c>
    </row>
    <row r="130" s="13" customFormat="1">
      <c r="A130" s="13"/>
      <c r="B130" s="256"/>
      <c r="C130" s="257"/>
      <c r="D130" s="258" t="s">
        <v>156</v>
      </c>
      <c r="E130" s="259" t="s">
        <v>1</v>
      </c>
      <c r="F130" s="260" t="s">
        <v>245</v>
      </c>
      <c r="G130" s="257"/>
      <c r="H130" s="261">
        <v>120</v>
      </c>
      <c r="I130" s="262"/>
      <c r="J130" s="257"/>
      <c r="K130" s="257"/>
      <c r="L130" s="263"/>
      <c r="M130" s="264"/>
      <c r="N130" s="265"/>
      <c r="O130" s="265"/>
      <c r="P130" s="265"/>
      <c r="Q130" s="265"/>
      <c r="R130" s="265"/>
      <c r="S130" s="265"/>
      <c r="T130" s="26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7" t="s">
        <v>156</v>
      </c>
      <c r="AU130" s="267" t="s">
        <v>85</v>
      </c>
      <c r="AV130" s="13" t="s">
        <v>85</v>
      </c>
      <c r="AW130" s="13" t="s">
        <v>32</v>
      </c>
      <c r="AX130" s="13" t="s">
        <v>83</v>
      </c>
      <c r="AY130" s="267" t="s">
        <v>148</v>
      </c>
    </row>
    <row r="131" s="15" customFormat="1">
      <c r="A131" s="15"/>
      <c r="B131" s="279"/>
      <c r="C131" s="280"/>
      <c r="D131" s="258" t="s">
        <v>156</v>
      </c>
      <c r="E131" s="281" t="s">
        <v>1</v>
      </c>
      <c r="F131" s="282" t="s">
        <v>246</v>
      </c>
      <c r="G131" s="280"/>
      <c r="H131" s="281" t="s">
        <v>1</v>
      </c>
      <c r="I131" s="283"/>
      <c r="J131" s="280"/>
      <c r="K131" s="280"/>
      <c r="L131" s="284"/>
      <c r="M131" s="285"/>
      <c r="N131" s="286"/>
      <c r="O131" s="286"/>
      <c r="P131" s="286"/>
      <c r="Q131" s="286"/>
      <c r="R131" s="286"/>
      <c r="S131" s="286"/>
      <c r="T131" s="28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8" t="s">
        <v>156</v>
      </c>
      <c r="AU131" s="288" t="s">
        <v>85</v>
      </c>
      <c r="AV131" s="15" t="s">
        <v>83</v>
      </c>
      <c r="AW131" s="15" t="s">
        <v>32</v>
      </c>
      <c r="AX131" s="15" t="s">
        <v>75</v>
      </c>
      <c r="AY131" s="288" t="s">
        <v>148</v>
      </c>
    </row>
    <row r="132" s="15" customFormat="1">
      <c r="A132" s="15"/>
      <c r="B132" s="279"/>
      <c r="C132" s="280"/>
      <c r="D132" s="258" t="s">
        <v>156</v>
      </c>
      <c r="E132" s="281" t="s">
        <v>1</v>
      </c>
      <c r="F132" s="282" t="s">
        <v>247</v>
      </c>
      <c r="G132" s="280"/>
      <c r="H132" s="281" t="s">
        <v>1</v>
      </c>
      <c r="I132" s="283"/>
      <c r="J132" s="280"/>
      <c r="K132" s="280"/>
      <c r="L132" s="284"/>
      <c r="M132" s="285"/>
      <c r="N132" s="286"/>
      <c r="O132" s="286"/>
      <c r="P132" s="286"/>
      <c r="Q132" s="286"/>
      <c r="R132" s="286"/>
      <c r="S132" s="286"/>
      <c r="T132" s="28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8" t="s">
        <v>156</v>
      </c>
      <c r="AU132" s="288" t="s">
        <v>85</v>
      </c>
      <c r="AV132" s="15" t="s">
        <v>83</v>
      </c>
      <c r="AW132" s="15" t="s">
        <v>32</v>
      </c>
      <c r="AX132" s="15" t="s">
        <v>75</v>
      </c>
      <c r="AY132" s="288" t="s">
        <v>148</v>
      </c>
    </row>
    <row r="133" s="15" customFormat="1">
      <c r="A133" s="15"/>
      <c r="B133" s="279"/>
      <c r="C133" s="280"/>
      <c r="D133" s="258" t="s">
        <v>156</v>
      </c>
      <c r="E133" s="281" t="s">
        <v>1</v>
      </c>
      <c r="F133" s="282" t="s">
        <v>248</v>
      </c>
      <c r="G133" s="280"/>
      <c r="H133" s="281" t="s">
        <v>1</v>
      </c>
      <c r="I133" s="283"/>
      <c r="J133" s="280"/>
      <c r="K133" s="280"/>
      <c r="L133" s="284"/>
      <c r="M133" s="285"/>
      <c r="N133" s="286"/>
      <c r="O133" s="286"/>
      <c r="P133" s="286"/>
      <c r="Q133" s="286"/>
      <c r="R133" s="286"/>
      <c r="S133" s="286"/>
      <c r="T133" s="28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8" t="s">
        <v>156</v>
      </c>
      <c r="AU133" s="288" t="s">
        <v>85</v>
      </c>
      <c r="AV133" s="15" t="s">
        <v>83</v>
      </c>
      <c r="AW133" s="15" t="s">
        <v>32</v>
      </c>
      <c r="AX133" s="15" t="s">
        <v>75</v>
      </c>
      <c r="AY133" s="288" t="s">
        <v>148</v>
      </c>
    </row>
    <row r="134" s="15" customFormat="1">
      <c r="A134" s="15"/>
      <c r="B134" s="279"/>
      <c r="C134" s="280"/>
      <c r="D134" s="258" t="s">
        <v>156</v>
      </c>
      <c r="E134" s="281" t="s">
        <v>1</v>
      </c>
      <c r="F134" s="282" t="s">
        <v>255</v>
      </c>
      <c r="G134" s="280"/>
      <c r="H134" s="281" t="s">
        <v>1</v>
      </c>
      <c r="I134" s="283"/>
      <c r="J134" s="280"/>
      <c r="K134" s="280"/>
      <c r="L134" s="284"/>
      <c r="M134" s="285"/>
      <c r="N134" s="286"/>
      <c r="O134" s="286"/>
      <c r="P134" s="286"/>
      <c r="Q134" s="286"/>
      <c r="R134" s="286"/>
      <c r="S134" s="286"/>
      <c r="T134" s="28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8" t="s">
        <v>156</v>
      </c>
      <c r="AU134" s="288" t="s">
        <v>85</v>
      </c>
      <c r="AV134" s="15" t="s">
        <v>83</v>
      </c>
      <c r="AW134" s="15" t="s">
        <v>32</v>
      </c>
      <c r="AX134" s="15" t="s">
        <v>75</v>
      </c>
      <c r="AY134" s="288" t="s">
        <v>148</v>
      </c>
    </row>
    <row r="135" s="15" customFormat="1">
      <c r="A135" s="15"/>
      <c r="B135" s="279"/>
      <c r="C135" s="280"/>
      <c r="D135" s="258" t="s">
        <v>156</v>
      </c>
      <c r="E135" s="281" t="s">
        <v>1</v>
      </c>
      <c r="F135" s="282" t="s">
        <v>250</v>
      </c>
      <c r="G135" s="280"/>
      <c r="H135" s="281" t="s">
        <v>1</v>
      </c>
      <c r="I135" s="283"/>
      <c r="J135" s="280"/>
      <c r="K135" s="280"/>
      <c r="L135" s="284"/>
      <c r="M135" s="285"/>
      <c r="N135" s="286"/>
      <c r="O135" s="286"/>
      <c r="P135" s="286"/>
      <c r="Q135" s="286"/>
      <c r="R135" s="286"/>
      <c r="S135" s="286"/>
      <c r="T135" s="28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8" t="s">
        <v>156</v>
      </c>
      <c r="AU135" s="288" t="s">
        <v>85</v>
      </c>
      <c r="AV135" s="15" t="s">
        <v>83</v>
      </c>
      <c r="AW135" s="15" t="s">
        <v>32</v>
      </c>
      <c r="AX135" s="15" t="s">
        <v>75</v>
      </c>
      <c r="AY135" s="288" t="s">
        <v>148</v>
      </c>
    </row>
    <row r="136" s="15" customFormat="1">
      <c r="A136" s="15"/>
      <c r="B136" s="279"/>
      <c r="C136" s="280"/>
      <c r="D136" s="258" t="s">
        <v>156</v>
      </c>
      <c r="E136" s="281" t="s">
        <v>1</v>
      </c>
      <c r="F136" s="282" t="s">
        <v>256</v>
      </c>
      <c r="G136" s="280"/>
      <c r="H136" s="281" t="s">
        <v>1</v>
      </c>
      <c r="I136" s="283"/>
      <c r="J136" s="280"/>
      <c r="K136" s="280"/>
      <c r="L136" s="284"/>
      <c r="M136" s="294"/>
      <c r="N136" s="295"/>
      <c r="O136" s="295"/>
      <c r="P136" s="295"/>
      <c r="Q136" s="295"/>
      <c r="R136" s="295"/>
      <c r="S136" s="295"/>
      <c r="T136" s="29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8" t="s">
        <v>156</v>
      </c>
      <c r="AU136" s="288" t="s">
        <v>85</v>
      </c>
      <c r="AV136" s="15" t="s">
        <v>83</v>
      </c>
      <c r="AW136" s="15" t="s">
        <v>32</v>
      </c>
      <c r="AX136" s="15" t="s">
        <v>75</v>
      </c>
      <c r="AY136" s="288" t="s">
        <v>148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192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H3RCBuBcnCUsNbtP+JLQ5K1yk8bjvBkWKqvfbVoY9lrQbadQfKz5Nif0ai7k4jN2D11VE45HOSlPx06MxI+3Jg==" hashValue="HurI35uyO5REdrmRaL4PGDY1NL1epjmYMtfHhQpGFbPHnG17uvqxR0Ep4W/CAi2tN69myw6BxFskAdFwbOp/sw==" algorithmName="SHA-512" password="CC35"/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123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257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258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24.75" customHeight="1">
      <c r="A11" s="38"/>
      <c r="B11" s="44"/>
      <c r="C11" s="38"/>
      <c r="D11" s="38"/>
      <c r="E11" s="155" t="s">
        <v>259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90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16. 12. 2020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31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ROUND((SUM(BE131:BE388)),  2)</f>
        <v>0</v>
      </c>
      <c r="G35" s="38"/>
      <c r="H35" s="38"/>
      <c r="I35" s="171">
        <v>0.20999999999999999</v>
      </c>
      <c r="J35" s="170">
        <f>ROUND(((SUM(BE131:BE388))*I35),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ROUND((SUM(BF131:BF388)),  2)</f>
        <v>0</v>
      </c>
      <c r="G36" s="38"/>
      <c r="H36" s="38"/>
      <c r="I36" s="171">
        <v>0.14999999999999999</v>
      </c>
      <c r="J36" s="170">
        <f>ROUND(((SUM(BF131:BF388))*I36),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ROUND((SUM(BG131:BG388)),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ROUND((SUM(BH131:BH388)),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ROUND((SUM(BI131:BI388)),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123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257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258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4.75" customHeight="1">
      <c r="A89" s="38"/>
      <c r="B89" s="39"/>
      <c r="C89" s="40"/>
      <c r="D89" s="40"/>
      <c r="E89" s="76" t="str">
        <f>E11</f>
        <v xml:space="preserve">SO 101 - SO 101 - Tř. Dukelských Hrdinů - úsek Ul. Havlíčkova a  Pr. Veselého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Hodonín</v>
      </c>
      <c r="G91" s="40"/>
      <c r="H91" s="40"/>
      <c r="I91" s="156" t="s">
        <v>22</v>
      </c>
      <c r="J91" s="79" t="str">
        <f>IF(J14="","",J14)</f>
        <v>16. 12. 2020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Hodonín</v>
      </c>
      <c r="G93" s="40"/>
      <c r="H93" s="40"/>
      <c r="I93" s="156" t="s">
        <v>30</v>
      </c>
      <c r="J93" s="36" t="str">
        <f>E23</f>
        <v>Dopravoprojekt Ostrava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>Dopravoprojekt Ostrava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126</v>
      </c>
      <c r="D96" s="198"/>
      <c r="E96" s="198"/>
      <c r="F96" s="198"/>
      <c r="G96" s="198"/>
      <c r="H96" s="198"/>
      <c r="I96" s="199"/>
      <c r="J96" s="200" t="s">
        <v>127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128</v>
      </c>
      <c r="D98" s="40"/>
      <c r="E98" s="40"/>
      <c r="F98" s="40"/>
      <c r="G98" s="40"/>
      <c r="H98" s="40"/>
      <c r="I98" s="154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202"/>
      <c r="C99" s="203"/>
      <c r="D99" s="204" t="s">
        <v>260</v>
      </c>
      <c r="E99" s="205"/>
      <c r="F99" s="205"/>
      <c r="G99" s="205"/>
      <c r="H99" s="205"/>
      <c r="I99" s="206"/>
      <c r="J99" s="207">
        <f>J132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261</v>
      </c>
      <c r="E100" s="211"/>
      <c r="F100" s="211"/>
      <c r="G100" s="211"/>
      <c r="H100" s="211"/>
      <c r="I100" s="212"/>
      <c r="J100" s="213">
        <f>J133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262</v>
      </c>
      <c r="E101" s="211"/>
      <c r="F101" s="211"/>
      <c r="G101" s="211"/>
      <c r="H101" s="211"/>
      <c r="I101" s="212"/>
      <c r="J101" s="213">
        <f>J197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263</v>
      </c>
      <c r="E102" s="211"/>
      <c r="F102" s="211"/>
      <c r="G102" s="211"/>
      <c r="H102" s="211"/>
      <c r="I102" s="212"/>
      <c r="J102" s="213">
        <f>J215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9"/>
      <c r="C103" s="133"/>
      <c r="D103" s="210" t="s">
        <v>264</v>
      </c>
      <c r="E103" s="211"/>
      <c r="F103" s="211"/>
      <c r="G103" s="211"/>
      <c r="H103" s="211"/>
      <c r="I103" s="212"/>
      <c r="J103" s="213">
        <f>J217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9"/>
      <c r="C104" s="133"/>
      <c r="D104" s="210" t="s">
        <v>265</v>
      </c>
      <c r="E104" s="211"/>
      <c r="F104" s="211"/>
      <c r="G104" s="211"/>
      <c r="H104" s="211"/>
      <c r="I104" s="212"/>
      <c r="J104" s="213">
        <f>J296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9"/>
      <c r="C105" s="133"/>
      <c r="D105" s="210" t="s">
        <v>266</v>
      </c>
      <c r="E105" s="211"/>
      <c r="F105" s="211"/>
      <c r="G105" s="211"/>
      <c r="H105" s="211"/>
      <c r="I105" s="212"/>
      <c r="J105" s="213">
        <f>J318</f>
        <v>0</v>
      </c>
      <c r="K105" s="133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209"/>
      <c r="C106" s="133"/>
      <c r="D106" s="210" t="s">
        <v>267</v>
      </c>
      <c r="E106" s="211"/>
      <c r="F106" s="211"/>
      <c r="G106" s="211"/>
      <c r="H106" s="211"/>
      <c r="I106" s="212"/>
      <c r="J106" s="213">
        <f>J359</f>
        <v>0</v>
      </c>
      <c r="K106" s="133"/>
      <c r="L106" s="21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9"/>
      <c r="C107" s="133"/>
      <c r="D107" s="210" t="s">
        <v>268</v>
      </c>
      <c r="E107" s="211"/>
      <c r="F107" s="211"/>
      <c r="G107" s="211"/>
      <c r="H107" s="211"/>
      <c r="I107" s="212"/>
      <c r="J107" s="213">
        <f>J361</f>
        <v>0</v>
      </c>
      <c r="K107" s="133"/>
      <c r="L107" s="21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2"/>
      <c r="C108" s="203"/>
      <c r="D108" s="204" t="s">
        <v>269</v>
      </c>
      <c r="E108" s="205"/>
      <c r="F108" s="205"/>
      <c r="G108" s="205"/>
      <c r="H108" s="205"/>
      <c r="I108" s="206"/>
      <c r="J108" s="207">
        <f>J384</f>
        <v>0</v>
      </c>
      <c r="K108" s="203"/>
      <c r="L108" s="20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9"/>
      <c r="C109" s="133"/>
      <c r="D109" s="210" t="s">
        <v>270</v>
      </c>
      <c r="E109" s="211"/>
      <c r="F109" s="211"/>
      <c r="G109" s="211"/>
      <c r="H109" s="211"/>
      <c r="I109" s="212"/>
      <c r="J109" s="213">
        <f>J385</f>
        <v>0</v>
      </c>
      <c r="K109" s="133"/>
      <c r="L109" s="21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2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5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132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3.25" customHeight="1">
      <c r="A119" s="38"/>
      <c r="B119" s="39"/>
      <c r="C119" s="40"/>
      <c r="D119" s="40"/>
      <c r="E119" s="196" t="str">
        <f>E7</f>
        <v>Dukelských Hrdinů, revitalizace MK v úseku Havlíčkova x PR. Veselého x Marxova</v>
      </c>
      <c r="F119" s="32"/>
      <c r="G119" s="32"/>
      <c r="H119" s="32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123</v>
      </c>
      <c r="D120" s="22"/>
      <c r="E120" s="22"/>
      <c r="F120" s="22"/>
      <c r="G120" s="22"/>
      <c r="H120" s="22"/>
      <c r="I120" s="146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96" t="s">
        <v>257</v>
      </c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258</v>
      </c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75" customHeight="1">
      <c r="A123" s="38"/>
      <c r="B123" s="39"/>
      <c r="C123" s="40"/>
      <c r="D123" s="40"/>
      <c r="E123" s="76" t="str">
        <f>E11</f>
        <v xml:space="preserve">SO 101 - SO 101 - Tř. Dukelských Hrdinů - úsek Ul. Havlíčkova a  Pr. Veselého</v>
      </c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>Hodonín</v>
      </c>
      <c r="G125" s="40"/>
      <c r="H125" s="40"/>
      <c r="I125" s="156" t="s">
        <v>22</v>
      </c>
      <c r="J125" s="79" t="str">
        <f>IF(J14="","",J14)</f>
        <v>16. 12. 2020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E17</f>
        <v>město Hodonín</v>
      </c>
      <c r="G127" s="40"/>
      <c r="H127" s="40"/>
      <c r="I127" s="156" t="s">
        <v>30</v>
      </c>
      <c r="J127" s="36" t="str">
        <f>E23</f>
        <v>Dopravoprojekt Ostrava a.s.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28</v>
      </c>
      <c r="D128" s="40"/>
      <c r="E128" s="40"/>
      <c r="F128" s="27" t="str">
        <f>IF(E20="","",E20)</f>
        <v>Vyplň údaj</v>
      </c>
      <c r="G128" s="40"/>
      <c r="H128" s="40"/>
      <c r="I128" s="156" t="s">
        <v>33</v>
      </c>
      <c r="J128" s="36" t="str">
        <f>E26</f>
        <v>Dopravoprojekt Ostrava a.s.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15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15"/>
      <c r="B130" s="216"/>
      <c r="C130" s="217" t="s">
        <v>133</v>
      </c>
      <c r="D130" s="218" t="s">
        <v>60</v>
      </c>
      <c r="E130" s="218" t="s">
        <v>56</v>
      </c>
      <c r="F130" s="218" t="s">
        <v>57</v>
      </c>
      <c r="G130" s="218" t="s">
        <v>134</v>
      </c>
      <c r="H130" s="218" t="s">
        <v>135</v>
      </c>
      <c r="I130" s="219" t="s">
        <v>136</v>
      </c>
      <c r="J130" s="218" t="s">
        <v>127</v>
      </c>
      <c r="K130" s="220" t="s">
        <v>137</v>
      </c>
      <c r="L130" s="221"/>
      <c r="M130" s="100" t="s">
        <v>1</v>
      </c>
      <c r="N130" s="101" t="s">
        <v>39</v>
      </c>
      <c r="O130" s="101" t="s">
        <v>138</v>
      </c>
      <c r="P130" s="101" t="s">
        <v>139</v>
      </c>
      <c r="Q130" s="101" t="s">
        <v>140</v>
      </c>
      <c r="R130" s="101" t="s">
        <v>141</v>
      </c>
      <c r="S130" s="101" t="s">
        <v>142</v>
      </c>
      <c r="T130" s="102" t="s">
        <v>143</v>
      </c>
      <c r="U130" s="215"/>
      <c r="V130" s="215"/>
      <c r="W130" s="215"/>
      <c r="X130" s="215"/>
      <c r="Y130" s="215"/>
      <c r="Z130" s="215"/>
      <c r="AA130" s="215"/>
      <c r="AB130" s="215"/>
      <c r="AC130" s="215"/>
      <c r="AD130" s="215"/>
      <c r="AE130" s="215"/>
    </row>
    <row r="131" s="2" customFormat="1" ht="22.8" customHeight="1">
      <c r="A131" s="38"/>
      <c r="B131" s="39"/>
      <c r="C131" s="107" t="s">
        <v>144</v>
      </c>
      <c r="D131" s="40"/>
      <c r="E131" s="40"/>
      <c r="F131" s="40"/>
      <c r="G131" s="40"/>
      <c r="H131" s="40"/>
      <c r="I131" s="154"/>
      <c r="J131" s="222">
        <f>BK131</f>
        <v>0</v>
      </c>
      <c r="K131" s="40"/>
      <c r="L131" s="44"/>
      <c r="M131" s="103"/>
      <c r="N131" s="223"/>
      <c r="O131" s="104"/>
      <c r="P131" s="224">
        <f>P132+P384</f>
        <v>0</v>
      </c>
      <c r="Q131" s="104"/>
      <c r="R131" s="224">
        <f>R132+R384</f>
        <v>760.27758503400014</v>
      </c>
      <c r="S131" s="104"/>
      <c r="T131" s="225">
        <f>T132+T384</f>
        <v>2137.9849999999997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74</v>
      </c>
      <c r="AU131" s="17" t="s">
        <v>129</v>
      </c>
      <c r="BK131" s="226">
        <f>BK132+BK384</f>
        <v>0</v>
      </c>
    </row>
    <row r="132" s="12" customFormat="1" ht="25.92" customHeight="1">
      <c r="A132" s="12"/>
      <c r="B132" s="227"/>
      <c r="C132" s="228"/>
      <c r="D132" s="229" t="s">
        <v>74</v>
      </c>
      <c r="E132" s="230" t="s">
        <v>271</v>
      </c>
      <c r="F132" s="230" t="s">
        <v>272</v>
      </c>
      <c r="G132" s="228"/>
      <c r="H132" s="228"/>
      <c r="I132" s="231"/>
      <c r="J132" s="232">
        <f>BK132</f>
        <v>0</v>
      </c>
      <c r="K132" s="228"/>
      <c r="L132" s="233"/>
      <c r="M132" s="234"/>
      <c r="N132" s="235"/>
      <c r="O132" s="235"/>
      <c r="P132" s="236">
        <f>P133+P197+P215+P217+P296+P318+P361</f>
        <v>0</v>
      </c>
      <c r="Q132" s="235"/>
      <c r="R132" s="236">
        <f>R133+R197+R215+R217+R296+R318+R361</f>
        <v>760.03638503400009</v>
      </c>
      <c r="S132" s="235"/>
      <c r="T132" s="237">
        <f>T133+T197+T215+T217+T296+T318+T361</f>
        <v>2137.9849999999997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8" t="s">
        <v>83</v>
      </c>
      <c r="AT132" s="239" t="s">
        <v>74</v>
      </c>
      <c r="AU132" s="239" t="s">
        <v>75</v>
      </c>
      <c r="AY132" s="238" t="s">
        <v>148</v>
      </c>
      <c r="BK132" s="240">
        <f>BK133+BK197+BK215+BK217+BK296+BK318+BK361</f>
        <v>0</v>
      </c>
    </row>
    <row r="133" s="12" customFormat="1" ht="22.8" customHeight="1">
      <c r="A133" s="12"/>
      <c r="B133" s="227"/>
      <c r="C133" s="228"/>
      <c r="D133" s="229" t="s">
        <v>74</v>
      </c>
      <c r="E133" s="241" t="s">
        <v>83</v>
      </c>
      <c r="F133" s="241" t="s">
        <v>273</v>
      </c>
      <c r="G133" s="228"/>
      <c r="H133" s="228"/>
      <c r="I133" s="231"/>
      <c r="J133" s="242">
        <f>BK133</f>
        <v>0</v>
      </c>
      <c r="K133" s="228"/>
      <c r="L133" s="233"/>
      <c r="M133" s="234"/>
      <c r="N133" s="235"/>
      <c r="O133" s="235"/>
      <c r="P133" s="236">
        <f>SUM(P134:P196)</f>
        <v>0</v>
      </c>
      <c r="Q133" s="235"/>
      <c r="R133" s="236">
        <f>SUM(R134:R196)</f>
        <v>90.025649999999999</v>
      </c>
      <c r="S133" s="235"/>
      <c r="T133" s="237">
        <f>SUM(T134:T196)</f>
        <v>2134.4849999999997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8" t="s">
        <v>83</v>
      </c>
      <c r="AT133" s="239" t="s">
        <v>74</v>
      </c>
      <c r="AU133" s="239" t="s">
        <v>83</v>
      </c>
      <c r="AY133" s="238" t="s">
        <v>148</v>
      </c>
      <c r="BK133" s="240">
        <f>SUM(BK134:BK196)</f>
        <v>0</v>
      </c>
    </row>
    <row r="134" s="2" customFormat="1" ht="16.5" customHeight="1">
      <c r="A134" s="38"/>
      <c r="B134" s="39"/>
      <c r="C134" s="243" t="s">
        <v>83</v>
      </c>
      <c r="D134" s="243" t="s">
        <v>149</v>
      </c>
      <c r="E134" s="244" t="s">
        <v>274</v>
      </c>
      <c r="F134" s="245" t="s">
        <v>275</v>
      </c>
      <c r="G134" s="246" t="s">
        <v>276</v>
      </c>
      <c r="H134" s="247">
        <v>1142.5</v>
      </c>
      <c r="I134" s="248"/>
      <c r="J134" s="249">
        <f>ROUND(I134*H134,2)</f>
        <v>0</v>
      </c>
      <c r="K134" s="245" t="s">
        <v>153</v>
      </c>
      <c r="L134" s="44"/>
      <c r="M134" s="250" t="s">
        <v>1</v>
      </c>
      <c r="N134" s="251" t="s">
        <v>40</v>
      </c>
      <c r="O134" s="91"/>
      <c r="P134" s="252">
        <f>O134*H134</f>
        <v>0</v>
      </c>
      <c r="Q134" s="252">
        <v>0</v>
      </c>
      <c r="R134" s="252">
        <f>Q134*H134</f>
        <v>0</v>
      </c>
      <c r="S134" s="252">
        <v>0.38800000000000001</v>
      </c>
      <c r="T134" s="253">
        <f>S134*H134</f>
        <v>443.29000000000002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4" t="s">
        <v>162</v>
      </c>
      <c r="AT134" s="254" t="s">
        <v>149</v>
      </c>
      <c r="AU134" s="254" t="s">
        <v>85</v>
      </c>
      <c r="AY134" s="17" t="s">
        <v>148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7" t="s">
        <v>83</v>
      </c>
      <c r="BK134" s="255">
        <f>ROUND(I134*H134,2)</f>
        <v>0</v>
      </c>
      <c r="BL134" s="17" t="s">
        <v>162</v>
      </c>
      <c r="BM134" s="254" t="s">
        <v>277</v>
      </c>
    </row>
    <row r="135" s="15" customFormat="1">
      <c r="A135" s="15"/>
      <c r="B135" s="279"/>
      <c r="C135" s="280"/>
      <c r="D135" s="258" t="s">
        <v>156</v>
      </c>
      <c r="E135" s="281" t="s">
        <v>1</v>
      </c>
      <c r="F135" s="282" t="s">
        <v>278</v>
      </c>
      <c r="G135" s="280"/>
      <c r="H135" s="281" t="s">
        <v>1</v>
      </c>
      <c r="I135" s="283"/>
      <c r="J135" s="280"/>
      <c r="K135" s="280"/>
      <c r="L135" s="284"/>
      <c r="M135" s="285"/>
      <c r="N135" s="286"/>
      <c r="O135" s="286"/>
      <c r="P135" s="286"/>
      <c r="Q135" s="286"/>
      <c r="R135" s="286"/>
      <c r="S135" s="286"/>
      <c r="T135" s="28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8" t="s">
        <v>156</v>
      </c>
      <c r="AU135" s="288" t="s">
        <v>85</v>
      </c>
      <c r="AV135" s="15" t="s">
        <v>83</v>
      </c>
      <c r="AW135" s="15" t="s">
        <v>32</v>
      </c>
      <c r="AX135" s="15" t="s">
        <v>75</v>
      </c>
      <c r="AY135" s="288" t="s">
        <v>148</v>
      </c>
    </row>
    <row r="136" s="13" customFormat="1">
      <c r="A136" s="13"/>
      <c r="B136" s="256"/>
      <c r="C136" s="257"/>
      <c r="D136" s="258" t="s">
        <v>156</v>
      </c>
      <c r="E136" s="259" t="s">
        <v>1</v>
      </c>
      <c r="F136" s="260" t="s">
        <v>279</v>
      </c>
      <c r="G136" s="257"/>
      <c r="H136" s="261">
        <v>1142.5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156</v>
      </c>
      <c r="AU136" s="267" t="s">
        <v>85</v>
      </c>
      <c r="AV136" s="13" t="s">
        <v>85</v>
      </c>
      <c r="AW136" s="13" t="s">
        <v>32</v>
      </c>
      <c r="AX136" s="13" t="s">
        <v>83</v>
      </c>
      <c r="AY136" s="267" t="s">
        <v>148</v>
      </c>
    </row>
    <row r="137" s="2" customFormat="1" ht="21.75" customHeight="1">
      <c r="A137" s="38"/>
      <c r="B137" s="39"/>
      <c r="C137" s="243" t="s">
        <v>85</v>
      </c>
      <c r="D137" s="243" t="s">
        <v>149</v>
      </c>
      <c r="E137" s="244" t="s">
        <v>280</v>
      </c>
      <c r="F137" s="245" t="s">
        <v>281</v>
      </c>
      <c r="G137" s="246" t="s">
        <v>276</v>
      </c>
      <c r="H137" s="247">
        <v>905</v>
      </c>
      <c r="I137" s="248"/>
      <c r="J137" s="249">
        <f>ROUND(I137*H137,2)</f>
        <v>0</v>
      </c>
      <c r="K137" s="245" t="s">
        <v>282</v>
      </c>
      <c r="L137" s="44"/>
      <c r="M137" s="250" t="s">
        <v>1</v>
      </c>
      <c r="N137" s="251" t="s">
        <v>40</v>
      </c>
      <c r="O137" s="91"/>
      <c r="P137" s="252">
        <f>O137*H137</f>
        <v>0</v>
      </c>
      <c r="Q137" s="252">
        <v>0</v>
      </c>
      <c r="R137" s="252">
        <f>Q137*H137</f>
        <v>0</v>
      </c>
      <c r="S137" s="252">
        <v>0.29499999999999998</v>
      </c>
      <c r="T137" s="253">
        <f>S137*H137</f>
        <v>266.97499999999997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4" t="s">
        <v>162</v>
      </c>
      <c r="AT137" s="254" t="s">
        <v>149</v>
      </c>
      <c r="AU137" s="254" t="s">
        <v>85</v>
      </c>
      <c r="AY137" s="17" t="s">
        <v>148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7" t="s">
        <v>83</v>
      </c>
      <c r="BK137" s="255">
        <f>ROUND(I137*H137,2)</f>
        <v>0</v>
      </c>
      <c r="BL137" s="17" t="s">
        <v>162</v>
      </c>
      <c r="BM137" s="254" t="s">
        <v>283</v>
      </c>
    </row>
    <row r="138" s="13" customFormat="1">
      <c r="A138" s="13"/>
      <c r="B138" s="256"/>
      <c r="C138" s="257"/>
      <c r="D138" s="258" t="s">
        <v>156</v>
      </c>
      <c r="E138" s="259" t="s">
        <v>1</v>
      </c>
      <c r="F138" s="260" t="s">
        <v>284</v>
      </c>
      <c r="G138" s="257"/>
      <c r="H138" s="261">
        <v>905</v>
      </c>
      <c r="I138" s="262"/>
      <c r="J138" s="257"/>
      <c r="K138" s="257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156</v>
      </c>
      <c r="AU138" s="267" t="s">
        <v>85</v>
      </c>
      <c r="AV138" s="13" t="s">
        <v>85</v>
      </c>
      <c r="AW138" s="13" t="s">
        <v>32</v>
      </c>
      <c r="AX138" s="13" t="s">
        <v>83</v>
      </c>
      <c r="AY138" s="267" t="s">
        <v>148</v>
      </c>
    </row>
    <row r="139" s="2" customFormat="1" ht="21.75" customHeight="1">
      <c r="A139" s="38"/>
      <c r="B139" s="39"/>
      <c r="C139" s="243" t="s">
        <v>168</v>
      </c>
      <c r="D139" s="243" t="s">
        <v>149</v>
      </c>
      <c r="E139" s="244" t="s">
        <v>285</v>
      </c>
      <c r="F139" s="245" t="s">
        <v>286</v>
      </c>
      <c r="G139" s="246" t="s">
        <v>276</v>
      </c>
      <c r="H139" s="247">
        <v>1520</v>
      </c>
      <c r="I139" s="248"/>
      <c r="J139" s="249">
        <f>ROUND(I139*H139,2)</f>
        <v>0</v>
      </c>
      <c r="K139" s="245" t="s">
        <v>282</v>
      </c>
      <c r="L139" s="44"/>
      <c r="M139" s="250" t="s">
        <v>1</v>
      </c>
      <c r="N139" s="251" t="s">
        <v>40</v>
      </c>
      <c r="O139" s="91"/>
      <c r="P139" s="252">
        <f>O139*H139</f>
        <v>0</v>
      </c>
      <c r="Q139" s="252">
        <v>0</v>
      </c>
      <c r="R139" s="252">
        <f>Q139*H139</f>
        <v>0</v>
      </c>
      <c r="S139" s="252">
        <v>0.17000000000000001</v>
      </c>
      <c r="T139" s="253">
        <f>S139*H139</f>
        <v>258.40000000000003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4" t="s">
        <v>162</v>
      </c>
      <c r="AT139" s="254" t="s">
        <v>149</v>
      </c>
      <c r="AU139" s="254" t="s">
        <v>85</v>
      </c>
      <c r="AY139" s="17" t="s">
        <v>148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7" t="s">
        <v>83</v>
      </c>
      <c r="BK139" s="255">
        <f>ROUND(I139*H139,2)</f>
        <v>0</v>
      </c>
      <c r="BL139" s="17" t="s">
        <v>162</v>
      </c>
      <c r="BM139" s="254" t="s">
        <v>287</v>
      </c>
    </row>
    <row r="140" s="13" customFormat="1">
      <c r="A140" s="13"/>
      <c r="B140" s="256"/>
      <c r="C140" s="257"/>
      <c r="D140" s="258" t="s">
        <v>156</v>
      </c>
      <c r="E140" s="259" t="s">
        <v>1</v>
      </c>
      <c r="F140" s="260" t="s">
        <v>288</v>
      </c>
      <c r="G140" s="257"/>
      <c r="H140" s="261">
        <v>1520</v>
      </c>
      <c r="I140" s="262"/>
      <c r="J140" s="257"/>
      <c r="K140" s="257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156</v>
      </c>
      <c r="AU140" s="267" t="s">
        <v>85</v>
      </c>
      <c r="AV140" s="13" t="s">
        <v>85</v>
      </c>
      <c r="AW140" s="13" t="s">
        <v>32</v>
      </c>
      <c r="AX140" s="13" t="s">
        <v>83</v>
      </c>
      <c r="AY140" s="267" t="s">
        <v>148</v>
      </c>
    </row>
    <row r="141" s="2" customFormat="1" ht="21.75" customHeight="1">
      <c r="A141" s="38"/>
      <c r="B141" s="39"/>
      <c r="C141" s="243" t="s">
        <v>162</v>
      </c>
      <c r="D141" s="243" t="s">
        <v>149</v>
      </c>
      <c r="E141" s="244" t="s">
        <v>289</v>
      </c>
      <c r="F141" s="245" t="s">
        <v>290</v>
      </c>
      <c r="G141" s="246" t="s">
        <v>276</v>
      </c>
      <c r="H141" s="247">
        <v>470</v>
      </c>
      <c r="I141" s="248"/>
      <c r="J141" s="249">
        <f>ROUND(I141*H141,2)</f>
        <v>0</v>
      </c>
      <c r="K141" s="245" t="s">
        <v>282</v>
      </c>
      <c r="L141" s="44"/>
      <c r="M141" s="250" t="s">
        <v>1</v>
      </c>
      <c r="N141" s="251" t="s">
        <v>40</v>
      </c>
      <c r="O141" s="91"/>
      <c r="P141" s="252">
        <f>O141*H141</f>
        <v>0</v>
      </c>
      <c r="Q141" s="252">
        <v>0</v>
      </c>
      <c r="R141" s="252">
        <f>Q141*H141</f>
        <v>0</v>
      </c>
      <c r="S141" s="252">
        <v>0.28999999999999998</v>
      </c>
      <c r="T141" s="253">
        <f>S141*H141</f>
        <v>136.29999999999998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4" t="s">
        <v>162</v>
      </c>
      <c r="AT141" s="254" t="s">
        <v>149</v>
      </c>
      <c r="AU141" s="254" t="s">
        <v>85</v>
      </c>
      <c r="AY141" s="17" t="s">
        <v>148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7" t="s">
        <v>83</v>
      </c>
      <c r="BK141" s="255">
        <f>ROUND(I141*H141,2)</f>
        <v>0</v>
      </c>
      <c r="BL141" s="17" t="s">
        <v>162</v>
      </c>
      <c r="BM141" s="254" t="s">
        <v>291</v>
      </c>
    </row>
    <row r="142" s="13" customFormat="1">
      <c r="A142" s="13"/>
      <c r="B142" s="256"/>
      <c r="C142" s="257"/>
      <c r="D142" s="258" t="s">
        <v>156</v>
      </c>
      <c r="E142" s="259" t="s">
        <v>1</v>
      </c>
      <c r="F142" s="260" t="s">
        <v>292</v>
      </c>
      <c r="G142" s="257"/>
      <c r="H142" s="261">
        <v>470</v>
      </c>
      <c r="I142" s="262"/>
      <c r="J142" s="257"/>
      <c r="K142" s="257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156</v>
      </c>
      <c r="AU142" s="267" t="s">
        <v>85</v>
      </c>
      <c r="AV142" s="13" t="s">
        <v>85</v>
      </c>
      <c r="AW142" s="13" t="s">
        <v>32</v>
      </c>
      <c r="AX142" s="13" t="s">
        <v>83</v>
      </c>
      <c r="AY142" s="267" t="s">
        <v>148</v>
      </c>
    </row>
    <row r="143" s="2" customFormat="1" ht="21.75" customHeight="1">
      <c r="A143" s="38"/>
      <c r="B143" s="39"/>
      <c r="C143" s="243" t="s">
        <v>147</v>
      </c>
      <c r="D143" s="243" t="s">
        <v>149</v>
      </c>
      <c r="E143" s="244" t="s">
        <v>293</v>
      </c>
      <c r="F143" s="245" t="s">
        <v>294</v>
      </c>
      <c r="G143" s="246" t="s">
        <v>276</v>
      </c>
      <c r="H143" s="247">
        <v>1520</v>
      </c>
      <c r="I143" s="248"/>
      <c r="J143" s="249">
        <f>ROUND(I143*H143,2)</f>
        <v>0</v>
      </c>
      <c r="K143" s="245" t="s">
        <v>282</v>
      </c>
      <c r="L143" s="44"/>
      <c r="M143" s="250" t="s">
        <v>1</v>
      </c>
      <c r="N143" s="251" t="s">
        <v>40</v>
      </c>
      <c r="O143" s="91"/>
      <c r="P143" s="252">
        <f>O143*H143</f>
        <v>0</v>
      </c>
      <c r="Q143" s="252">
        <v>0</v>
      </c>
      <c r="R143" s="252">
        <f>Q143*H143</f>
        <v>0</v>
      </c>
      <c r="S143" s="252">
        <v>0.57999999999999996</v>
      </c>
      <c r="T143" s="253">
        <f>S143*H143</f>
        <v>881.59999999999991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162</v>
      </c>
      <c r="AT143" s="254" t="s">
        <v>149</v>
      </c>
      <c r="AU143" s="254" t="s">
        <v>85</v>
      </c>
      <c r="AY143" s="17" t="s">
        <v>148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162</v>
      </c>
      <c r="BM143" s="254" t="s">
        <v>295</v>
      </c>
    </row>
    <row r="144" s="13" customFormat="1">
      <c r="A144" s="13"/>
      <c r="B144" s="256"/>
      <c r="C144" s="257"/>
      <c r="D144" s="258" t="s">
        <v>156</v>
      </c>
      <c r="E144" s="259" t="s">
        <v>1</v>
      </c>
      <c r="F144" s="260" t="s">
        <v>296</v>
      </c>
      <c r="G144" s="257"/>
      <c r="H144" s="261">
        <v>170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156</v>
      </c>
      <c r="AU144" s="267" t="s">
        <v>85</v>
      </c>
      <c r="AV144" s="13" t="s">
        <v>85</v>
      </c>
      <c r="AW144" s="13" t="s">
        <v>32</v>
      </c>
      <c r="AX144" s="13" t="s">
        <v>75</v>
      </c>
      <c r="AY144" s="267" t="s">
        <v>148</v>
      </c>
    </row>
    <row r="145" s="13" customFormat="1">
      <c r="A145" s="13"/>
      <c r="B145" s="256"/>
      <c r="C145" s="257"/>
      <c r="D145" s="258" t="s">
        <v>156</v>
      </c>
      <c r="E145" s="259" t="s">
        <v>1</v>
      </c>
      <c r="F145" s="260" t="s">
        <v>297</v>
      </c>
      <c r="G145" s="257"/>
      <c r="H145" s="261">
        <v>165</v>
      </c>
      <c r="I145" s="262"/>
      <c r="J145" s="257"/>
      <c r="K145" s="257"/>
      <c r="L145" s="263"/>
      <c r="M145" s="264"/>
      <c r="N145" s="265"/>
      <c r="O145" s="265"/>
      <c r="P145" s="265"/>
      <c r="Q145" s="265"/>
      <c r="R145" s="265"/>
      <c r="S145" s="265"/>
      <c r="T145" s="26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156</v>
      </c>
      <c r="AU145" s="267" t="s">
        <v>85</v>
      </c>
      <c r="AV145" s="13" t="s">
        <v>85</v>
      </c>
      <c r="AW145" s="13" t="s">
        <v>32</v>
      </c>
      <c r="AX145" s="13" t="s">
        <v>75</v>
      </c>
      <c r="AY145" s="267" t="s">
        <v>148</v>
      </c>
    </row>
    <row r="146" s="13" customFormat="1">
      <c r="A146" s="13"/>
      <c r="B146" s="256"/>
      <c r="C146" s="257"/>
      <c r="D146" s="258" t="s">
        <v>156</v>
      </c>
      <c r="E146" s="259" t="s">
        <v>1</v>
      </c>
      <c r="F146" s="260" t="s">
        <v>298</v>
      </c>
      <c r="G146" s="257"/>
      <c r="H146" s="261">
        <v>70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156</v>
      </c>
      <c r="AU146" s="267" t="s">
        <v>85</v>
      </c>
      <c r="AV146" s="13" t="s">
        <v>85</v>
      </c>
      <c r="AW146" s="13" t="s">
        <v>32</v>
      </c>
      <c r="AX146" s="13" t="s">
        <v>75</v>
      </c>
      <c r="AY146" s="267" t="s">
        <v>148</v>
      </c>
    </row>
    <row r="147" s="13" customFormat="1">
      <c r="A147" s="13"/>
      <c r="B147" s="256"/>
      <c r="C147" s="257"/>
      <c r="D147" s="258" t="s">
        <v>156</v>
      </c>
      <c r="E147" s="259" t="s">
        <v>1</v>
      </c>
      <c r="F147" s="260" t="s">
        <v>299</v>
      </c>
      <c r="G147" s="257"/>
      <c r="H147" s="261">
        <v>200</v>
      </c>
      <c r="I147" s="262"/>
      <c r="J147" s="257"/>
      <c r="K147" s="257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156</v>
      </c>
      <c r="AU147" s="267" t="s">
        <v>85</v>
      </c>
      <c r="AV147" s="13" t="s">
        <v>85</v>
      </c>
      <c r="AW147" s="13" t="s">
        <v>32</v>
      </c>
      <c r="AX147" s="13" t="s">
        <v>75</v>
      </c>
      <c r="AY147" s="267" t="s">
        <v>148</v>
      </c>
    </row>
    <row r="148" s="13" customFormat="1">
      <c r="A148" s="13"/>
      <c r="B148" s="256"/>
      <c r="C148" s="257"/>
      <c r="D148" s="258" t="s">
        <v>156</v>
      </c>
      <c r="E148" s="259" t="s">
        <v>1</v>
      </c>
      <c r="F148" s="260" t="s">
        <v>300</v>
      </c>
      <c r="G148" s="257"/>
      <c r="H148" s="261">
        <v>915</v>
      </c>
      <c r="I148" s="262"/>
      <c r="J148" s="257"/>
      <c r="K148" s="257"/>
      <c r="L148" s="263"/>
      <c r="M148" s="264"/>
      <c r="N148" s="265"/>
      <c r="O148" s="265"/>
      <c r="P148" s="265"/>
      <c r="Q148" s="265"/>
      <c r="R148" s="265"/>
      <c r="S148" s="265"/>
      <c r="T148" s="26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7" t="s">
        <v>156</v>
      </c>
      <c r="AU148" s="267" t="s">
        <v>85</v>
      </c>
      <c r="AV148" s="13" t="s">
        <v>85</v>
      </c>
      <c r="AW148" s="13" t="s">
        <v>32</v>
      </c>
      <c r="AX148" s="13" t="s">
        <v>75</v>
      </c>
      <c r="AY148" s="267" t="s">
        <v>148</v>
      </c>
    </row>
    <row r="149" s="14" customFormat="1">
      <c r="A149" s="14"/>
      <c r="B149" s="268"/>
      <c r="C149" s="269"/>
      <c r="D149" s="258" t="s">
        <v>156</v>
      </c>
      <c r="E149" s="270" t="s">
        <v>1</v>
      </c>
      <c r="F149" s="271" t="s">
        <v>161</v>
      </c>
      <c r="G149" s="269"/>
      <c r="H149" s="272">
        <v>1520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8" t="s">
        <v>156</v>
      </c>
      <c r="AU149" s="278" t="s">
        <v>85</v>
      </c>
      <c r="AV149" s="14" t="s">
        <v>162</v>
      </c>
      <c r="AW149" s="14" t="s">
        <v>32</v>
      </c>
      <c r="AX149" s="14" t="s">
        <v>83</v>
      </c>
      <c r="AY149" s="278" t="s">
        <v>148</v>
      </c>
    </row>
    <row r="150" s="2" customFormat="1" ht="21.75" customHeight="1">
      <c r="A150" s="38"/>
      <c r="B150" s="39"/>
      <c r="C150" s="243" t="s">
        <v>182</v>
      </c>
      <c r="D150" s="243" t="s">
        <v>149</v>
      </c>
      <c r="E150" s="244" t="s">
        <v>301</v>
      </c>
      <c r="F150" s="245" t="s">
        <v>302</v>
      </c>
      <c r="G150" s="246" t="s">
        <v>276</v>
      </c>
      <c r="H150" s="247">
        <v>170</v>
      </c>
      <c r="I150" s="248"/>
      <c r="J150" s="249">
        <f>ROUND(I150*H150,2)</f>
        <v>0</v>
      </c>
      <c r="K150" s="245" t="s">
        <v>282</v>
      </c>
      <c r="L150" s="44"/>
      <c r="M150" s="250" t="s">
        <v>1</v>
      </c>
      <c r="N150" s="251" t="s">
        <v>40</v>
      </c>
      <c r="O150" s="91"/>
      <c r="P150" s="252">
        <f>O150*H150</f>
        <v>0</v>
      </c>
      <c r="Q150" s="252">
        <v>0.00012</v>
      </c>
      <c r="R150" s="252">
        <f>Q150*H150</f>
        <v>0.020400000000000001</v>
      </c>
      <c r="S150" s="252">
        <v>0.25600000000000001</v>
      </c>
      <c r="T150" s="253">
        <f>S150*H150</f>
        <v>43.520000000000003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4" t="s">
        <v>162</v>
      </c>
      <c r="AT150" s="254" t="s">
        <v>149</v>
      </c>
      <c r="AU150" s="254" t="s">
        <v>85</v>
      </c>
      <c r="AY150" s="17" t="s">
        <v>148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7" t="s">
        <v>83</v>
      </c>
      <c r="BK150" s="255">
        <f>ROUND(I150*H150,2)</f>
        <v>0</v>
      </c>
      <c r="BL150" s="17" t="s">
        <v>162</v>
      </c>
      <c r="BM150" s="254" t="s">
        <v>303</v>
      </c>
    </row>
    <row r="151" s="13" customFormat="1">
      <c r="A151" s="13"/>
      <c r="B151" s="256"/>
      <c r="C151" s="257"/>
      <c r="D151" s="258" t="s">
        <v>156</v>
      </c>
      <c r="E151" s="259" t="s">
        <v>1</v>
      </c>
      <c r="F151" s="260" t="s">
        <v>304</v>
      </c>
      <c r="G151" s="257"/>
      <c r="H151" s="261">
        <v>170</v>
      </c>
      <c r="I151" s="262"/>
      <c r="J151" s="257"/>
      <c r="K151" s="257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156</v>
      </c>
      <c r="AU151" s="267" t="s">
        <v>85</v>
      </c>
      <c r="AV151" s="13" t="s">
        <v>85</v>
      </c>
      <c r="AW151" s="13" t="s">
        <v>32</v>
      </c>
      <c r="AX151" s="13" t="s">
        <v>83</v>
      </c>
      <c r="AY151" s="267" t="s">
        <v>148</v>
      </c>
    </row>
    <row r="152" s="2" customFormat="1" ht="16.5" customHeight="1">
      <c r="A152" s="38"/>
      <c r="B152" s="39"/>
      <c r="C152" s="243" t="s">
        <v>188</v>
      </c>
      <c r="D152" s="243" t="s">
        <v>149</v>
      </c>
      <c r="E152" s="244" t="s">
        <v>305</v>
      </c>
      <c r="F152" s="245" t="s">
        <v>306</v>
      </c>
      <c r="G152" s="246" t="s">
        <v>307</v>
      </c>
      <c r="H152" s="247">
        <v>345</v>
      </c>
      <c r="I152" s="248"/>
      <c r="J152" s="249">
        <f>ROUND(I152*H152,2)</f>
        <v>0</v>
      </c>
      <c r="K152" s="245" t="s">
        <v>282</v>
      </c>
      <c r="L152" s="44"/>
      <c r="M152" s="250" t="s">
        <v>1</v>
      </c>
      <c r="N152" s="251" t="s">
        <v>40</v>
      </c>
      <c r="O152" s="91"/>
      <c r="P152" s="252">
        <f>O152*H152</f>
        <v>0</v>
      </c>
      <c r="Q152" s="252">
        <v>0</v>
      </c>
      <c r="R152" s="252">
        <f>Q152*H152</f>
        <v>0</v>
      </c>
      <c r="S152" s="252">
        <v>0.28999999999999998</v>
      </c>
      <c r="T152" s="253">
        <f>S152*H152</f>
        <v>100.05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4" t="s">
        <v>162</v>
      </c>
      <c r="AT152" s="254" t="s">
        <v>149</v>
      </c>
      <c r="AU152" s="254" t="s">
        <v>85</v>
      </c>
      <c r="AY152" s="17" t="s">
        <v>148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7" t="s">
        <v>83</v>
      </c>
      <c r="BK152" s="255">
        <f>ROUND(I152*H152,2)</f>
        <v>0</v>
      </c>
      <c r="BL152" s="17" t="s">
        <v>162</v>
      </c>
      <c r="BM152" s="254" t="s">
        <v>308</v>
      </c>
    </row>
    <row r="153" s="13" customFormat="1">
      <c r="A153" s="13"/>
      <c r="B153" s="256"/>
      <c r="C153" s="257"/>
      <c r="D153" s="258" t="s">
        <v>156</v>
      </c>
      <c r="E153" s="259" t="s">
        <v>1</v>
      </c>
      <c r="F153" s="260" t="s">
        <v>309</v>
      </c>
      <c r="G153" s="257"/>
      <c r="H153" s="261">
        <v>345</v>
      </c>
      <c r="I153" s="262"/>
      <c r="J153" s="257"/>
      <c r="K153" s="257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156</v>
      </c>
      <c r="AU153" s="267" t="s">
        <v>85</v>
      </c>
      <c r="AV153" s="13" t="s">
        <v>85</v>
      </c>
      <c r="AW153" s="13" t="s">
        <v>32</v>
      </c>
      <c r="AX153" s="13" t="s">
        <v>83</v>
      </c>
      <c r="AY153" s="267" t="s">
        <v>148</v>
      </c>
    </row>
    <row r="154" s="2" customFormat="1" ht="16.5" customHeight="1">
      <c r="A154" s="38"/>
      <c r="B154" s="39"/>
      <c r="C154" s="243" t="s">
        <v>194</v>
      </c>
      <c r="D154" s="243" t="s">
        <v>149</v>
      </c>
      <c r="E154" s="244" t="s">
        <v>310</v>
      </c>
      <c r="F154" s="245" t="s">
        <v>311</v>
      </c>
      <c r="G154" s="246" t="s">
        <v>307</v>
      </c>
      <c r="H154" s="247">
        <v>15</v>
      </c>
      <c r="I154" s="248"/>
      <c r="J154" s="249">
        <f>ROUND(I154*H154,2)</f>
        <v>0</v>
      </c>
      <c r="K154" s="245" t="s">
        <v>153</v>
      </c>
      <c r="L154" s="44"/>
      <c r="M154" s="250" t="s">
        <v>1</v>
      </c>
      <c r="N154" s="251" t="s">
        <v>40</v>
      </c>
      <c r="O154" s="91"/>
      <c r="P154" s="252">
        <f>O154*H154</f>
        <v>0</v>
      </c>
      <c r="Q154" s="252">
        <v>0</v>
      </c>
      <c r="R154" s="252">
        <f>Q154*H154</f>
        <v>0</v>
      </c>
      <c r="S154" s="252">
        <v>0.28999999999999998</v>
      </c>
      <c r="T154" s="253">
        <f>S154*H154</f>
        <v>4.3499999999999996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4" t="s">
        <v>162</v>
      </c>
      <c r="AT154" s="254" t="s">
        <v>149</v>
      </c>
      <c r="AU154" s="254" t="s">
        <v>85</v>
      </c>
      <c r="AY154" s="17" t="s">
        <v>148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7" t="s">
        <v>83</v>
      </c>
      <c r="BK154" s="255">
        <f>ROUND(I154*H154,2)</f>
        <v>0</v>
      </c>
      <c r="BL154" s="17" t="s">
        <v>162</v>
      </c>
      <c r="BM154" s="254" t="s">
        <v>312</v>
      </c>
    </row>
    <row r="155" s="15" customFormat="1">
      <c r="A155" s="15"/>
      <c r="B155" s="279"/>
      <c r="C155" s="280"/>
      <c r="D155" s="258" t="s">
        <v>156</v>
      </c>
      <c r="E155" s="281" t="s">
        <v>1</v>
      </c>
      <c r="F155" s="282" t="s">
        <v>313</v>
      </c>
      <c r="G155" s="280"/>
      <c r="H155" s="281" t="s">
        <v>1</v>
      </c>
      <c r="I155" s="283"/>
      <c r="J155" s="280"/>
      <c r="K155" s="280"/>
      <c r="L155" s="284"/>
      <c r="M155" s="285"/>
      <c r="N155" s="286"/>
      <c r="O155" s="286"/>
      <c r="P155" s="286"/>
      <c r="Q155" s="286"/>
      <c r="R155" s="286"/>
      <c r="S155" s="286"/>
      <c r="T155" s="28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8" t="s">
        <v>156</v>
      </c>
      <c r="AU155" s="288" t="s">
        <v>85</v>
      </c>
      <c r="AV155" s="15" t="s">
        <v>83</v>
      </c>
      <c r="AW155" s="15" t="s">
        <v>32</v>
      </c>
      <c r="AX155" s="15" t="s">
        <v>75</v>
      </c>
      <c r="AY155" s="288" t="s">
        <v>148</v>
      </c>
    </row>
    <row r="156" s="13" customFormat="1">
      <c r="A156" s="13"/>
      <c r="B156" s="256"/>
      <c r="C156" s="257"/>
      <c r="D156" s="258" t="s">
        <v>156</v>
      </c>
      <c r="E156" s="259" t="s">
        <v>1</v>
      </c>
      <c r="F156" s="260" t="s">
        <v>314</v>
      </c>
      <c r="G156" s="257"/>
      <c r="H156" s="261">
        <v>15</v>
      </c>
      <c r="I156" s="262"/>
      <c r="J156" s="257"/>
      <c r="K156" s="257"/>
      <c r="L156" s="263"/>
      <c r="M156" s="264"/>
      <c r="N156" s="265"/>
      <c r="O156" s="265"/>
      <c r="P156" s="265"/>
      <c r="Q156" s="265"/>
      <c r="R156" s="265"/>
      <c r="S156" s="265"/>
      <c r="T156" s="26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7" t="s">
        <v>156</v>
      </c>
      <c r="AU156" s="267" t="s">
        <v>85</v>
      </c>
      <c r="AV156" s="13" t="s">
        <v>85</v>
      </c>
      <c r="AW156" s="13" t="s">
        <v>32</v>
      </c>
      <c r="AX156" s="13" t="s">
        <v>83</v>
      </c>
      <c r="AY156" s="267" t="s">
        <v>148</v>
      </c>
    </row>
    <row r="157" s="2" customFormat="1" ht="16.5" customHeight="1">
      <c r="A157" s="38"/>
      <c r="B157" s="39"/>
      <c r="C157" s="243" t="s">
        <v>199</v>
      </c>
      <c r="D157" s="243" t="s">
        <v>149</v>
      </c>
      <c r="E157" s="244" t="s">
        <v>315</v>
      </c>
      <c r="F157" s="245" t="s">
        <v>316</v>
      </c>
      <c r="G157" s="246" t="s">
        <v>317</v>
      </c>
      <c r="H157" s="247">
        <v>105</v>
      </c>
      <c r="I157" s="248"/>
      <c r="J157" s="249">
        <f>ROUND(I157*H157,2)</f>
        <v>0</v>
      </c>
      <c r="K157" s="245" t="s">
        <v>282</v>
      </c>
      <c r="L157" s="44"/>
      <c r="M157" s="250" t="s">
        <v>1</v>
      </c>
      <c r="N157" s="251" t="s">
        <v>40</v>
      </c>
      <c r="O157" s="91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4" t="s">
        <v>162</v>
      </c>
      <c r="AT157" s="254" t="s">
        <v>149</v>
      </c>
      <c r="AU157" s="254" t="s">
        <v>85</v>
      </c>
      <c r="AY157" s="17" t="s">
        <v>148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7" t="s">
        <v>83</v>
      </c>
      <c r="BK157" s="255">
        <f>ROUND(I157*H157,2)</f>
        <v>0</v>
      </c>
      <c r="BL157" s="17" t="s">
        <v>162</v>
      </c>
      <c r="BM157" s="254" t="s">
        <v>318</v>
      </c>
    </row>
    <row r="158" s="13" customFormat="1">
      <c r="A158" s="13"/>
      <c r="B158" s="256"/>
      <c r="C158" s="257"/>
      <c r="D158" s="258" t="s">
        <v>156</v>
      </c>
      <c r="E158" s="259" t="s">
        <v>1</v>
      </c>
      <c r="F158" s="260" t="s">
        <v>319</v>
      </c>
      <c r="G158" s="257"/>
      <c r="H158" s="261">
        <v>105</v>
      </c>
      <c r="I158" s="262"/>
      <c r="J158" s="257"/>
      <c r="K158" s="257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156</v>
      </c>
      <c r="AU158" s="267" t="s">
        <v>85</v>
      </c>
      <c r="AV158" s="13" t="s">
        <v>85</v>
      </c>
      <c r="AW158" s="13" t="s">
        <v>32</v>
      </c>
      <c r="AX158" s="13" t="s">
        <v>83</v>
      </c>
      <c r="AY158" s="267" t="s">
        <v>148</v>
      </c>
    </row>
    <row r="159" s="2" customFormat="1" ht="21.75" customHeight="1">
      <c r="A159" s="38"/>
      <c r="B159" s="39"/>
      <c r="C159" s="243" t="s">
        <v>205</v>
      </c>
      <c r="D159" s="243" t="s">
        <v>149</v>
      </c>
      <c r="E159" s="244" t="s">
        <v>320</v>
      </c>
      <c r="F159" s="245" t="s">
        <v>321</v>
      </c>
      <c r="G159" s="246" t="s">
        <v>317</v>
      </c>
      <c r="H159" s="247">
        <v>45</v>
      </c>
      <c r="I159" s="248"/>
      <c r="J159" s="249">
        <f>ROUND(I159*H159,2)</f>
        <v>0</v>
      </c>
      <c r="K159" s="245" t="s">
        <v>153</v>
      </c>
      <c r="L159" s="44"/>
      <c r="M159" s="250" t="s">
        <v>1</v>
      </c>
      <c r="N159" s="251" t="s">
        <v>40</v>
      </c>
      <c r="O159" s="91"/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4" t="s">
        <v>162</v>
      </c>
      <c r="AT159" s="254" t="s">
        <v>149</v>
      </c>
      <c r="AU159" s="254" t="s">
        <v>85</v>
      </c>
      <c r="AY159" s="17" t="s">
        <v>148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7" t="s">
        <v>83</v>
      </c>
      <c r="BK159" s="255">
        <f>ROUND(I159*H159,2)</f>
        <v>0</v>
      </c>
      <c r="BL159" s="17" t="s">
        <v>162</v>
      </c>
      <c r="BM159" s="254" t="s">
        <v>322</v>
      </c>
    </row>
    <row r="160" s="13" customFormat="1">
      <c r="A160" s="13"/>
      <c r="B160" s="256"/>
      <c r="C160" s="257"/>
      <c r="D160" s="258" t="s">
        <v>156</v>
      </c>
      <c r="E160" s="259" t="s">
        <v>1</v>
      </c>
      <c r="F160" s="260" t="s">
        <v>323</v>
      </c>
      <c r="G160" s="257"/>
      <c r="H160" s="261">
        <v>45</v>
      </c>
      <c r="I160" s="262"/>
      <c r="J160" s="257"/>
      <c r="K160" s="257"/>
      <c r="L160" s="263"/>
      <c r="M160" s="264"/>
      <c r="N160" s="265"/>
      <c r="O160" s="265"/>
      <c r="P160" s="265"/>
      <c r="Q160" s="265"/>
      <c r="R160" s="265"/>
      <c r="S160" s="265"/>
      <c r="T160" s="26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7" t="s">
        <v>156</v>
      </c>
      <c r="AU160" s="267" t="s">
        <v>85</v>
      </c>
      <c r="AV160" s="13" t="s">
        <v>85</v>
      </c>
      <c r="AW160" s="13" t="s">
        <v>32</v>
      </c>
      <c r="AX160" s="13" t="s">
        <v>83</v>
      </c>
      <c r="AY160" s="267" t="s">
        <v>148</v>
      </c>
    </row>
    <row r="161" s="2" customFormat="1" ht="33" customHeight="1">
      <c r="A161" s="38"/>
      <c r="B161" s="39"/>
      <c r="C161" s="243" t="s">
        <v>210</v>
      </c>
      <c r="D161" s="243" t="s">
        <v>149</v>
      </c>
      <c r="E161" s="244" t="s">
        <v>324</v>
      </c>
      <c r="F161" s="245" t="s">
        <v>325</v>
      </c>
      <c r="G161" s="246" t="s">
        <v>317</v>
      </c>
      <c r="H161" s="247">
        <v>481.875</v>
      </c>
      <c r="I161" s="248"/>
      <c r="J161" s="249">
        <f>ROUND(I161*H161,2)</f>
        <v>0</v>
      </c>
      <c r="K161" s="245" t="s">
        <v>282</v>
      </c>
      <c r="L161" s="44"/>
      <c r="M161" s="250" t="s">
        <v>1</v>
      </c>
      <c r="N161" s="251" t="s">
        <v>40</v>
      </c>
      <c r="O161" s="91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4" t="s">
        <v>162</v>
      </c>
      <c r="AT161" s="254" t="s">
        <v>149</v>
      </c>
      <c r="AU161" s="254" t="s">
        <v>85</v>
      </c>
      <c r="AY161" s="17" t="s">
        <v>148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7" t="s">
        <v>83</v>
      </c>
      <c r="BK161" s="255">
        <f>ROUND(I161*H161,2)</f>
        <v>0</v>
      </c>
      <c r="BL161" s="17" t="s">
        <v>162</v>
      </c>
      <c r="BM161" s="254" t="s">
        <v>326</v>
      </c>
    </row>
    <row r="162" s="15" customFormat="1">
      <c r="A162" s="15"/>
      <c r="B162" s="279"/>
      <c r="C162" s="280"/>
      <c r="D162" s="258" t="s">
        <v>156</v>
      </c>
      <c r="E162" s="281" t="s">
        <v>1</v>
      </c>
      <c r="F162" s="282" t="s">
        <v>327</v>
      </c>
      <c r="G162" s="280"/>
      <c r="H162" s="281" t="s">
        <v>1</v>
      </c>
      <c r="I162" s="283"/>
      <c r="J162" s="280"/>
      <c r="K162" s="280"/>
      <c r="L162" s="284"/>
      <c r="M162" s="285"/>
      <c r="N162" s="286"/>
      <c r="O162" s="286"/>
      <c r="P162" s="286"/>
      <c r="Q162" s="286"/>
      <c r="R162" s="286"/>
      <c r="S162" s="286"/>
      <c r="T162" s="28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8" t="s">
        <v>156</v>
      </c>
      <c r="AU162" s="288" t="s">
        <v>85</v>
      </c>
      <c r="AV162" s="15" t="s">
        <v>83</v>
      </c>
      <c r="AW162" s="15" t="s">
        <v>32</v>
      </c>
      <c r="AX162" s="15" t="s">
        <v>75</v>
      </c>
      <c r="AY162" s="288" t="s">
        <v>148</v>
      </c>
    </row>
    <row r="163" s="13" customFormat="1">
      <c r="A163" s="13"/>
      <c r="B163" s="256"/>
      <c r="C163" s="257"/>
      <c r="D163" s="258" t="s">
        <v>156</v>
      </c>
      <c r="E163" s="259" t="s">
        <v>1</v>
      </c>
      <c r="F163" s="260" t="s">
        <v>328</v>
      </c>
      <c r="G163" s="257"/>
      <c r="H163" s="261">
        <v>63.75</v>
      </c>
      <c r="I163" s="262"/>
      <c r="J163" s="257"/>
      <c r="K163" s="257"/>
      <c r="L163" s="263"/>
      <c r="M163" s="264"/>
      <c r="N163" s="265"/>
      <c r="O163" s="265"/>
      <c r="P163" s="265"/>
      <c r="Q163" s="265"/>
      <c r="R163" s="265"/>
      <c r="S163" s="265"/>
      <c r="T163" s="26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7" t="s">
        <v>156</v>
      </c>
      <c r="AU163" s="267" t="s">
        <v>85</v>
      </c>
      <c r="AV163" s="13" t="s">
        <v>85</v>
      </c>
      <c r="AW163" s="13" t="s">
        <v>32</v>
      </c>
      <c r="AX163" s="13" t="s">
        <v>75</v>
      </c>
      <c r="AY163" s="267" t="s">
        <v>148</v>
      </c>
    </row>
    <row r="164" s="13" customFormat="1">
      <c r="A164" s="13"/>
      <c r="B164" s="256"/>
      <c r="C164" s="257"/>
      <c r="D164" s="258" t="s">
        <v>156</v>
      </c>
      <c r="E164" s="259" t="s">
        <v>1</v>
      </c>
      <c r="F164" s="260" t="s">
        <v>329</v>
      </c>
      <c r="G164" s="257"/>
      <c r="H164" s="261">
        <v>75</v>
      </c>
      <c r="I164" s="262"/>
      <c r="J164" s="257"/>
      <c r="K164" s="257"/>
      <c r="L164" s="263"/>
      <c r="M164" s="264"/>
      <c r="N164" s="265"/>
      <c r="O164" s="265"/>
      <c r="P164" s="265"/>
      <c r="Q164" s="265"/>
      <c r="R164" s="265"/>
      <c r="S164" s="265"/>
      <c r="T164" s="26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7" t="s">
        <v>156</v>
      </c>
      <c r="AU164" s="267" t="s">
        <v>85</v>
      </c>
      <c r="AV164" s="13" t="s">
        <v>85</v>
      </c>
      <c r="AW164" s="13" t="s">
        <v>32</v>
      </c>
      <c r="AX164" s="13" t="s">
        <v>75</v>
      </c>
      <c r="AY164" s="267" t="s">
        <v>148</v>
      </c>
    </row>
    <row r="165" s="13" customFormat="1">
      <c r="A165" s="13"/>
      <c r="B165" s="256"/>
      <c r="C165" s="257"/>
      <c r="D165" s="258" t="s">
        <v>156</v>
      </c>
      <c r="E165" s="259" t="s">
        <v>1</v>
      </c>
      <c r="F165" s="260" t="s">
        <v>330</v>
      </c>
      <c r="G165" s="257"/>
      <c r="H165" s="261">
        <v>343.125</v>
      </c>
      <c r="I165" s="262"/>
      <c r="J165" s="257"/>
      <c r="K165" s="257"/>
      <c r="L165" s="263"/>
      <c r="M165" s="264"/>
      <c r="N165" s="265"/>
      <c r="O165" s="265"/>
      <c r="P165" s="265"/>
      <c r="Q165" s="265"/>
      <c r="R165" s="265"/>
      <c r="S165" s="265"/>
      <c r="T165" s="26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7" t="s">
        <v>156</v>
      </c>
      <c r="AU165" s="267" t="s">
        <v>85</v>
      </c>
      <c r="AV165" s="13" t="s">
        <v>85</v>
      </c>
      <c r="AW165" s="13" t="s">
        <v>32</v>
      </c>
      <c r="AX165" s="13" t="s">
        <v>75</v>
      </c>
      <c r="AY165" s="267" t="s">
        <v>148</v>
      </c>
    </row>
    <row r="166" s="14" customFormat="1">
      <c r="A166" s="14"/>
      <c r="B166" s="268"/>
      <c r="C166" s="269"/>
      <c r="D166" s="258" t="s">
        <v>156</v>
      </c>
      <c r="E166" s="270" t="s">
        <v>1</v>
      </c>
      <c r="F166" s="271" t="s">
        <v>161</v>
      </c>
      <c r="G166" s="269"/>
      <c r="H166" s="272">
        <v>481.875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8" t="s">
        <v>156</v>
      </c>
      <c r="AU166" s="278" t="s">
        <v>85</v>
      </c>
      <c r="AV166" s="14" t="s">
        <v>162</v>
      </c>
      <c r="AW166" s="14" t="s">
        <v>32</v>
      </c>
      <c r="AX166" s="14" t="s">
        <v>83</v>
      </c>
      <c r="AY166" s="278" t="s">
        <v>148</v>
      </c>
    </row>
    <row r="167" s="2" customFormat="1" ht="21.75" customHeight="1">
      <c r="A167" s="38"/>
      <c r="B167" s="39"/>
      <c r="C167" s="243" t="s">
        <v>214</v>
      </c>
      <c r="D167" s="243" t="s">
        <v>149</v>
      </c>
      <c r="E167" s="244" t="s">
        <v>331</v>
      </c>
      <c r="F167" s="245" t="s">
        <v>332</v>
      </c>
      <c r="G167" s="246" t="s">
        <v>317</v>
      </c>
      <c r="H167" s="247">
        <v>45</v>
      </c>
      <c r="I167" s="248"/>
      <c r="J167" s="249">
        <f>ROUND(I167*H167,2)</f>
        <v>0</v>
      </c>
      <c r="K167" s="245" t="s">
        <v>153</v>
      </c>
      <c r="L167" s="44"/>
      <c r="M167" s="250" t="s">
        <v>1</v>
      </c>
      <c r="N167" s="251" t="s">
        <v>40</v>
      </c>
      <c r="O167" s="91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4" t="s">
        <v>162</v>
      </c>
      <c r="AT167" s="254" t="s">
        <v>149</v>
      </c>
      <c r="AU167" s="254" t="s">
        <v>85</v>
      </c>
      <c r="AY167" s="17" t="s">
        <v>148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7" t="s">
        <v>83</v>
      </c>
      <c r="BK167" s="255">
        <f>ROUND(I167*H167,2)</f>
        <v>0</v>
      </c>
      <c r="BL167" s="17" t="s">
        <v>162</v>
      </c>
      <c r="BM167" s="254" t="s">
        <v>333</v>
      </c>
    </row>
    <row r="168" s="13" customFormat="1">
      <c r="A168" s="13"/>
      <c r="B168" s="256"/>
      <c r="C168" s="257"/>
      <c r="D168" s="258" t="s">
        <v>156</v>
      </c>
      <c r="E168" s="259" t="s">
        <v>1</v>
      </c>
      <c r="F168" s="260" t="s">
        <v>334</v>
      </c>
      <c r="G168" s="257"/>
      <c r="H168" s="261">
        <v>45</v>
      </c>
      <c r="I168" s="262"/>
      <c r="J168" s="257"/>
      <c r="K168" s="257"/>
      <c r="L168" s="263"/>
      <c r="M168" s="264"/>
      <c r="N168" s="265"/>
      <c r="O168" s="265"/>
      <c r="P168" s="265"/>
      <c r="Q168" s="265"/>
      <c r="R168" s="265"/>
      <c r="S168" s="265"/>
      <c r="T168" s="26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7" t="s">
        <v>156</v>
      </c>
      <c r="AU168" s="267" t="s">
        <v>85</v>
      </c>
      <c r="AV168" s="13" t="s">
        <v>85</v>
      </c>
      <c r="AW168" s="13" t="s">
        <v>32</v>
      </c>
      <c r="AX168" s="13" t="s">
        <v>83</v>
      </c>
      <c r="AY168" s="267" t="s">
        <v>148</v>
      </c>
    </row>
    <row r="169" s="2" customFormat="1" ht="21.75" customHeight="1">
      <c r="A169" s="38"/>
      <c r="B169" s="39"/>
      <c r="C169" s="243" t="s">
        <v>219</v>
      </c>
      <c r="D169" s="243" t="s">
        <v>149</v>
      </c>
      <c r="E169" s="244" t="s">
        <v>335</v>
      </c>
      <c r="F169" s="245" t="s">
        <v>336</v>
      </c>
      <c r="G169" s="246" t="s">
        <v>317</v>
      </c>
      <c r="H169" s="247">
        <v>481.75</v>
      </c>
      <c r="I169" s="248"/>
      <c r="J169" s="249">
        <f>ROUND(I169*H169,2)</f>
        <v>0</v>
      </c>
      <c r="K169" s="245" t="s">
        <v>282</v>
      </c>
      <c r="L169" s="44"/>
      <c r="M169" s="250" t="s">
        <v>1</v>
      </c>
      <c r="N169" s="251" t="s">
        <v>40</v>
      </c>
      <c r="O169" s="91"/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4" t="s">
        <v>162</v>
      </c>
      <c r="AT169" s="254" t="s">
        <v>149</v>
      </c>
      <c r="AU169" s="254" t="s">
        <v>85</v>
      </c>
      <c r="AY169" s="17" t="s">
        <v>148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7" t="s">
        <v>83</v>
      </c>
      <c r="BK169" s="255">
        <f>ROUND(I169*H169,2)</f>
        <v>0</v>
      </c>
      <c r="BL169" s="17" t="s">
        <v>162</v>
      </c>
      <c r="BM169" s="254" t="s">
        <v>337</v>
      </c>
    </row>
    <row r="170" s="15" customFormat="1">
      <c r="A170" s="15"/>
      <c r="B170" s="279"/>
      <c r="C170" s="280"/>
      <c r="D170" s="258" t="s">
        <v>156</v>
      </c>
      <c r="E170" s="281" t="s">
        <v>1</v>
      </c>
      <c r="F170" s="282" t="s">
        <v>338</v>
      </c>
      <c r="G170" s="280"/>
      <c r="H170" s="281" t="s">
        <v>1</v>
      </c>
      <c r="I170" s="283"/>
      <c r="J170" s="280"/>
      <c r="K170" s="280"/>
      <c r="L170" s="284"/>
      <c r="M170" s="285"/>
      <c r="N170" s="286"/>
      <c r="O170" s="286"/>
      <c r="P170" s="286"/>
      <c r="Q170" s="286"/>
      <c r="R170" s="286"/>
      <c r="S170" s="286"/>
      <c r="T170" s="28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8" t="s">
        <v>156</v>
      </c>
      <c r="AU170" s="288" t="s">
        <v>85</v>
      </c>
      <c r="AV170" s="15" t="s">
        <v>83</v>
      </c>
      <c r="AW170" s="15" t="s">
        <v>32</v>
      </c>
      <c r="AX170" s="15" t="s">
        <v>75</v>
      </c>
      <c r="AY170" s="288" t="s">
        <v>148</v>
      </c>
    </row>
    <row r="171" s="13" customFormat="1">
      <c r="A171" s="13"/>
      <c r="B171" s="256"/>
      <c r="C171" s="257"/>
      <c r="D171" s="258" t="s">
        <v>156</v>
      </c>
      <c r="E171" s="259" t="s">
        <v>1</v>
      </c>
      <c r="F171" s="260" t="s">
        <v>339</v>
      </c>
      <c r="G171" s="257"/>
      <c r="H171" s="261">
        <v>481.75</v>
      </c>
      <c r="I171" s="262"/>
      <c r="J171" s="257"/>
      <c r="K171" s="257"/>
      <c r="L171" s="263"/>
      <c r="M171" s="264"/>
      <c r="N171" s="265"/>
      <c r="O171" s="265"/>
      <c r="P171" s="265"/>
      <c r="Q171" s="265"/>
      <c r="R171" s="265"/>
      <c r="S171" s="265"/>
      <c r="T171" s="26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7" t="s">
        <v>156</v>
      </c>
      <c r="AU171" s="267" t="s">
        <v>85</v>
      </c>
      <c r="AV171" s="13" t="s">
        <v>85</v>
      </c>
      <c r="AW171" s="13" t="s">
        <v>32</v>
      </c>
      <c r="AX171" s="13" t="s">
        <v>83</v>
      </c>
      <c r="AY171" s="267" t="s">
        <v>148</v>
      </c>
    </row>
    <row r="172" s="2" customFormat="1" ht="33" customHeight="1">
      <c r="A172" s="38"/>
      <c r="B172" s="39"/>
      <c r="C172" s="243" t="s">
        <v>224</v>
      </c>
      <c r="D172" s="243" t="s">
        <v>149</v>
      </c>
      <c r="E172" s="244" t="s">
        <v>340</v>
      </c>
      <c r="F172" s="245" t="s">
        <v>341</v>
      </c>
      <c r="G172" s="246" t="s">
        <v>317</v>
      </c>
      <c r="H172" s="247">
        <v>2408.75</v>
      </c>
      <c r="I172" s="248"/>
      <c r="J172" s="249">
        <f>ROUND(I172*H172,2)</f>
        <v>0</v>
      </c>
      <c r="K172" s="245" t="s">
        <v>282</v>
      </c>
      <c r="L172" s="44"/>
      <c r="M172" s="250" t="s">
        <v>1</v>
      </c>
      <c r="N172" s="251" t="s">
        <v>40</v>
      </c>
      <c r="O172" s="91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4" t="s">
        <v>162</v>
      </c>
      <c r="AT172" s="254" t="s">
        <v>149</v>
      </c>
      <c r="AU172" s="254" t="s">
        <v>85</v>
      </c>
      <c r="AY172" s="17" t="s">
        <v>148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7" t="s">
        <v>83</v>
      </c>
      <c r="BK172" s="255">
        <f>ROUND(I172*H172,2)</f>
        <v>0</v>
      </c>
      <c r="BL172" s="17" t="s">
        <v>162</v>
      </c>
      <c r="BM172" s="254" t="s">
        <v>342</v>
      </c>
    </row>
    <row r="173" s="13" customFormat="1">
      <c r="A173" s="13"/>
      <c r="B173" s="256"/>
      <c r="C173" s="257"/>
      <c r="D173" s="258" t="s">
        <v>156</v>
      </c>
      <c r="E173" s="259" t="s">
        <v>1</v>
      </c>
      <c r="F173" s="260" t="s">
        <v>343</v>
      </c>
      <c r="G173" s="257"/>
      <c r="H173" s="261">
        <v>2408.75</v>
      </c>
      <c r="I173" s="262"/>
      <c r="J173" s="257"/>
      <c r="K173" s="257"/>
      <c r="L173" s="263"/>
      <c r="M173" s="264"/>
      <c r="N173" s="265"/>
      <c r="O173" s="265"/>
      <c r="P173" s="265"/>
      <c r="Q173" s="265"/>
      <c r="R173" s="265"/>
      <c r="S173" s="265"/>
      <c r="T173" s="26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7" t="s">
        <v>156</v>
      </c>
      <c r="AU173" s="267" t="s">
        <v>85</v>
      </c>
      <c r="AV173" s="13" t="s">
        <v>85</v>
      </c>
      <c r="AW173" s="13" t="s">
        <v>32</v>
      </c>
      <c r="AX173" s="13" t="s">
        <v>83</v>
      </c>
      <c r="AY173" s="267" t="s">
        <v>148</v>
      </c>
    </row>
    <row r="174" s="2" customFormat="1" ht="16.5" customHeight="1">
      <c r="A174" s="38"/>
      <c r="B174" s="39"/>
      <c r="C174" s="243" t="s">
        <v>8</v>
      </c>
      <c r="D174" s="243" t="s">
        <v>149</v>
      </c>
      <c r="E174" s="244" t="s">
        <v>344</v>
      </c>
      <c r="F174" s="245" t="s">
        <v>345</v>
      </c>
      <c r="G174" s="246" t="s">
        <v>317</v>
      </c>
      <c r="H174" s="247">
        <v>481.75</v>
      </c>
      <c r="I174" s="248"/>
      <c r="J174" s="249">
        <f>ROUND(I174*H174,2)</f>
        <v>0</v>
      </c>
      <c r="K174" s="245" t="s">
        <v>282</v>
      </c>
      <c r="L174" s="44"/>
      <c r="M174" s="250" t="s">
        <v>1</v>
      </c>
      <c r="N174" s="251" t="s">
        <v>40</v>
      </c>
      <c r="O174" s="91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4" t="s">
        <v>162</v>
      </c>
      <c r="AT174" s="254" t="s">
        <v>149</v>
      </c>
      <c r="AU174" s="254" t="s">
        <v>85</v>
      </c>
      <c r="AY174" s="17" t="s">
        <v>148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7" t="s">
        <v>83</v>
      </c>
      <c r="BK174" s="255">
        <f>ROUND(I174*H174,2)</f>
        <v>0</v>
      </c>
      <c r="BL174" s="17" t="s">
        <v>162</v>
      </c>
      <c r="BM174" s="254" t="s">
        <v>346</v>
      </c>
    </row>
    <row r="175" s="2" customFormat="1" ht="21.75" customHeight="1">
      <c r="A175" s="38"/>
      <c r="B175" s="39"/>
      <c r="C175" s="243" t="s">
        <v>233</v>
      </c>
      <c r="D175" s="243" t="s">
        <v>149</v>
      </c>
      <c r="E175" s="244" t="s">
        <v>347</v>
      </c>
      <c r="F175" s="245" t="s">
        <v>348</v>
      </c>
      <c r="G175" s="246" t="s">
        <v>349</v>
      </c>
      <c r="H175" s="247">
        <v>867.14999999999998</v>
      </c>
      <c r="I175" s="248"/>
      <c r="J175" s="249">
        <f>ROUND(I175*H175,2)</f>
        <v>0</v>
      </c>
      <c r="K175" s="245" t="s">
        <v>282</v>
      </c>
      <c r="L175" s="44"/>
      <c r="M175" s="250" t="s">
        <v>1</v>
      </c>
      <c r="N175" s="251" t="s">
        <v>40</v>
      </c>
      <c r="O175" s="91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4" t="s">
        <v>162</v>
      </c>
      <c r="AT175" s="254" t="s">
        <v>149</v>
      </c>
      <c r="AU175" s="254" t="s">
        <v>85</v>
      </c>
      <c r="AY175" s="17" t="s">
        <v>148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7" t="s">
        <v>83</v>
      </c>
      <c r="BK175" s="255">
        <f>ROUND(I175*H175,2)</f>
        <v>0</v>
      </c>
      <c r="BL175" s="17" t="s">
        <v>162</v>
      </c>
      <c r="BM175" s="254" t="s">
        <v>350</v>
      </c>
    </row>
    <row r="176" s="15" customFormat="1">
      <c r="A176" s="15"/>
      <c r="B176" s="279"/>
      <c r="C176" s="280"/>
      <c r="D176" s="258" t="s">
        <v>156</v>
      </c>
      <c r="E176" s="281" t="s">
        <v>1</v>
      </c>
      <c r="F176" s="282" t="s">
        <v>351</v>
      </c>
      <c r="G176" s="280"/>
      <c r="H176" s="281" t="s">
        <v>1</v>
      </c>
      <c r="I176" s="283"/>
      <c r="J176" s="280"/>
      <c r="K176" s="280"/>
      <c r="L176" s="284"/>
      <c r="M176" s="285"/>
      <c r="N176" s="286"/>
      <c r="O176" s="286"/>
      <c r="P176" s="286"/>
      <c r="Q176" s="286"/>
      <c r="R176" s="286"/>
      <c r="S176" s="286"/>
      <c r="T176" s="28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8" t="s">
        <v>156</v>
      </c>
      <c r="AU176" s="288" t="s">
        <v>85</v>
      </c>
      <c r="AV176" s="15" t="s">
        <v>83</v>
      </c>
      <c r="AW176" s="15" t="s">
        <v>32</v>
      </c>
      <c r="AX176" s="15" t="s">
        <v>75</v>
      </c>
      <c r="AY176" s="288" t="s">
        <v>148</v>
      </c>
    </row>
    <row r="177" s="13" customFormat="1">
      <c r="A177" s="13"/>
      <c r="B177" s="256"/>
      <c r="C177" s="257"/>
      <c r="D177" s="258" t="s">
        <v>156</v>
      </c>
      <c r="E177" s="259" t="s">
        <v>1</v>
      </c>
      <c r="F177" s="260" t="s">
        <v>352</v>
      </c>
      <c r="G177" s="257"/>
      <c r="H177" s="261">
        <v>867.14999999999998</v>
      </c>
      <c r="I177" s="262"/>
      <c r="J177" s="257"/>
      <c r="K177" s="257"/>
      <c r="L177" s="263"/>
      <c r="M177" s="264"/>
      <c r="N177" s="265"/>
      <c r="O177" s="265"/>
      <c r="P177" s="265"/>
      <c r="Q177" s="265"/>
      <c r="R177" s="265"/>
      <c r="S177" s="265"/>
      <c r="T177" s="26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7" t="s">
        <v>156</v>
      </c>
      <c r="AU177" s="267" t="s">
        <v>85</v>
      </c>
      <c r="AV177" s="13" t="s">
        <v>85</v>
      </c>
      <c r="AW177" s="13" t="s">
        <v>32</v>
      </c>
      <c r="AX177" s="13" t="s">
        <v>83</v>
      </c>
      <c r="AY177" s="267" t="s">
        <v>148</v>
      </c>
    </row>
    <row r="178" s="2" customFormat="1" ht="21.75" customHeight="1">
      <c r="A178" s="38"/>
      <c r="B178" s="39"/>
      <c r="C178" s="243" t="s">
        <v>353</v>
      </c>
      <c r="D178" s="243" t="s">
        <v>149</v>
      </c>
      <c r="E178" s="244" t="s">
        <v>354</v>
      </c>
      <c r="F178" s="245" t="s">
        <v>355</v>
      </c>
      <c r="G178" s="246" t="s">
        <v>317</v>
      </c>
      <c r="H178" s="247">
        <v>45</v>
      </c>
      <c r="I178" s="248"/>
      <c r="J178" s="249">
        <f>ROUND(I178*H178,2)</f>
        <v>0</v>
      </c>
      <c r="K178" s="245" t="s">
        <v>282</v>
      </c>
      <c r="L178" s="44"/>
      <c r="M178" s="250" t="s">
        <v>1</v>
      </c>
      <c r="N178" s="251" t="s">
        <v>40</v>
      </c>
      <c r="O178" s="91"/>
      <c r="P178" s="252">
        <f>O178*H178</f>
        <v>0</v>
      </c>
      <c r="Q178" s="252">
        <v>0</v>
      </c>
      <c r="R178" s="252">
        <f>Q178*H178</f>
        <v>0</v>
      </c>
      <c r="S178" s="252">
        <v>0</v>
      </c>
      <c r="T178" s="25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4" t="s">
        <v>162</v>
      </c>
      <c r="AT178" s="254" t="s">
        <v>149</v>
      </c>
      <c r="AU178" s="254" t="s">
        <v>85</v>
      </c>
      <c r="AY178" s="17" t="s">
        <v>148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7" t="s">
        <v>83</v>
      </c>
      <c r="BK178" s="255">
        <f>ROUND(I178*H178,2)</f>
        <v>0</v>
      </c>
      <c r="BL178" s="17" t="s">
        <v>162</v>
      </c>
      <c r="BM178" s="254" t="s">
        <v>356</v>
      </c>
    </row>
    <row r="179" s="13" customFormat="1">
      <c r="A179" s="13"/>
      <c r="B179" s="256"/>
      <c r="C179" s="257"/>
      <c r="D179" s="258" t="s">
        <v>156</v>
      </c>
      <c r="E179" s="259" t="s">
        <v>1</v>
      </c>
      <c r="F179" s="260" t="s">
        <v>357</v>
      </c>
      <c r="G179" s="257"/>
      <c r="H179" s="261">
        <v>45</v>
      </c>
      <c r="I179" s="262"/>
      <c r="J179" s="257"/>
      <c r="K179" s="257"/>
      <c r="L179" s="263"/>
      <c r="M179" s="264"/>
      <c r="N179" s="265"/>
      <c r="O179" s="265"/>
      <c r="P179" s="265"/>
      <c r="Q179" s="265"/>
      <c r="R179" s="265"/>
      <c r="S179" s="265"/>
      <c r="T179" s="26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7" t="s">
        <v>156</v>
      </c>
      <c r="AU179" s="267" t="s">
        <v>85</v>
      </c>
      <c r="AV179" s="13" t="s">
        <v>85</v>
      </c>
      <c r="AW179" s="13" t="s">
        <v>32</v>
      </c>
      <c r="AX179" s="13" t="s">
        <v>75</v>
      </c>
      <c r="AY179" s="267" t="s">
        <v>148</v>
      </c>
    </row>
    <row r="180" s="2" customFormat="1" ht="16.5" customHeight="1">
      <c r="A180" s="38"/>
      <c r="B180" s="39"/>
      <c r="C180" s="297" t="s">
        <v>358</v>
      </c>
      <c r="D180" s="297" t="s">
        <v>359</v>
      </c>
      <c r="E180" s="298" t="s">
        <v>360</v>
      </c>
      <c r="F180" s="299" t="s">
        <v>361</v>
      </c>
      <c r="G180" s="300" t="s">
        <v>349</v>
      </c>
      <c r="H180" s="301">
        <v>90</v>
      </c>
      <c r="I180" s="302"/>
      <c r="J180" s="303">
        <f>ROUND(I180*H180,2)</f>
        <v>0</v>
      </c>
      <c r="K180" s="299" t="s">
        <v>153</v>
      </c>
      <c r="L180" s="304"/>
      <c r="M180" s="305" t="s">
        <v>1</v>
      </c>
      <c r="N180" s="306" t="s">
        <v>40</v>
      </c>
      <c r="O180" s="91"/>
      <c r="P180" s="252">
        <f>O180*H180</f>
        <v>0</v>
      </c>
      <c r="Q180" s="252">
        <v>1</v>
      </c>
      <c r="R180" s="252">
        <f>Q180*H180</f>
        <v>90</v>
      </c>
      <c r="S180" s="252">
        <v>0</v>
      </c>
      <c r="T180" s="25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4" t="s">
        <v>194</v>
      </c>
      <c r="AT180" s="254" t="s">
        <v>359</v>
      </c>
      <c r="AU180" s="254" t="s">
        <v>85</v>
      </c>
      <c r="AY180" s="17" t="s">
        <v>148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7" t="s">
        <v>83</v>
      </c>
      <c r="BK180" s="255">
        <f>ROUND(I180*H180,2)</f>
        <v>0</v>
      </c>
      <c r="BL180" s="17" t="s">
        <v>162</v>
      </c>
      <c r="BM180" s="254" t="s">
        <v>362</v>
      </c>
    </row>
    <row r="181" s="13" customFormat="1">
      <c r="A181" s="13"/>
      <c r="B181" s="256"/>
      <c r="C181" s="257"/>
      <c r="D181" s="258" t="s">
        <v>156</v>
      </c>
      <c r="E181" s="259" t="s">
        <v>1</v>
      </c>
      <c r="F181" s="260" t="s">
        <v>363</v>
      </c>
      <c r="G181" s="257"/>
      <c r="H181" s="261">
        <v>90</v>
      </c>
      <c r="I181" s="262"/>
      <c r="J181" s="257"/>
      <c r="K181" s="257"/>
      <c r="L181" s="263"/>
      <c r="M181" s="264"/>
      <c r="N181" s="265"/>
      <c r="O181" s="265"/>
      <c r="P181" s="265"/>
      <c r="Q181" s="265"/>
      <c r="R181" s="265"/>
      <c r="S181" s="265"/>
      <c r="T181" s="26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7" t="s">
        <v>156</v>
      </c>
      <c r="AU181" s="267" t="s">
        <v>85</v>
      </c>
      <c r="AV181" s="13" t="s">
        <v>85</v>
      </c>
      <c r="AW181" s="13" t="s">
        <v>32</v>
      </c>
      <c r="AX181" s="13" t="s">
        <v>75</v>
      </c>
      <c r="AY181" s="267" t="s">
        <v>148</v>
      </c>
    </row>
    <row r="182" s="2" customFormat="1" ht="16.5" customHeight="1">
      <c r="A182" s="38"/>
      <c r="B182" s="39"/>
      <c r="C182" s="243" t="s">
        <v>364</v>
      </c>
      <c r="D182" s="243" t="s">
        <v>149</v>
      </c>
      <c r="E182" s="244" t="s">
        <v>365</v>
      </c>
      <c r="F182" s="245" t="s">
        <v>366</v>
      </c>
      <c r="G182" s="246" t="s">
        <v>276</v>
      </c>
      <c r="H182" s="247">
        <v>9362.5</v>
      </c>
      <c r="I182" s="248"/>
      <c r="J182" s="249">
        <f>ROUND(I182*H182,2)</f>
        <v>0</v>
      </c>
      <c r="K182" s="245" t="s">
        <v>282</v>
      </c>
      <c r="L182" s="44"/>
      <c r="M182" s="250" t="s">
        <v>1</v>
      </c>
      <c r="N182" s="251" t="s">
        <v>40</v>
      </c>
      <c r="O182" s="91"/>
      <c r="P182" s="252">
        <f>O182*H182</f>
        <v>0</v>
      </c>
      <c r="Q182" s="252">
        <v>0</v>
      </c>
      <c r="R182" s="252">
        <f>Q182*H182</f>
        <v>0</v>
      </c>
      <c r="S182" s="252">
        <v>0</v>
      </c>
      <c r="T182" s="25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4" t="s">
        <v>162</v>
      </c>
      <c r="AT182" s="254" t="s">
        <v>149</v>
      </c>
      <c r="AU182" s="254" t="s">
        <v>85</v>
      </c>
      <c r="AY182" s="17" t="s">
        <v>148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7" t="s">
        <v>83</v>
      </c>
      <c r="BK182" s="255">
        <f>ROUND(I182*H182,2)</f>
        <v>0</v>
      </c>
      <c r="BL182" s="17" t="s">
        <v>162</v>
      </c>
      <c r="BM182" s="254" t="s">
        <v>367</v>
      </c>
    </row>
    <row r="183" s="15" customFormat="1">
      <c r="A183" s="15"/>
      <c r="B183" s="279"/>
      <c r="C183" s="280"/>
      <c r="D183" s="258" t="s">
        <v>156</v>
      </c>
      <c r="E183" s="281" t="s">
        <v>1</v>
      </c>
      <c r="F183" s="282" t="s">
        <v>368</v>
      </c>
      <c r="G183" s="280"/>
      <c r="H183" s="281" t="s">
        <v>1</v>
      </c>
      <c r="I183" s="283"/>
      <c r="J183" s="280"/>
      <c r="K183" s="280"/>
      <c r="L183" s="284"/>
      <c r="M183" s="285"/>
      <c r="N183" s="286"/>
      <c r="O183" s="286"/>
      <c r="P183" s="286"/>
      <c r="Q183" s="286"/>
      <c r="R183" s="286"/>
      <c r="S183" s="286"/>
      <c r="T183" s="28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8" t="s">
        <v>156</v>
      </c>
      <c r="AU183" s="288" t="s">
        <v>85</v>
      </c>
      <c r="AV183" s="15" t="s">
        <v>83</v>
      </c>
      <c r="AW183" s="15" t="s">
        <v>32</v>
      </c>
      <c r="AX183" s="15" t="s">
        <v>75</v>
      </c>
      <c r="AY183" s="288" t="s">
        <v>148</v>
      </c>
    </row>
    <row r="184" s="13" customFormat="1">
      <c r="A184" s="13"/>
      <c r="B184" s="256"/>
      <c r="C184" s="257"/>
      <c r="D184" s="258" t="s">
        <v>156</v>
      </c>
      <c r="E184" s="259" t="s">
        <v>1</v>
      </c>
      <c r="F184" s="260" t="s">
        <v>369</v>
      </c>
      <c r="G184" s="257"/>
      <c r="H184" s="261">
        <v>425</v>
      </c>
      <c r="I184" s="262"/>
      <c r="J184" s="257"/>
      <c r="K184" s="257"/>
      <c r="L184" s="263"/>
      <c r="M184" s="264"/>
      <c r="N184" s="265"/>
      <c r="O184" s="265"/>
      <c r="P184" s="265"/>
      <c r="Q184" s="265"/>
      <c r="R184" s="265"/>
      <c r="S184" s="265"/>
      <c r="T184" s="26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7" t="s">
        <v>156</v>
      </c>
      <c r="AU184" s="267" t="s">
        <v>85</v>
      </c>
      <c r="AV184" s="13" t="s">
        <v>85</v>
      </c>
      <c r="AW184" s="13" t="s">
        <v>32</v>
      </c>
      <c r="AX184" s="13" t="s">
        <v>75</v>
      </c>
      <c r="AY184" s="267" t="s">
        <v>148</v>
      </c>
    </row>
    <row r="185" s="13" customFormat="1">
      <c r="A185" s="13"/>
      <c r="B185" s="256"/>
      <c r="C185" s="257"/>
      <c r="D185" s="258" t="s">
        <v>156</v>
      </c>
      <c r="E185" s="259" t="s">
        <v>1</v>
      </c>
      <c r="F185" s="260" t="s">
        <v>370</v>
      </c>
      <c r="G185" s="257"/>
      <c r="H185" s="261">
        <v>206.25</v>
      </c>
      <c r="I185" s="262"/>
      <c r="J185" s="257"/>
      <c r="K185" s="257"/>
      <c r="L185" s="263"/>
      <c r="M185" s="264"/>
      <c r="N185" s="265"/>
      <c r="O185" s="265"/>
      <c r="P185" s="265"/>
      <c r="Q185" s="265"/>
      <c r="R185" s="265"/>
      <c r="S185" s="265"/>
      <c r="T185" s="26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7" t="s">
        <v>156</v>
      </c>
      <c r="AU185" s="267" t="s">
        <v>85</v>
      </c>
      <c r="AV185" s="13" t="s">
        <v>85</v>
      </c>
      <c r="AW185" s="13" t="s">
        <v>32</v>
      </c>
      <c r="AX185" s="13" t="s">
        <v>75</v>
      </c>
      <c r="AY185" s="267" t="s">
        <v>148</v>
      </c>
    </row>
    <row r="186" s="13" customFormat="1">
      <c r="A186" s="13"/>
      <c r="B186" s="256"/>
      <c r="C186" s="257"/>
      <c r="D186" s="258" t="s">
        <v>156</v>
      </c>
      <c r="E186" s="259" t="s">
        <v>1</v>
      </c>
      <c r="F186" s="260" t="s">
        <v>371</v>
      </c>
      <c r="G186" s="257"/>
      <c r="H186" s="261">
        <v>87.5</v>
      </c>
      <c r="I186" s="262"/>
      <c r="J186" s="257"/>
      <c r="K186" s="257"/>
      <c r="L186" s="263"/>
      <c r="M186" s="264"/>
      <c r="N186" s="265"/>
      <c r="O186" s="265"/>
      <c r="P186" s="265"/>
      <c r="Q186" s="265"/>
      <c r="R186" s="265"/>
      <c r="S186" s="265"/>
      <c r="T186" s="26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7" t="s">
        <v>156</v>
      </c>
      <c r="AU186" s="267" t="s">
        <v>85</v>
      </c>
      <c r="AV186" s="13" t="s">
        <v>85</v>
      </c>
      <c r="AW186" s="13" t="s">
        <v>32</v>
      </c>
      <c r="AX186" s="13" t="s">
        <v>75</v>
      </c>
      <c r="AY186" s="267" t="s">
        <v>148</v>
      </c>
    </row>
    <row r="187" s="13" customFormat="1">
      <c r="A187" s="13"/>
      <c r="B187" s="256"/>
      <c r="C187" s="257"/>
      <c r="D187" s="258" t="s">
        <v>156</v>
      </c>
      <c r="E187" s="259" t="s">
        <v>1</v>
      </c>
      <c r="F187" s="260" t="s">
        <v>372</v>
      </c>
      <c r="G187" s="257"/>
      <c r="H187" s="261">
        <v>500</v>
      </c>
      <c r="I187" s="262"/>
      <c r="J187" s="257"/>
      <c r="K187" s="257"/>
      <c r="L187" s="263"/>
      <c r="M187" s="264"/>
      <c r="N187" s="265"/>
      <c r="O187" s="265"/>
      <c r="P187" s="265"/>
      <c r="Q187" s="265"/>
      <c r="R187" s="265"/>
      <c r="S187" s="265"/>
      <c r="T187" s="26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7" t="s">
        <v>156</v>
      </c>
      <c r="AU187" s="267" t="s">
        <v>85</v>
      </c>
      <c r="AV187" s="13" t="s">
        <v>85</v>
      </c>
      <c r="AW187" s="13" t="s">
        <v>32</v>
      </c>
      <c r="AX187" s="13" t="s">
        <v>75</v>
      </c>
      <c r="AY187" s="267" t="s">
        <v>148</v>
      </c>
    </row>
    <row r="188" s="13" customFormat="1">
      <c r="A188" s="13"/>
      <c r="B188" s="256"/>
      <c r="C188" s="257"/>
      <c r="D188" s="258" t="s">
        <v>156</v>
      </c>
      <c r="E188" s="259" t="s">
        <v>1</v>
      </c>
      <c r="F188" s="260" t="s">
        <v>373</v>
      </c>
      <c r="G188" s="257"/>
      <c r="H188" s="261">
        <v>2287.5</v>
      </c>
      <c r="I188" s="262"/>
      <c r="J188" s="257"/>
      <c r="K188" s="257"/>
      <c r="L188" s="263"/>
      <c r="M188" s="264"/>
      <c r="N188" s="265"/>
      <c r="O188" s="265"/>
      <c r="P188" s="265"/>
      <c r="Q188" s="265"/>
      <c r="R188" s="265"/>
      <c r="S188" s="265"/>
      <c r="T188" s="26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7" t="s">
        <v>156</v>
      </c>
      <c r="AU188" s="267" t="s">
        <v>85</v>
      </c>
      <c r="AV188" s="13" t="s">
        <v>85</v>
      </c>
      <c r="AW188" s="13" t="s">
        <v>32</v>
      </c>
      <c r="AX188" s="13" t="s">
        <v>75</v>
      </c>
      <c r="AY188" s="267" t="s">
        <v>148</v>
      </c>
    </row>
    <row r="189" s="13" customFormat="1">
      <c r="A189" s="13"/>
      <c r="B189" s="256"/>
      <c r="C189" s="257"/>
      <c r="D189" s="258" t="s">
        <v>156</v>
      </c>
      <c r="E189" s="259" t="s">
        <v>1</v>
      </c>
      <c r="F189" s="260" t="s">
        <v>374</v>
      </c>
      <c r="G189" s="257"/>
      <c r="H189" s="261">
        <v>1175</v>
      </c>
      <c r="I189" s="262"/>
      <c r="J189" s="257"/>
      <c r="K189" s="257"/>
      <c r="L189" s="263"/>
      <c r="M189" s="264"/>
      <c r="N189" s="265"/>
      <c r="O189" s="265"/>
      <c r="P189" s="265"/>
      <c r="Q189" s="265"/>
      <c r="R189" s="265"/>
      <c r="S189" s="265"/>
      <c r="T189" s="26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7" t="s">
        <v>156</v>
      </c>
      <c r="AU189" s="267" t="s">
        <v>85</v>
      </c>
      <c r="AV189" s="13" t="s">
        <v>85</v>
      </c>
      <c r="AW189" s="13" t="s">
        <v>32</v>
      </c>
      <c r="AX189" s="13" t="s">
        <v>75</v>
      </c>
      <c r="AY189" s="267" t="s">
        <v>148</v>
      </c>
    </row>
    <row r="190" s="14" customFormat="1">
      <c r="A190" s="14"/>
      <c r="B190" s="268"/>
      <c r="C190" s="269"/>
      <c r="D190" s="258" t="s">
        <v>156</v>
      </c>
      <c r="E190" s="270" t="s">
        <v>1</v>
      </c>
      <c r="F190" s="271" t="s">
        <v>161</v>
      </c>
      <c r="G190" s="269"/>
      <c r="H190" s="272">
        <v>4681.25</v>
      </c>
      <c r="I190" s="273"/>
      <c r="J190" s="269"/>
      <c r="K190" s="269"/>
      <c r="L190" s="274"/>
      <c r="M190" s="275"/>
      <c r="N190" s="276"/>
      <c r="O190" s="276"/>
      <c r="P190" s="276"/>
      <c r="Q190" s="276"/>
      <c r="R190" s="276"/>
      <c r="S190" s="276"/>
      <c r="T190" s="27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8" t="s">
        <v>156</v>
      </c>
      <c r="AU190" s="278" t="s">
        <v>85</v>
      </c>
      <c r="AV190" s="14" t="s">
        <v>162</v>
      </c>
      <c r="AW190" s="14" t="s">
        <v>32</v>
      </c>
      <c r="AX190" s="14" t="s">
        <v>75</v>
      </c>
      <c r="AY190" s="278" t="s">
        <v>148</v>
      </c>
    </row>
    <row r="191" s="2" customFormat="1" ht="21.75" customHeight="1">
      <c r="A191" s="38"/>
      <c r="B191" s="39"/>
      <c r="C191" s="243" t="s">
        <v>375</v>
      </c>
      <c r="D191" s="243" t="s">
        <v>149</v>
      </c>
      <c r="E191" s="244" t="s">
        <v>376</v>
      </c>
      <c r="F191" s="245" t="s">
        <v>377</v>
      </c>
      <c r="G191" s="246" t="s">
        <v>276</v>
      </c>
      <c r="H191" s="247">
        <v>105</v>
      </c>
      <c r="I191" s="248"/>
      <c r="J191" s="249">
        <f>ROUND(I191*H191,2)</f>
        <v>0</v>
      </c>
      <c r="K191" s="245" t="s">
        <v>282</v>
      </c>
      <c r="L191" s="44"/>
      <c r="M191" s="250" t="s">
        <v>1</v>
      </c>
      <c r="N191" s="251" t="s">
        <v>40</v>
      </c>
      <c r="O191" s="91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4" t="s">
        <v>162</v>
      </c>
      <c r="AT191" s="254" t="s">
        <v>149</v>
      </c>
      <c r="AU191" s="254" t="s">
        <v>85</v>
      </c>
      <c r="AY191" s="17" t="s">
        <v>148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7" t="s">
        <v>83</v>
      </c>
      <c r="BK191" s="255">
        <f>ROUND(I191*H191,2)</f>
        <v>0</v>
      </c>
      <c r="BL191" s="17" t="s">
        <v>162</v>
      </c>
      <c r="BM191" s="254" t="s">
        <v>378</v>
      </c>
    </row>
    <row r="192" s="13" customFormat="1">
      <c r="A192" s="13"/>
      <c r="B192" s="256"/>
      <c r="C192" s="257"/>
      <c r="D192" s="258" t="s">
        <v>156</v>
      </c>
      <c r="E192" s="259" t="s">
        <v>1</v>
      </c>
      <c r="F192" s="260" t="s">
        <v>379</v>
      </c>
      <c r="G192" s="257"/>
      <c r="H192" s="261">
        <v>105</v>
      </c>
      <c r="I192" s="262"/>
      <c r="J192" s="257"/>
      <c r="K192" s="257"/>
      <c r="L192" s="263"/>
      <c r="M192" s="264"/>
      <c r="N192" s="265"/>
      <c r="O192" s="265"/>
      <c r="P192" s="265"/>
      <c r="Q192" s="265"/>
      <c r="R192" s="265"/>
      <c r="S192" s="265"/>
      <c r="T192" s="26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7" t="s">
        <v>156</v>
      </c>
      <c r="AU192" s="267" t="s">
        <v>85</v>
      </c>
      <c r="AV192" s="13" t="s">
        <v>85</v>
      </c>
      <c r="AW192" s="13" t="s">
        <v>32</v>
      </c>
      <c r="AX192" s="13" t="s">
        <v>83</v>
      </c>
      <c r="AY192" s="267" t="s">
        <v>148</v>
      </c>
    </row>
    <row r="193" s="2" customFormat="1" ht="21.75" customHeight="1">
      <c r="A193" s="38"/>
      <c r="B193" s="39"/>
      <c r="C193" s="243" t="s">
        <v>7</v>
      </c>
      <c r="D193" s="243" t="s">
        <v>149</v>
      </c>
      <c r="E193" s="244" t="s">
        <v>380</v>
      </c>
      <c r="F193" s="245" t="s">
        <v>381</v>
      </c>
      <c r="G193" s="246" t="s">
        <v>276</v>
      </c>
      <c r="H193" s="247">
        <v>105</v>
      </c>
      <c r="I193" s="248"/>
      <c r="J193" s="249">
        <f>ROUND(I193*H193,2)</f>
        <v>0</v>
      </c>
      <c r="K193" s="245" t="s">
        <v>282</v>
      </c>
      <c r="L193" s="44"/>
      <c r="M193" s="250" t="s">
        <v>1</v>
      </c>
      <c r="N193" s="251" t="s">
        <v>40</v>
      </c>
      <c r="O193" s="91"/>
      <c r="P193" s="252">
        <f>O193*H193</f>
        <v>0</v>
      </c>
      <c r="Q193" s="252">
        <v>0</v>
      </c>
      <c r="R193" s="252">
        <f>Q193*H193</f>
        <v>0</v>
      </c>
      <c r="S193" s="252">
        <v>0</v>
      </c>
      <c r="T193" s="25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4" t="s">
        <v>162</v>
      </c>
      <c r="AT193" s="254" t="s">
        <v>149</v>
      </c>
      <c r="AU193" s="254" t="s">
        <v>85</v>
      </c>
      <c r="AY193" s="17" t="s">
        <v>148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7" t="s">
        <v>83</v>
      </c>
      <c r="BK193" s="255">
        <f>ROUND(I193*H193,2)</f>
        <v>0</v>
      </c>
      <c r="BL193" s="17" t="s">
        <v>162</v>
      </c>
      <c r="BM193" s="254" t="s">
        <v>382</v>
      </c>
    </row>
    <row r="194" s="13" customFormat="1">
      <c r="A194" s="13"/>
      <c r="B194" s="256"/>
      <c r="C194" s="257"/>
      <c r="D194" s="258" t="s">
        <v>156</v>
      </c>
      <c r="E194" s="259" t="s">
        <v>1</v>
      </c>
      <c r="F194" s="260" t="s">
        <v>383</v>
      </c>
      <c r="G194" s="257"/>
      <c r="H194" s="261">
        <v>105</v>
      </c>
      <c r="I194" s="262"/>
      <c r="J194" s="257"/>
      <c r="K194" s="257"/>
      <c r="L194" s="263"/>
      <c r="M194" s="264"/>
      <c r="N194" s="265"/>
      <c r="O194" s="265"/>
      <c r="P194" s="265"/>
      <c r="Q194" s="265"/>
      <c r="R194" s="265"/>
      <c r="S194" s="265"/>
      <c r="T194" s="26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7" t="s">
        <v>156</v>
      </c>
      <c r="AU194" s="267" t="s">
        <v>85</v>
      </c>
      <c r="AV194" s="13" t="s">
        <v>85</v>
      </c>
      <c r="AW194" s="13" t="s">
        <v>32</v>
      </c>
      <c r="AX194" s="13" t="s">
        <v>83</v>
      </c>
      <c r="AY194" s="267" t="s">
        <v>148</v>
      </c>
    </row>
    <row r="195" s="2" customFormat="1" ht="16.5" customHeight="1">
      <c r="A195" s="38"/>
      <c r="B195" s="39"/>
      <c r="C195" s="297" t="s">
        <v>384</v>
      </c>
      <c r="D195" s="297" t="s">
        <v>359</v>
      </c>
      <c r="E195" s="298" t="s">
        <v>385</v>
      </c>
      <c r="F195" s="299" t="s">
        <v>386</v>
      </c>
      <c r="G195" s="300" t="s">
        <v>387</v>
      </c>
      <c r="H195" s="301">
        <v>5.25</v>
      </c>
      <c r="I195" s="302"/>
      <c r="J195" s="303">
        <f>ROUND(I195*H195,2)</f>
        <v>0</v>
      </c>
      <c r="K195" s="299" t="s">
        <v>282</v>
      </c>
      <c r="L195" s="304"/>
      <c r="M195" s="305" t="s">
        <v>1</v>
      </c>
      <c r="N195" s="306" t="s">
        <v>40</v>
      </c>
      <c r="O195" s="91"/>
      <c r="P195" s="252">
        <f>O195*H195</f>
        <v>0</v>
      </c>
      <c r="Q195" s="252">
        <v>0.001</v>
      </c>
      <c r="R195" s="252">
        <f>Q195*H195</f>
        <v>0.0052500000000000003</v>
      </c>
      <c r="S195" s="252">
        <v>0</v>
      </c>
      <c r="T195" s="25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4" t="s">
        <v>194</v>
      </c>
      <c r="AT195" s="254" t="s">
        <v>359</v>
      </c>
      <c r="AU195" s="254" t="s">
        <v>85</v>
      </c>
      <c r="AY195" s="17" t="s">
        <v>148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7" t="s">
        <v>83</v>
      </c>
      <c r="BK195" s="255">
        <f>ROUND(I195*H195,2)</f>
        <v>0</v>
      </c>
      <c r="BL195" s="17" t="s">
        <v>162</v>
      </c>
      <c r="BM195" s="254" t="s">
        <v>388</v>
      </c>
    </row>
    <row r="196" s="13" customFormat="1">
      <c r="A196" s="13"/>
      <c r="B196" s="256"/>
      <c r="C196" s="257"/>
      <c r="D196" s="258" t="s">
        <v>156</v>
      </c>
      <c r="E196" s="259" t="s">
        <v>1</v>
      </c>
      <c r="F196" s="260" t="s">
        <v>389</v>
      </c>
      <c r="G196" s="257"/>
      <c r="H196" s="261">
        <v>5.25</v>
      </c>
      <c r="I196" s="262"/>
      <c r="J196" s="257"/>
      <c r="K196" s="257"/>
      <c r="L196" s="263"/>
      <c r="M196" s="264"/>
      <c r="N196" s="265"/>
      <c r="O196" s="265"/>
      <c r="P196" s="265"/>
      <c r="Q196" s="265"/>
      <c r="R196" s="265"/>
      <c r="S196" s="265"/>
      <c r="T196" s="26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7" t="s">
        <v>156</v>
      </c>
      <c r="AU196" s="267" t="s">
        <v>85</v>
      </c>
      <c r="AV196" s="13" t="s">
        <v>85</v>
      </c>
      <c r="AW196" s="13" t="s">
        <v>32</v>
      </c>
      <c r="AX196" s="13" t="s">
        <v>83</v>
      </c>
      <c r="AY196" s="267" t="s">
        <v>148</v>
      </c>
    </row>
    <row r="197" s="12" customFormat="1" ht="22.8" customHeight="1">
      <c r="A197" s="12"/>
      <c r="B197" s="227"/>
      <c r="C197" s="228"/>
      <c r="D197" s="229" t="s">
        <v>74</v>
      </c>
      <c r="E197" s="241" t="s">
        <v>85</v>
      </c>
      <c r="F197" s="241" t="s">
        <v>390</v>
      </c>
      <c r="G197" s="228"/>
      <c r="H197" s="228"/>
      <c r="I197" s="231"/>
      <c r="J197" s="242">
        <f>BK197</f>
        <v>0</v>
      </c>
      <c r="K197" s="228"/>
      <c r="L197" s="233"/>
      <c r="M197" s="234"/>
      <c r="N197" s="235"/>
      <c r="O197" s="235"/>
      <c r="P197" s="236">
        <f>SUM(P198:P214)</f>
        <v>0</v>
      </c>
      <c r="Q197" s="235"/>
      <c r="R197" s="236">
        <f>SUM(R198:R214)</f>
        <v>100.31392290000001</v>
      </c>
      <c r="S197" s="235"/>
      <c r="T197" s="237">
        <f>SUM(T198:T214)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8" t="s">
        <v>83</v>
      </c>
      <c r="AT197" s="239" t="s">
        <v>74</v>
      </c>
      <c r="AU197" s="239" t="s">
        <v>83</v>
      </c>
      <c r="AY197" s="238" t="s">
        <v>148</v>
      </c>
      <c r="BK197" s="240">
        <f>SUM(BK198:BK214)</f>
        <v>0</v>
      </c>
    </row>
    <row r="198" s="2" customFormat="1" ht="33" customHeight="1">
      <c r="A198" s="38"/>
      <c r="B198" s="39"/>
      <c r="C198" s="243" t="s">
        <v>391</v>
      </c>
      <c r="D198" s="243" t="s">
        <v>149</v>
      </c>
      <c r="E198" s="244" t="s">
        <v>392</v>
      </c>
      <c r="F198" s="245" t="s">
        <v>393</v>
      </c>
      <c r="G198" s="246" t="s">
        <v>307</v>
      </c>
      <c r="H198" s="247">
        <v>360</v>
      </c>
      <c r="I198" s="248"/>
      <c r="J198" s="249">
        <f>ROUND(I198*H198,2)</f>
        <v>0</v>
      </c>
      <c r="K198" s="245" t="s">
        <v>282</v>
      </c>
      <c r="L198" s="44"/>
      <c r="M198" s="250" t="s">
        <v>1</v>
      </c>
      <c r="N198" s="251" t="s">
        <v>40</v>
      </c>
      <c r="O198" s="91"/>
      <c r="P198" s="252">
        <f>O198*H198</f>
        <v>0</v>
      </c>
      <c r="Q198" s="252">
        <v>0.27411000000000002</v>
      </c>
      <c r="R198" s="252">
        <f>Q198*H198</f>
        <v>98.679600000000008</v>
      </c>
      <c r="S198" s="252">
        <v>0</v>
      </c>
      <c r="T198" s="25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4" t="s">
        <v>162</v>
      </c>
      <c r="AT198" s="254" t="s">
        <v>149</v>
      </c>
      <c r="AU198" s="254" t="s">
        <v>85</v>
      </c>
      <c r="AY198" s="17" t="s">
        <v>148</v>
      </c>
      <c r="BE198" s="255">
        <f>IF(N198="základní",J198,0)</f>
        <v>0</v>
      </c>
      <c r="BF198" s="255">
        <f>IF(N198="snížená",J198,0)</f>
        <v>0</v>
      </c>
      <c r="BG198" s="255">
        <f>IF(N198="zákl. přenesená",J198,0)</f>
        <v>0</v>
      </c>
      <c r="BH198" s="255">
        <f>IF(N198="sníž. přenesená",J198,0)</f>
        <v>0</v>
      </c>
      <c r="BI198" s="255">
        <f>IF(N198="nulová",J198,0)</f>
        <v>0</v>
      </c>
      <c r="BJ198" s="17" t="s">
        <v>83</v>
      </c>
      <c r="BK198" s="255">
        <f>ROUND(I198*H198,2)</f>
        <v>0</v>
      </c>
      <c r="BL198" s="17" t="s">
        <v>162</v>
      </c>
      <c r="BM198" s="254" t="s">
        <v>394</v>
      </c>
    </row>
    <row r="199" s="15" customFormat="1">
      <c r="A199" s="15"/>
      <c r="B199" s="279"/>
      <c r="C199" s="280"/>
      <c r="D199" s="258" t="s">
        <v>156</v>
      </c>
      <c r="E199" s="281" t="s">
        <v>1</v>
      </c>
      <c r="F199" s="282" t="s">
        <v>395</v>
      </c>
      <c r="G199" s="280"/>
      <c r="H199" s="281" t="s">
        <v>1</v>
      </c>
      <c r="I199" s="283"/>
      <c r="J199" s="280"/>
      <c r="K199" s="280"/>
      <c r="L199" s="284"/>
      <c r="M199" s="285"/>
      <c r="N199" s="286"/>
      <c r="O199" s="286"/>
      <c r="P199" s="286"/>
      <c r="Q199" s="286"/>
      <c r="R199" s="286"/>
      <c r="S199" s="286"/>
      <c r="T199" s="28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8" t="s">
        <v>156</v>
      </c>
      <c r="AU199" s="288" t="s">
        <v>85</v>
      </c>
      <c r="AV199" s="15" t="s">
        <v>83</v>
      </c>
      <c r="AW199" s="15" t="s">
        <v>32</v>
      </c>
      <c r="AX199" s="15" t="s">
        <v>75</v>
      </c>
      <c r="AY199" s="288" t="s">
        <v>148</v>
      </c>
    </row>
    <row r="200" s="13" customFormat="1">
      <c r="A200" s="13"/>
      <c r="B200" s="256"/>
      <c r="C200" s="257"/>
      <c r="D200" s="258" t="s">
        <v>156</v>
      </c>
      <c r="E200" s="259" t="s">
        <v>1</v>
      </c>
      <c r="F200" s="260" t="s">
        <v>396</v>
      </c>
      <c r="G200" s="257"/>
      <c r="H200" s="261">
        <v>360</v>
      </c>
      <c r="I200" s="262"/>
      <c r="J200" s="257"/>
      <c r="K200" s="257"/>
      <c r="L200" s="263"/>
      <c r="M200" s="264"/>
      <c r="N200" s="265"/>
      <c r="O200" s="265"/>
      <c r="P200" s="265"/>
      <c r="Q200" s="265"/>
      <c r="R200" s="265"/>
      <c r="S200" s="265"/>
      <c r="T200" s="26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7" t="s">
        <v>156</v>
      </c>
      <c r="AU200" s="267" t="s">
        <v>85</v>
      </c>
      <c r="AV200" s="13" t="s">
        <v>85</v>
      </c>
      <c r="AW200" s="13" t="s">
        <v>32</v>
      </c>
      <c r="AX200" s="13" t="s">
        <v>83</v>
      </c>
      <c r="AY200" s="267" t="s">
        <v>148</v>
      </c>
    </row>
    <row r="201" s="2" customFormat="1" ht="21.75" customHeight="1">
      <c r="A201" s="38"/>
      <c r="B201" s="39"/>
      <c r="C201" s="243" t="s">
        <v>397</v>
      </c>
      <c r="D201" s="243" t="s">
        <v>149</v>
      </c>
      <c r="E201" s="244" t="s">
        <v>398</v>
      </c>
      <c r="F201" s="245" t="s">
        <v>399</v>
      </c>
      <c r="G201" s="246" t="s">
        <v>276</v>
      </c>
      <c r="H201" s="247">
        <v>3027.5</v>
      </c>
      <c r="I201" s="248"/>
      <c r="J201" s="249">
        <f>ROUND(I201*H201,2)</f>
        <v>0</v>
      </c>
      <c r="K201" s="245" t="s">
        <v>282</v>
      </c>
      <c r="L201" s="44"/>
      <c r="M201" s="250" t="s">
        <v>1</v>
      </c>
      <c r="N201" s="251" t="s">
        <v>40</v>
      </c>
      <c r="O201" s="91"/>
      <c r="P201" s="252">
        <f>O201*H201</f>
        <v>0</v>
      </c>
      <c r="Q201" s="252">
        <v>9.8999999999999994E-05</v>
      </c>
      <c r="R201" s="252">
        <f>Q201*H201</f>
        <v>0.2997225</v>
      </c>
      <c r="S201" s="252">
        <v>0</v>
      </c>
      <c r="T201" s="25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4" t="s">
        <v>162</v>
      </c>
      <c r="AT201" s="254" t="s">
        <v>149</v>
      </c>
      <c r="AU201" s="254" t="s">
        <v>85</v>
      </c>
      <c r="AY201" s="17" t="s">
        <v>148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17" t="s">
        <v>83</v>
      </c>
      <c r="BK201" s="255">
        <f>ROUND(I201*H201,2)</f>
        <v>0</v>
      </c>
      <c r="BL201" s="17" t="s">
        <v>162</v>
      </c>
      <c r="BM201" s="254" t="s">
        <v>400</v>
      </c>
    </row>
    <row r="202" s="15" customFormat="1">
      <c r="A202" s="15"/>
      <c r="B202" s="279"/>
      <c r="C202" s="280"/>
      <c r="D202" s="258" t="s">
        <v>156</v>
      </c>
      <c r="E202" s="281" t="s">
        <v>1</v>
      </c>
      <c r="F202" s="282" t="s">
        <v>401</v>
      </c>
      <c r="G202" s="280"/>
      <c r="H202" s="281" t="s">
        <v>1</v>
      </c>
      <c r="I202" s="283"/>
      <c r="J202" s="280"/>
      <c r="K202" s="280"/>
      <c r="L202" s="284"/>
      <c r="M202" s="285"/>
      <c r="N202" s="286"/>
      <c r="O202" s="286"/>
      <c r="P202" s="286"/>
      <c r="Q202" s="286"/>
      <c r="R202" s="286"/>
      <c r="S202" s="286"/>
      <c r="T202" s="28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8" t="s">
        <v>156</v>
      </c>
      <c r="AU202" s="288" t="s">
        <v>85</v>
      </c>
      <c r="AV202" s="15" t="s">
        <v>83</v>
      </c>
      <c r="AW202" s="15" t="s">
        <v>32</v>
      </c>
      <c r="AX202" s="15" t="s">
        <v>75</v>
      </c>
      <c r="AY202" s="288" t="s">
        <v>148</v>
      </c>
    </row>
    <row r="203" s="13" customFormat="1">
      <c r="A203" s="13"/>
      <c r="B203" s="256"/>
      <c r="C203" s="257"/>
      <c r="D203" s="258" t="s">
        <v>156</v>
      </c>
      <c r="E203" s="259" t="s">
        <v>1</v>
      </c>
      <c r="F203" s="260" t="s">
        <v>402</v>
      </c>
      <c r="G203" s="257"/>
      <c r="H203" s="261">
        <v>1143.75</v>
      </c>
      <c r="I203" s="262"/>
      <c r="J203" s="257"/>
      <c r="K203" s="257"/>
      <c r="L203" s="263"/>
      <c r="M203" s="264"/>
      <c r="N203" s="265"/>
      <c r="O203" s="265"/>
      <c r="P203" s="265"/>
      <c r="Q203" s="265"/>
      <c r="R203" s="265"/>
      <c r="S203" s="265"/>
      <c r="T203" s="26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7" t="s">
        <v>156</v>
      </c>
      <c r="AU203" s="267" t="s">
        <v>85</v>
      </c>
      <c r="AV203" s="13" t="s">
        <v>85</v>
      </c>
      <c r="AW203" s="13" t="s">
        <v>32</v>
      </c>
      <c r="AX203" s="13" t="s">
        <v>75</v>
      </c>
      <c r="AY203" s="267" t="s">
        <v>148</v>
      </c>
    </row>
    <row r="204" s="13" customFormat="1">
      <c r="A204" s="13"/>
      <c r="B204" s="256"/>
      <c r="C204" s="257"/>
      <c r="D204" s="258" t="s">
        <v>156</v>
      </c>
      <c r="E204" s="259" t="s">
        <v>1</v>
      </c>
      <c r="F204" s="260" t="s">
        <v>403</v>
      </c>
      <c r="G204" s="257"/>
      <c r="H204" s="261">
        <v>212.5</v>
      </c>
      <c r="I204" s="262"/>
      <c r="J204" s="257"/>
      <c r="K204" s="257"/>
      <c r="L204" s="263"/>
      <c r="M204" s="264"/>
      <c r="N204" s="265"/>
      <c r="O204" s="265"/>
      <c r="P204" s="265"/>
      <c r="Q204" s="265"/>
      <c r="R204" s="265"/>
      <c r="S204" s="265"/>
      <c r="T204" s="26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7" t="s">
        <v>156</v>
      </c>
      <c r="AU204" s="267" t="s">
        <v>85</v>
      </c>
      <c r="AV204" s="13" t="s">
        <v>85</v>
      </c>
      <c r="AW204" s="13" t="s">
        <v>32</v>
      </c>
      <c r="AX204" s="13" t="s">
        <v>75</v>
      </c>
      <c r="AY204" s="267" t="s">
        <v>148</v>
      </c>
    </row>
    <row r="205" s="13" customFormat="1">
      <c r="A205" s="13"/>
      <c r="B205" s="256"/>
      <c r="C205" s="257"/>
      <c r="D205" s="258" t="s">
        <v>156</v>
      </c>
      <c r="E205" s="259" t="s">
        <v>1</v>
      </c>
      <c r="F205" s="260" t="s">
        <v>404</v>
      </c>
      <c r="G205" s="257"/>
      <c r="H205" s="261">
        <v>250</v>
      </c>
      <c r="I205" s="262"/>
      <c r="J205" s="257"/>
      <c r="K205" s="257"/>
      <c r="L205" s="263"/>
      <c r="M205" s="264"/>
      <c r="N205" s="265"/>
      <c r="O205" s="265"/>
      <c r="P205" s="265"/>
      <c r="Q205" s="265"/>
      <c r="R205" s="265"/>
      <c r="S205" s="265"/>
      <c r="T205" s="26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7" t="s">
        <v>156</v>
      </c>
      <c r="AU205" s="267" t="s">
        <v>85</v>
      </c>
      <c r="AV205" s="13" t="s">
        <v>85</v>
      </c>
      <c r="AW205" s="13" t="s">
        <v>32</v>
      </c>
      <c r="AX205" s="13" t="s">
        <v>75</v>
      </c>
      <c r="AY205" s="267" t="s">
        <v>148</v>
      </c>
    </row>
    <row r="206" s="13" customFormat="1">
      <c r="A206" s="13"/>
      <c r="B206" s="256"/>
      <c r="C206" s="257"/>
      <c r="D206" s="258" t="s">
        <v>156</v>
      </c>
      <c r="E206" s="259" t="s">
        <v>1</v>
      </c>
      <c r="F206" s="260" t="s">
        <v>405</v>
      </c>
      <c r="G206" s="257"/>
      <c r="H206" s="261">
        <v>206.25</v>
      </c>
      <c r="I206" s="262"/>
      <c r="J206" s="257"/>
      <c r="K206" s="257"/>
      <c r="L206" s="263"/>
      <c r="M206" s="264"/>
      <c r="N206" s="265"/>
      <c r="O206" s="265"/>
      <c r="P206" s="265"/>
      <c r="Q206" s="265"/>
      <c r="R206" s="265"/>
      <c r="S206" s="265"/>
      <c r="T206" s="26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7" t="s">
        <v>156</v>
      </c>
      <c r="AU206" s="267" t="s">
        <v>85</v>
      </c>
      <c r="AV206" s="13" t="s">
        <v>85</v>
      </c>
      <c r="AW206" s="13" t="s">
        <v>32</v>
      </c>
      <c r="AX206" s="13" t="s">
        <v>75</v>
      </c>
      <c r="AY206" s="267" t="s">
        <v>148</v>
      </c>
    </row>
    <row r="207" s="13" customFormat="1">
      <c r="A207" s="13"/>
      <c r="B207" s="256"/>
      <c r="C207" s="257"/>
      <c r="D207" s="258" t="s">
        <v>156</v>
      </c>
      <c r="E207" s="259" t="s">
        <v>1</v>
      </c>
      <c r="F207" s="260" t="s">
        <v>406</v>
      </c>
      <c r="G207" s="257"/>
      <c r="H207" s="261">
        <v>87.5</v>
      </c>
      <c r="I207" s="262"/>
      <c r="J207" s="257"/>
      <c r="K207" s="257"/>
      <c r="L207" s="263"/>
      <c r="M207" s="264"/>
      <c r="N207" s="265"/>
      <c r="O207" s="265"/>
      <c r="P207" s="265"/>
      <c r="Q207" s="265"/>
      <c r="R207" s="265"/>
      <c r="S207" s="265"/>
      <c r="T207" s="26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7" t="s">
        <v>156</v>
      </c>
      <c r="AU207" s="267" t="s">
        <v>85</v>
      </c>
      <c r="AV207" s="13" t="s">
        <v>85</v>
      </c>
      <c r="AW207" s="13" t="s">
        <v>32</v>
      </c>
      <c r="AX207" s="13" t="s">
        <v>75</v>
      </c>
      <c r="AY207" s="267" t="s">
        <v>148</v>
      </c>
    </row>
    <row r="208" s="13" customFormat="1">
      <c r="A208" s="13"/>
      <c r="B208" s="256"/>
      <c r="C208" s="257"/>
      <c r="D208" s="258" t="s">
        <v>156</v>
      </c>
      <c r="E208" s="259" t="s">
        <v>1</v>
      </c>
      <c r="F208" s="260" t="s">
        <v>407</v>
      </c>
      <c r="G208" s="257"/>
      <c r="H208" s="261">
        <v>587.5</v>
      </c>
      <c r="I208" s="262"/>
      <c r="J208" s="257"/>
      <c r="K208" s="257"/>
      <c r="L208" s="263"/>
      <c r="M208" s="264"/>
      <c r="N208" s="265"/>
      <c r="O208" s="265"/>
      <c r="P208" s="265"/>
      <c r="Q208" s="265"/>
      <c r="R208" s="265"/>
      <c r="S208" s="265"/>
      <c r="T208" s="26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7" t="s">
        <v>156</v>
      </c>
      <c r="AU208" s="267" t="s">
        <v>85</v>
      </c>
      <c r="AV208" s="13" t="s">
        <v>85</v>
      </c>
      <c r="AW208" s="13" t="s">
        <v>32</v>
      </c>
      <c r="AX208" s="13" t="s">
        <v>75</v>
      </c>
      <c r="AY208" s="267" t="s">
        <v>148</v>
      </c>
    </row>
    <row r="209" s="13" customFormat="1">
      <c r="A209" s="13"/>
      <c r="B209" s="256"/>
      <c r="C209" s="257"/>
      <c r="D209" s="258" t="s">
        <v>156</v>
      </c>
      <c r="E209" s="259" t="s">
        <v>1</v>
      </c>
      <c r="F209" s="260" t="s">
        <v>408</v>
      </c>
      <c r="G209" s="257"/>
      <c r="H209" s="261">
        <v>540</v>
      </c>
      <c r="I209" s="262"/>
      <c r="J209" s="257"/>
      <c r="K209" s="257"/>
      <c r="L209" s="263"/>
      <c r="M209" s="264"/>
      <c r="N209" s="265"/>
      <c r="O209" s="265"/>
      <c r="P209" s="265"/>
      <c r="Q209" s="265"/>
      <c r="R209" s="265"/>
      <c r="S209" s="265"/>
      <c r="T209" s="26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7" t="s">
        <v>156</v>
      </c>
      <c r="AU209" s="267" t="s">
        <v>85</v>
      </c>
      <c r="AV209" s="13" t="s">
        <v>85</v>
      </c>
      <c r="AW209" s="13" t="s">
        <v>32</v>
      </c>
      <c r="AX209" s="13" t="s">
        <v>75</v>
      </c>
      <c r="AY209" s="267" t="s">
        <v>148</v>
      </c>
    </row>
    <row r="210" s="2" customFormat="1" ht="16.5" customHeight="1">
      <c r="A210" s="38"/>
      <c r="B210" s="39"/>
      <c r="C210" s="297" t="s">
        <v>409</v>
      </c>
      <c r="D210" s="297" t="s">
        <v>359</v>
      </c>
      <c r="E210" s="298" t="s">
        <v>410</v>
      </c>
      <c r="F210" s="299" t="s">
        <v>411</v>
      </c>
      <c r="G210" s="300" t="s">
        <v>307</v>
      </c>
      <c r="H210" s="301">
        <v>1009.167</v>
      </c>
      <c r="I210" s="302"/>
      <c r="J210" s="303">
        <f>ROUND(I210*H210,2)</f>
        <v>0</v>
      </c>
      <c r="K210" s="299" t="s">
        <v>153</v>
      </c>
      <c r="L210" s="304"/>
      <c r="M210" s="305" t="s">
        <v>1</v>
      </c>
      <c r="N210" s="306" t="s">
        <v>40</v>
      </c>
      <c r="O210" s="91"/>
      <c r="P210" s="252">
        <f>O210*H210</f>
        <v>0</v>
      </c>
      <c r="Q210" s="252">
        <v>0.0011999999999999999</v>
      </c>
      <c r="R210" s="252">
        <f>Q210*H210</f>
        <v>1.2110003999999999</v>
      </c>
      <c r="S210" s="252">
        <v>0</v>
      </c>
      <c r="T210" s="25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4" t="s">
        <v>194</v>
      </c>
      <c r="AT210" s="254" t="s">
        <v>359</v>
      </c>
      <c r="AU210" s="254" t="s">
        <v>85</v>
      </c>
      <c r="AY210" s="17" t="s">
        <v>148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17" t="s">
        <v>83</v>
      </c>
      <c r="BK210" s="255">
        <f>ROUND(I210*H210,2)</f>
        <v>0</v>
      </c>
      <c r="BL210" s="17" t="s">
        <v>162</v>
      </c>
      <c r="BM210" s="254" t="s">
        <v>412</v>
      </c>
    </row>
    <row r="211" s="13" customFormat="1">
      <c r="A211" s="13"/>
      <c r="B211" s="256"/>
      <c r="C211" s="257"/>
      <c r="D211" s="258" t="s">
        <v>156</v>
      </c>
      <c r="E211" s="259" t="s">
        <v>1</v>
      </c>
      <c r="F211" s="260" t="s">
        <v>413</v>
      </c>
      <c r="G211" s="257"/>
      <c r="H211" s="261">
        <v>1009.167</v>
      </c>
      <c r="I211" s="262"/>
      <c r="J211" s="257"/>
      <c r="K211" s="257"/>
      <c r="L211" s="263"/>
      <c r="M211" s="264"/>
      <c r="N211" s="265"/>
      <c r="O211" s="265"/>
      <c r="P211" s="265"/>
      <c r="Q211" s="265"/>
      <c r="R211" s="265"/>
      <c r="S211" s="265"/>
      <c r="T211" s="26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7" t="s">
        <v>156</v>
      </c>
      <c r="AU211" s="267" t="s">
        <v>85</v>
      </c>
      <c r="AV211" s="13" t="s">
        <v>85</v>
      </c>
      <c r="AW211" s="13" t="s">
        <v>32</v>
      </c>
      <c r="AX211" s="13" t="s">
        <v>83</v>
      </c>
      <c r="AY211" s="267" t="s">
        <v>148</v>
      </c>
    </row>
    <row r="212" s="2" customFormat="1" ht="16.5" customHeight="1">
      <c r="A212" s="38"/>
      <c r="B212" s="39"/>
      <c r="C212" s="243" t="s">
        <v>414</v>
      </c>
      <c r="D212" s="243" t="s">
        <v>149</v>
      </c>
      <c r="E212" s="244" t="s">
        <v>415</v>
      </c>
      <c r="F212" s="245" t="s">
        <v>416</v>
      </c>
      <c r="G212" s="246" t="s">
        <v>276</v>
      </c>
      <c r="H212" s="247">
        <v>120</v>
      </c>
      <c r="I212" s="248"/>
      <c r="J212" s="249">
        <f>ROUND(I212*H212,2)</f>
        <v>0</v>
      </c>
      <c r="K212" s="245" t="s">
        <v>153</v>
      </c>
      <c r="L212" s="44"/>
      <c r="M212" s="250" t="s">
        <v>1</v>
      </c>
      <c r="N212" s="251" t="s">
        <v>40</v>
      </c>
      <c r="O212" s="91"/>
      <c r="P212" s="252">
        <f>O212*H212</f>
        <v>0</v>
      </c>
      <c r="Q212" s="252">
        <v>0.0010300000000000001</v>
      </c>
      <c r="R212" s="252">
        <f>Q212*H212</f>
        <v>0.12360000000000002</v>
      </c>
      <c r="S212" s="252">
        <v>0</v>
      </c>
      <c r="T212" s="25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4" t="s">
        <v>162</v>
      </c>
      <c r="AT212" s="254" t="s">
        <v>149</v>
      </c>
      <c r="AU212" s="254" t="s">
        <v>85</v>
      </c>
      <c r="AY212" s="17" t="s">
        <v>148</v>
      </c>
      <c r="BE212" s="255">
        <f>IF(N212="základní",J212,0)</f>
        <v>0</v>
      </c>
      <c r="BF212" s="255">
        <f>IF(N212="snížená",J212,0)</f>
        <v>0</v>
      </c>
      <c r="BG212" s="255">
        <f>IF(N212="zákl. přenesená",J212,0)</f>
        <v>0</v>
      </c>
      <c r="BH212" s="255">
        <f>IF(N212="sníž. přenesená",J212,0)</f>
        <v>0</v>
      </c>
      <c r="BI212" s="255">
        <f>IF(N212="nulová",J212,0)</f>
        <v>0</v>
      </c>
      <c r="BJ212" s="17" t="s">
        <v>83</v>
      </c>
      <c r="BK212" s="255">
        <f>ROUND(I212*H212,2)</f>
        <v>0</v>
      </c>
      <c r="BL212" s="17" t="s">
        <v>162</v>
      </c>
      <c r="BM212" s="254" t="s">
        <v>417</v>
      </c>
    </row>
    <row r="213" s="13" customFormat="1">
      <c r="A213" s="13"/>
      <c r="B213" s="256"/>
      <c r="C213" s="257"/>
      <c r="D213" s="258" t="s">
        <v>156</v>
      </c>
      <c r="E213" s="259" t="s">
        <v>1</v>
      </c>
      <c r="F213" s="260" t="s">
        <v>418</v>
      </c>
      <c r="G213" s="257"/>
      <c r="H213" s="261">
        <v>120</v>
      </c>
      <c r="I213" s="262"/>
      <c r="J213" s="257"/>
      <c r="K213" s="257"/>
      <c r="L213" s="263"/>
      <c r="M213" s="264"/>
      <c r="N213" s="265"/>
      <c r="O213" s="265"/>
      <c r="P213" s="265"/>
      <c r="Q213" s="265"/>
      <c r="R213" s="265"/>
      <c r="S213" s="265"/>
      <c r="T213" s="26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7" t="s">
        <v>156</v>
      </c>
      <c r="AU213" s="267" t="s">
        <v>85</v>
      </c>
      <c r="AV213" s="13" t="s">
        <v>85</v>
      </c>
      <c r="AW213" s="13" t="s">
        <v>32</v>
      </c>
      <c r="AX213" s="13" t="s">
        <v>75</v>
      </c>
      <c r="AY213" s="267" t="s">
        <v>148</v>
      </c>
    </row>
    <row r="214" s="2" customFormat="1" ht="16.5" customHeight="1">
      <c r="A214" s="38"/>
      <c r="B214" s="39"/>
      <c r="C214" s="243" t="s">
        <v>419</v>
      </c>
      <c r="D214" s="243" t="s">
        <v>149</v>
      </c>
      <c r="E214" s="244" t="s">
        <v>420</v>
      </c>
      <c r="F214" s="245" t="s">
        <v>421</v>
      </c>
      <c r="G214" s="246" t="s">
        <v>276</v>
      </c>
      <c r="H214" s="247">
        <v>120</v>
      </c>
      <c r="I214" s="248"/>
      <c r="J214" s="249">
        <f>ROUND(I214*H214,2)</f>
        <v>0</v>
      </c>
      <c r="K214" s="245" t="s">
        <v>153</v>
      </c>
      <c r="L214" s="44"/>
      <c r="M214" s="250" t="s">
        <v>1</v>
      </c>
      <c r="N214" s="251" t="s">
        <v>40</v>
      </c>
      <c r="O214" s="91"/>
      <c r="P214" s="252">
        <f>O214*H214</f>
        <v>0</v>
      </c>
      <c r="Q214" s="252">
        <v>0</v>
      </c>
      <c r="R214" s="252">
        <f>Q214*H214</f>
        <v>0</v>
      </c>
      <c r="S214" s="252">
        <v>0</v>
      </c>
      <c r="T214" s="25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4" t="s">
        <v>162</v>
      </c>
      <c r="AT214" s="254" t="s">
        <v>149</v>
      </c>
      <c r="AU214" s="254" t="s">
        <v>85</v>
      </c>
      <c r="AY214" s="17" t="s">
        <v>148</v>
      </c>
      <c r="BE214" s="255">
        <f>IF(N214="základní",J214,0)</f>
        <v>0</v>
      </c>
      <c r="BF214" s="255">
        <f>IF(N214="snížená",J214,0)</f>
        <v>0</v>
      </c>
      <c r="BG214" s="255">
        <f>IF(N214="zákl. přenesená",J214,0)</f>
        <v>0</v>
      </c>
      <c r="BH214" s="255">
        <f>IF(N214="sníž. přenesená",J214,0)</f>
        <v>0</v>
      </c>
      <c r="BI214" s="255">
        <f>IF(N214="nulová",J214,0)</f>
        <v>0</v>
      </c>
      <c r="BJ214" s="17" t="s">
        <v>83</v>
      </c>
      <c r="BK214" s="255">
        <f>ROUND(I214*H214,2)</f>
        <v>0</v>
      </c>
      <c r="BL214" s="17" t="s">
        <v>162</v>
      </c>
      <c r="BM214" s="254" t="s">
        <v>422</v>
      </c>
    </row>
    <row r="215" s="12" customFormat="1" ht="22.8" customHeight="1">
      <c r="A215" s="12"/>
      <c r="B215" s="227"/>
      <c r="C215" s="228"/>
      <c r="D215" s="229" t="s">
        <v>74</v>
      </c>
      <c r="E215" s="241" t="s">
        <v>168</v>
      </c>
      <c r="F215" s="241" t="s">
        <v>423</v>
      </c>
      <c r="G215" s="228"/>
      <c r="H215" s="228"/>
      <c r="I215" s="231"/>
      <c r="J215" s="242">
        <f>BK215</f>
        <v>0</v>
      </c>
      <c r="K215" s="228"/>
      <c r="L215" s="233"/>
      <c r="M215" s="234"/>
      <c r="N215" s="235"/>
      <c r="O215" s="235"/>
      <c r="P215" s="236">
        <f>P216</f>
        <v>0</v>
      </c>
      <c r="Q215" s="235"/>
      <c r="R215" s="236">
        <f>R216</f>
        <v>0.0091000000000000004</v>
      </c>
      <c r="S215" s="235"/>
      <c r="T215" s="237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8" t="s">
        <v>83</v>
      </c>
      <c r="AT215" s="239" t="s">
        <v>74</v>
      </c>
      <c r="AU215" s="239" t="s">
        <v>83</v>
      </c>
      <c r="AY215" s="238" t="s">
        <v>148</v>
      </c>
      <c r="BK215" s="240">
        <f>BK216</f>
        <v>0</v>
      </c>
    </row>
    <row r="216" s="2" customFormat="1" ht="16.5" customHeight="1">
      <c r="A216" s="38"/>
      <c r="B216" s="39"/>
      <c r="C216" s="243" t="s">
        <v>424</v>
      </c>
      <c r="D216" s="243" t="s">
        <v>149</v>
      </c>
      <c r="E216" s="244" t="s">
        <v>425</v>
      </c>
      <c r="F216" s="245" t="s">
        <v>426</v>
      </c>
      <c r="G216" s="246" t="s">
        <v>307</v>
      </c>
      <c r="H216" s="247">
        <v>10</v>
      </c>
      <c r="I216" s="248"/>
      <c r="J216" s="249">
        <f>ROUND(I216*H216,2)</f>
        <v>0</v>
      </c>
      <c r="K216" s="245" t="s">
        <v>153</v>
      </c>
      <c r="L216" s="44"/>
      <c r="M216" s="250" t="s">
        <v>1</v>
      </c>
      <c r="N216" s="251" t="s">
        <v>40</v>
      </c>
      <c r="O216" s="91"/>
      <c r="P216" s="252">
        <f>O216*H216</f>
        <v>0</v>
      </c>
      <c r="Q216" s="252">
        <v>0.00091</v>
      </c>
      <c r="R216" s="252">
        <f>Q216*H216</f>
        <v>0.0091000000000000004</v>
      </c>
      <c r="S216" s="252">
        <v>0</v>
      </c>
      <c r="T216" s="25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4" t="s">
        <v>162</v>
      </c>
      <c r="AT216" s="254" t="s">
        <v>149</v>
      </c>
      <c r="AU216" s="254" t="s">
        <v>85</v>
      </c>
      <c r="AY216" s="17" t="s">
        <v>148</v>
      </c>
      <c r="BE216" s="255">
        <f>IF(N216="základní",J216,0)</f>
        <v>0</v>
      </c>
      <c r="BF216" s="255">
        <f>IF(N216="snížená",J216,0)</f>
        <v>0</v>
      </c>
      <c r="BG216" s="255">
        <f>IF(N216="zákl. přenesená",J216,0)</f>
        <v>0</v>
      </c>
      <c r="BH216" s="255">
        <f>IF(N216="sníž. přenesená",J216,0)</f>
        <v>0</v>
      </c>
      <c r="BI216" s="255">
        <f>IF(N216="nulová",J216,0)</f>
        <v>0</v>
      </c>
      <c r="BJ216" s="17" t="s">
        <v>83</v>
      </c>
      <c r="BK216" s="255">
        <f>ROUND(I216*H216,2)</f>
        <v>0</v>
      </c>
      <c r="BL216" s="17" t="s">
        <v>162</v>
      </c>
      <c r="BM216" s="254" t="s">
        <v>427</v>
      </c>
    </row>
    <row r="217" s="12" customFormat="1" ht="22.8" customHeight="1">
      <c r="A217" s="12"/>
      <c r="B217" s="227"/>
      <c r="C217" s="228"/>
      <c r="D217" s="229" t="s">
        <v>74</v>
      </c>
      <c r="E217" s="241" t="s">
        <v>147</v>
      </c>
      <c r="F217" s="241" t="s">
        <v>428</v>
      </c>
      <c r="G217" s="228"/>
      <c r="H217" s="228"/>
      <c r="I217" s="231"/>
      <c r="J217" s="242">
        <f>BK217</f>
        <v>0</v>
      </c>
      <c r="K217" s="228"/>
      <c r="L217" s="233"/>
      <c r="M217" s="234"/>
      <c r="N217" s="235"/>
      <c r="O217" s="235"/>
      <c r="P217" s="236">
        <f>SUM(P218:P295)</f>
        <v>0</v>
      </c>
      <c r="Q217" s="235"/>
      <c r="R217" s="236">
        <f>SUM(R218:R295)</f>
        <v>413.36688090000007</v>
      </c>
      <c r="S217" s="235"/>
      <c r="T217" s="237">
        <f>SUM(T218:T295)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8" t="s">
        <v>83</v>
      </c>
      <c r="AT217" s="239" t="s">
        <v>74</v>
      </c>
      <c r="AU217" s="239" t="s">
        <v>83</v>
      </c>
      <c r="AY217" s="238" t="s">
        <v>148</v>
      </c>
      <c r="BK217" s="240">
        <f>SUM(BK218:BK295)</f>
        <v>0</v>
      </c>
    </row>
    <row r="218" s="2" customFormat="1" ht="16.5" customHeight="1">
      <c r="A218" s="38"/>
      <c r="B218" s="39"/>
      <c r="C218" s="243" t="s">
        <v>429</v>
      </c>
      <c r="D218" s="243" t="s">
        <v>149</v>
      </c>
      <c r="E218" s="244" t="s">
        <v>430</v>
      </c>
      <c r="F218" s="245" t="s">
        <v>431</v>
      </c>
      <c r="G218" s="246" t="s">
        <v>307</v>
      </c>
      <c r="H218" s="247">
        <v>20</v>
      </c>
      <c r="I218" s="248"/>
      <c r="J218" s="249">
        <f>ROUND(I218*H218,2)</f>
        <v>0</v>
      </c>
      <c r="K218" s="245" t="s">
        <v>282</v>
      </c>
      <c r="L218" s="44"/>
      <c r="M218" s="250" t="s">
        <v>1</v>
      </c>
      <c r="N218" s="251" t="s">
        <v>40</v>
      </c>
      <c r="O218" s="91"/>
      <c r="P218" s="252">
        <f>O218*H218</f>
        <v>0</v>
      </c>
      <c r="Q218" s="252">
        <v>1.2950000000000001E-06</v>
      </c>
      <c r="R218" s="252">
        <f>Q218*H218</f>
        <v>2.5900000000000003E-05</v>
      </c>
      <c r="S218" s="252">
        <v>0</v>
      </c>
      <c r="T218" s="25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4" t="s">
        <v>432</v>
      </c>
      <c r="AT218" s="254" t="s">
        <v>149</v>
      </c>
      <c r="AU218" s="254" t="s">
        <v>85</v>
      </c>
      <c r="AY218" s="17" t="s">
        <v>148</v>
      </c>
      <c r="BE218" s="255">
        <f>IF(N218="základní",J218,0)</f>
        <v>0</v>
      </c>
      <c r="BF218" s="255">
        <f>IF(N218="snížená",J218,0)</f>
        <v>0</v>
      </c>
      <c r="BG218" s="255">
        <f>IF(N218="zákl. přenesená",J218,0)</f>
        <v>0</v>
      </c>
      <c r="BH218" s="255">
        <f>IF(N218="sníž. přenesená",J218,0)</f>
        <v>0</v>
      </c>
      <c r="BI218" s="255">
        <f>IF(N218="nulová",J218,0)</f>
        <v>0</v>
      </c>
      <c r="BJ218" s="17" t="s">
        <v>83</v>
      </c>
      <c r="BK218" s="255">
        <f>ROUND(I218*H218,2)</f>
        <v>0</v>
      </c>
      <c r="BL218" s="17" t="s">
        <v>432</v>
      </c>
      <c r="BM218" s="254" t="s">
        <v>433</v>
      </c>
    </row>
    <row r="219" s="13" customFormat="1">
      <c r="A219" s="13"/>
      <c r="B219" s="256"/>
      <c r="C219" s="257"/>
      <c r="D219" s="258" t="s">
        <v>156</v>
      </c>
      <c r="E219" s="259" t="s">
        <v>1</v>
      </c>
      <c r="F219" s="260" t="s">
        <v>434</v>
      </c>
      <c r="G219" s="257"/>
      <c r="H219" s="261">
        <v>20</v>
      </c>
      <c r="I219" s="262"/>
      <c r="J219" s="257"/>
      <c r="K219" s="257"/>
      <c r="L219" s="263"/>
      <c r="M219" s="264"/>
      <c r="N219" s="265"/>
      <c r="O219" s="265"/>
      <c r="P219" s="265"/>
      <c r="Q219" s="265"/>
      <c r="R219" s="265"/>
      <c r="S219" s="265"/>
      <c r="T219" s="26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7" t="s">
        <v>156</v>
      </c>
      <c r="AU219" s="267" t="s">
        <v>85</v>
      </c>
      <c r="AV219" s="13" t="s">
        <v>85</v>
      </c>
      <c r="AW219" s="13" t="s">
        <v>32</v>
      </c>
      <c r="AX219" s="13" t="s">
        <v>83</v>
      </c>
      <c r="AY219" s="267" t="s">
        <v>148</v>
      </c>
    </row>
    <row r="220" s="2" customFormat="1" ht="16.5" customHeight="1">
      <c r="A220" s="38"/>
      <c r="B220" s="39"/>
      <c r="C220" s="243" t="s">
        <v>435</v>
      </c>
      <c r="D220" s="243" t="s">
        <v>149</v>
      </c>
      <c r="E220" s="244" t="s">
        <v>436</v>
      </c>
      <c r="F220" s="245" t="s">
        <v>437</v>
      </c>
      <c r="G220" s="246" t="s">
        <v>276</v>
      </c>
      <c r="H220" s="247">
        <v>204</v>
      </c>
      <c r="I220" s="248"/>
      <c r="J220" s="249">
        <f>ROUND(I220*H220,2)</f>
        <v>0</v>
      </c>
      <c r="K220" s="245" t="s">
        <v>282</v>
      </c>
      <c r="L220" s="44"/>
      <c r="M220" s="250" t="s">
        <v>1</v>
      </c>
      <c r="N220" s="251" t="s">
        <v>40</v>
      </c>
      <c r="O220" s="91"/>
      <c r="P220" s="252">
        <f>O220*H220</f>
        <v>0</v>
      </c>
      <c r="Q220" s="252">
        <v>0</v>
      </c>
      <c r="R220" s="252">
        <f>Q220*H220</f>
        <v>0</v>
      </c>
      <c r="S220" s="252">
        <v>0</v>
      </c>
      <c r="T220" s="25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4" t="s">
        <v>162</v>
      </c>
      <c r="AT220" s="254" t="s">
        <v>149</v>
      </c>
      <c r="AU220" s="254" t="s">
        <v>85</v>
      </c>
      <c r="AY220" s="17" t="s">
        <v>148</v>
      </c>
      <c r="BE220" s="255">
        <f>IF(N220="základní",J220,0)</f>
        <v>0</v>
      </c>
      <c r="BF220" s="255">
        <f>IF(N220="snížená",J220,0)</f>
        <v>0</v>
      </c>
      <c r="BG220" s="255">
        <f>IF(N220="zákl. přenesená",J220,0)</f>
        <v>0</v>
      </c>
      <c r="BH220" s="255">
        <f>IF(N220="sníž. přenesená",J220,0)</f>
        <v>0</v>
      </c>
      <c r="BI220" s="255">
        <f>IF(N220="nulová",J220,0)</f>
        <v>0</v>
      </c>
      <c r="BJ220" s="17" t="s">
        <v>83</v>
      </c>
      <c r="BK220" s="255">
        <f>ROUND(I220*H220,2)</f>
        <v>0</v>
      </c>
      <c r="BL220" s="17" t="s">
        <v>162</v>
      </c>
      <c r="BM220" s="254" t="s">
        <v>438</v>
      </c>
    </row>
    <row r="221" s="15" customFormat="1">
      <c r="A221" s="15"/>
      <c r="B221" s="279"/>
      <c r="C221" s="280"/>
      <c r="D221" s="258" t="s">
        <v>156</v>
      </c>
      <c r="E221" s="281" t="s">
        <v>1</v>
      </c>
      <c r="F221" s="282" t="s">
        <v>439</v>
      </c>
      <c r="G221" s="280"/>
      <c r="H221" s="281" t="s">
        <v>1</v>
      </c>
      <c r="I221" s="283"/>
      <c r="J221" s="280"/>
      <c r="K221" s="280"/>
      <c r="L221" s="284"/>
      <c r="M221" s="285"/>
      <c r="N221" s="286"/>
      <c r="O221" s="286"/>
      <c r="P221" s="286"/>
      <c r="Q221" s="286"/>
      <c r="R221" s="286"/>
      <c r="S221" s="286"/>
      <c r="T221" s="28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8" t="s">
        <v>156</v>
      </c>
      <c r="AU221" s="288" t="s">
        <v>85</v>
      </c>
      <c r="AV221" s="15" t="s">
        <v>83</v>
      </c>
      <c r="AW221" s="15" t="s">
        <v>32</v>
      </c>
      <c r="AX221" s="15" t="s">
        <v>75</v>
      </c>
      <c r="AY221" s="288" t="s">
        <v>148</v>
      </c>
    </row>
    <row r="222" s="13" customFormat="1">
      <c r="A222" s="13"/>
      <c r="B222" s="256"/>
      <c r="C222" s="257"/>
      <c r="D222" s="258" t="s">
        <v>156</v>
      </c>
      <c r="E222" s="259" t="s">
        <v>1</v>
      </c>
      <c r="F222" s="260" t="s">
        <v>440</v>
      </c>
      <c r="G222" s="257"/>
      <c r="H222" s="261">
        <v>204</v>
      </c>
      <c r="I222" s="262"/>
      <c r="J222" s="257"/>
      <c r="K222" s="257"/>
      <c r="L222" s="263"/>
      <c r="M222" s="264"/>
      <c r="N222" s="265"/>
      <c r="O222" s="265"/>
      <c r="P222" s="265"/>
      <c r="Q222" s="265"/>
      <c r="R222" s="265"/>
      <c r="S222" s="265"/>
      <c r="T222" s="26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7" t="s">
        <v>156</v>
      </c>
      <c r="AU222" s="267" t="s">
        <v>85</v>
      </c>
      <c r="AV222" s="13" t="s">
        <v>85</v>
      </c>
      <c r="AW222" s="13" t="s">
        <v>32</v>
      </c>
      <c r="AX222" s="13" t="s">
        <v>83</v>
      </c>
      <c r="AY222" s="267" t="s">
        <v>148</v>
      </c>
    </row>
    <row r="223" s="2" customFormat="1" ht="16.5" customHeight="1">
      <c r="A223" s="38"/>
      <c r="B223" s="39"/>
      <c r="C223" s="243" t="s">
        <v>441</v>
      </c>
      <c r="D223" s="243" t="s">
        <v>149</v>
      </c>
      <c r="E223" s="244" t="s">
        <v>442</v>
      </c>
      <c r="F223" s="245" t="s">
        <v>443</v>
      </c>
      <c r="G223" s="246" t="s">
        <v>276</v>
      </c>
      <c r="H223" s="247">
        <v>587.5</v>
      </c>
      <c r="I223" s="248"/>
      <c r="J223" s="249">
        <f>ROUND(I223*H223,2)</f>
        <v>0</v>
      </c>
      <c r="K223" s="245" t="s">
        <v>282</v>
      </c>
      <c r="L223" s="44"/>
      <c r="M223" s="250" t="s">
        <v>1</v>
      </c>
      <c r="N223" s="251" t="s">
        <v>40</v>
      </c>
      <c r="O223" s="91"/>
      <c r="P223" s="252">
        <f>O223*H223</f>
        <v>0</v>
      </c>
      <c r="Q223" s="252">
        <v>0</v>
      </c>
      <c r="R223" s="252">
        <f>Q223*H223</f>
        <v>0</v>
      </c>
      <c r="S223" s="252">
        <v>0</v>
      </c>
      <c r="T223" s="25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4" t="s">
        <v>162</v>
      </c>
      <c r="AT223" s="254" t="s">
        <v>149</v>
      </c>
      <c r="AU223" s="254" t="s">
        <v>85</v>
      </c>
      <c r="AY223" s="17" t="s">
        <v>148</v>
      </c>
      <c r="BE223" s="255">
        <f>IF(N223="základní",J223,0)</f>
        <v>0</v>
      </c>
      <c r="BF223" s="255">
        <f>IF(N223="snížená",J223,0)</f>
        <v>0</v>
      </c>
      <c r="BG223" s="255">
        <f>IF(N223="zákl. přenesená",J223,0)</f>
        <v>0</v>
      </c>
      <c r="BH223" s="255">
        <f>IF(N223="sníž. přenesená",J223,0)</f>
        <v>0</v>
      </c>
      <c r="BI223" s="255">
        <f>IF(N223="nulová",J223,0)</f>
        <v>0</v>
      </c>
      <c r="BJ223" s="17" t="s">
        <v>83</v>
      </c>
      <c r="BK223" s="255">
        <f>ROUND(I223*H223,2)</f>
        <v>0</v>
      </c>
      <c r="BL223" s="17" t="s">
        <v>162</v>
      </c>
      <c r="BM223" s="254" t="s">
        <v>444</v>
      </c>
    </row>
    <row r="224" s="13" customFormat="1">
      <c r="A224" s="13"/>
      <c r="B224" s="256"/>
      <c r="C224" s="257"/>
      <c r="D224" s="258" t="s">
        <v>156</v>
      </c>
      <c r="E224" s="259" t="s">
        <v>1</v>
      </c>
      <c r="F224" s="260" t="s">
        <v>445</v>
      </c>
      <c r="G224" s="257"/>
      <c r="H224" s="261">
        <v>587.5</v>
      </c>
      <c r="I224" s="262"/>
      <c r="J224" s="257"/>
      <c r="K224" s="257"/>
      <c r="L224" s="263"/>
      <c r="M224" s="264"/>
      <c r="N224" s="265"/>
      <c r="O224" s="265"/>
      <c r="P224" s="265"/>
      <c r="Q224" s="265"/>
      <c r="R224" s="265"/>
      <c r="S224" s="265"/>
      <c r="T224" s="26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7" t="s">
        <v>156</v>
      </c>
      <c r="AU224" s="267" t="s">
        <v>85</v>
      </c>
      <c r="AV224" s="13" t="s">
        <v>85</v>
      </c>
      <c r="AW224" s="13" t="s">
        <v>32</v>
      </c>
      <c r="AX224" s="13" t="s">
        <v>83</v>
      </c>
      <c r="AY224" s="267" t="s">
        <v>148</v>
      </c>
    </row>
    <row r="225" s="2" customFormat="1" ht="16.5" customHeight="1">
      <c r="A225" s="38"/>
      <c r="B225" s="39"/>
      <c r="C225" s="243" t="s">
        <v>446</v>
      </c>
      <c r="D225" s="243" t="s">
        <v>149</v>
      </c>
      <c r="E225" s="244" t="s">
        <v>442</v>
      </c>
      <c r="F225" s="245" t="s">
        <v>443</v>
      </c>
      <c r="G225" s="246" t="s">
        <v>276</v>
      </c>
      <c r="H225" s="247">
        <v>1687.5</v>
      </c>
      <c r="I225" s="248"/>
      <c r="J225" s="249">
        <f>ROUND(I225*H225,2)</f>
        <v>0</v>
      </c>
      <c r="K225" s="245" t="s">
        <v>282</v>
      </c>
      <c r="L225" s="44"/>
      <c r="M225" s="250" t="s">
        <v>1</v>
      </c>
      <c r="N225" s="251" t="s">
        <v>40</v>
      </c>
      <c r="O225" s="91"/>
      <c r="P225" s="252">
        <f>O225*H225</f>
        <v>0</v>
      </c>
      <c r="Q225" s="252">
        <v>0</v>
      </c>
      <c r="R225" s="252">
        <f>Q225*H225</f>
        <v>0</v>
      </c>
      <c r="S225" s="252">
        <v>0</v>
      </c>
      <c r="T225" s="25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4" t="s">
        <v>162</v>
      </c>
      <c r="AT225" s="254" t="s">
        <v>149</v>
      </c>
      <c r="AU225" s="254" t="s">
        <v>85</v>
      </c>
      <c r="AY225" s="17" t="s">
        <v>148</v>
      </c>
      <c r="BE225" s="255">
        <f>IF(N225="základní",J225,0)</f>
        <v>0</v>
      </c>
      <c r="BF225" s="255">
        <f>IF(N225="snížená",J225,0)</f>
        <v>0</v>
      </c>
      <c r="BG225" s="255">
        <f>IF(N225="zákl. přenesená",J225,0)</f>
        <v>0</v>
      </c>
      <c r="BH225" s="255">
        <f>IF(N225="sníž. přenesená",J225,0)</f>
        <v>0</v>
      </c>
      <c r="BI225" s="255">
        <f>IF(N225="nulová",J225,0)</f>
        <v>0</v>
      </c>
      <c r="BJ225" s="17" t="s">
        <v>83</v>
      </c>
      <c r="BK225" s="255">
        <f>ROUND(I225*H225,2)</f>
        <v>0</v>
      </c>
      <c r="BL225" s="17" t="s">
        <v>162</v>
      </c>
      <c r="BM225" s="254" t="s">
        <v>447</v>
      </c>
    </row>
    <row r="226" s="15" customFormat="1">
      <c r="A226" s="15"/>
      <c r="B226" s="279"/>
      <c r="C226" s="280"/>
      <c r="D226" s="258" t="s">
        <v>156</v>
      </c>
      <c r="E226" s="281" t="s">
        <v>1</v>
      </c>
      <c r="F226" s="282" t="s">
        <v>439</v>
      </c>
      <c r="G226" s="280"/>
      <c r="H226" s="281" t="s">
        <v>1</v>
      </c>
      <c r="I226" s="283"/>
      <c r="J226" s="280"/>
      <c r="K226" s="280"/>
      <c r="L226" s="284"/>
      <c r="M226" s="285"/>
      <c r="N226" s="286"/>
      <c r="O226" s="286"/>
      <c r="P226" s="286"/>
      <c r="Q226" s="286"/>
      <c r="R226" s="286"/>
      <c r="S226" s="286"/>
      <c r="T226" s="28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8" t="s">
        <v>156</v>
      </c>
      <c r="AU226" s="288" t="s">
        <v>85</v>
      </c>
      <c r="AV226" s="15" t="s">
        <v>83</v>
      </c>
      <c r="AW226" s="15" t="s">
        <v>32</v>
      </c>
      <c r="AX226" s="15" t="s">
        <v>75</v>
      </c>
      <c r="AY226" s="288" t="s">
        <v>148</v>
      </c>
    </row>
    <row r="227" s="13" customFormat="1">
      <c r="A227" s="13"/>
      <c r="B227" s="256"/>
      <c r="C227" s="257"/>
      <c r="D227" s="258" t="s">
        <v>156</v>
      </c>
      <c r="E227" s="259" t="s">
        <v>1</v>
      </c>
      <c r="F227" s="260" t="s">
        <v>448</v>
      </c>
      <c r="G227" s="257"/>
      <c r="H227" s="261">
        <v>250</v>
      </c>
      <c r="I227" s="262"/>
      <c r="J227" s="257"/>
      <c r="K227" s="257"/>
      <c r="L227" s="263"/>
      <c r="M227" s="264"/>
      <c r="N227" s="265"/>
      <c r="O227" s="265"/>
      <c r="P227" s="265"/>
      <c r="Q227" s="265"/>
      <c r="R227" s="265"/>
      <c r="S227" s="265"/>
      <c r="T227" s="26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7" t="s">
        <v>156</v>
      </c>
      <c r="AU227" s="267" t="s">
        <v>85</v>
      </c>
      <c r="AV227" s="13" t="s">
        <v>85</v>
      </c>
      <c r="AW227" s="13" t="s">
        <v>32</v>
      </c>
      <c r="AX227" s="13" t="s">
        <v>75</v>
      </c>
      <c r="AY227" s="267" t="s">
        <v>148</v>
      </c>
    </row>
    <row r="228" s="13" customFormat="1">
      <c r="A228" s="13"/>
      <c r="B228" s="256"/>
      <c r="C228" s="257"/>
      <c r="D228" s="258" t="s">
        <v>156</v>
      </c>
      <c r="E228" s="259" t="s">
        <v>1</v>
      </c>
      <c r="F228" s="260" t="s">
        <v>449</v>
      </c>
      <c r="G228" s="257"/>
      <c r="H228" s="261">
        <v>206.25</v>
      </c>
      <c r="I228" s="262"/>
      <c r="J228" s="257"/>
      <c r="K228" s="257"/>
      <c r="L228" s="263"/>
      <c r="M228" s="264"/>
      <c r="N228" s="265"/>
      <c r="O228" s="265"/>
      <c r="P228" s="265"/>
      <c r="Q228" s="265"/>
      <c r="R228" s="265"/>
      <c r="S228" s="265"/>
      <c r="T228" s="26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7" t="s">
        <v>156</v>
      </c>
      <c r="AU228" s="267" t="s">
        <v>85</v>
      </c>
      <c r="AV228" s="13" t="s">
        <v>85</v>
      </c>
      <c r="AW228" s="13" t="s">
        <v>32</v>
      </c>
      <c r="AX228" s="13" t="s">
        <v>75</v>
      </c>
      <c r="AY228" s="267" t="s">
        <v>148</v>
      </c>
    </row>
    <row r="229" s="13" customFormat="1">
      <c r="A229" s="13"/>
      <c r="B229" s="256"/>
      <c r="C229" s="257"/>
      <c r="D229" s="258" t="s">
        <v>156</v>
      </c>
      <c r="E229" s="259" t="s">
        <v>1</v>
      </c>
      <c r="F229" s="260" t="s">
        <v>450</v>
      </c>
      <c r="G229" s="257"/>
      <c r="H229" s="261">
        <v>87.5</v>
      </c>
      <c r="I229" s="262"/>
      <c r="J229" s="257"/>
      <c r="K229" s="257"/>
      <c r="L229" s="263"/>
      <c r="M229" s="264"/>
      <c r="N229" s="265"/>
      <c r="O229" s="265"/>
      <c r="P229" s="265"/>
      <c r="Q229" s="265"/>
      <c r="R229" s="265"/>
      <c r="S229" s="265"/>
      <c r="T229" s="26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7" t="s">
        <v>156</v>
      </c>
      <c r="AU229" s="267" t="s">
        <v>85</v>
      </c>
      <c r="AV229" s="13" t="s">
        <v>85</v>
      </c>
      <c r="AW229" s="13" t="s">
        <v>32</v>
      </c>
      <c r="AX229" s="13" t="s">
        <v>75</v>
      </c>
      <c r="AY229" s="267" t="s">
        <v>148</v>
      </c>
    </row>
    <row r="230" s="13" customFormat="1">
      <c r="A230" s="13"/>
      <c r="B230" s="256"/>
      <c r="C230" s="257"/>
      <c r="D230" s="258" t="s">
        <v>156</v>
      </c>
      <c r="E230" s="259" t="s">
        <v>1</v>
      </c>
      <c r="F230" s="260" t="s">
        <v>451</v>
      </c>
      <c r="G230" s="257"/>
      <c r="H230" s="261">
        <v>1143.75</v>
      </c>
      <c r="I230" s="262"/>
      <c r="J230" s="257"/>
      <c r="K230" s="257"/>
      <c r="L230" s="263"/>
      <c r="M230" s="264"/>
      <c r="N230" s="265"/>
      <c r="O230" s="265"/>
      <c r="P230" s="265"/>
      <c r="Q230" s="265"/>
      <c r="R230" s="265"/>
      <c r="S230" s="265"/>
      <c r="T230" s="26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7" t="s">
        <v>156</v>
      </c>
      <c r="AU230" s="267" t="s">
        <v>85</v>
      </c>
      <c r="AV230" s="13" t="s">
        <v>85</v>
      </c>
      <c r="AW230" s="13" t="s">
        <v>32</v>
      </c>
      <c r="AX230" s="13" t="s">
        <v>75</v>
      </c>
      <c r="AY230" s="267" t="s">
        <v>148</v>
      </c>
    </row>
    <row r="231" s="14" customFormat="1">
      <c r="A231" s="14"/>
      <c r="B231" s="268"/>
      <c r="C231" s="269"/>
      <c r="D231" s="258" t="s">
        <v>156</v>
      </c>
      <c r="E231" s="270" t="s">
        <v>1</v>
      </c>
      <c r="F231" s="271" t="s">
        <v>161</v>
      </c>
      <c r="G231" s="269"/>
      <c r="H231" s="272">
        <v>1687.5</v>
      </c>
      <c r="I231" s="273"/>
      <c r="J231" s="269"/>
      <c r="K231" s="269"/>
      <c r="L231" s="274"/>
      <c r="M231" s="275"/>
      <c r="N231" s="276"/>
      <c r="O231" s="276"/>
      <c r="P231" s="276"/>
      <c r="Q231" s="276"/>
      <c r="R231" s="276"/>
      <c r="S231" s="276"/>
      <c r="T231" s="27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8" t="s">
        <v>156</v>
      </c>
      <c r="AU231" s="278" t="s">
        <v>85</v>
      </c>
      <c r="AV231" s="14" t="s">
        <v>162</v>
      </c>
      <c r="AW231" s="14" t="s">
        <v>32</v>
      </c>
      <c r="AX231" s="14" t="s">
        <v>83</v>
      </c>
      <c r="AY231" s="278" t="s">
        <v>148</v>
      </c>
    </row>
    <row r="232" s="2" customFormat="1" ht="16.5" customHeight="1">
      <c r="A232" s="38"/>
      <c r="B232" s="39"/>
      <c r="C232" s="243" t="s">
        <v>452</v>
      </c>
      <c r="D232" s="243" t="s">
        <v>149</v>
      </c>
      <c r="E232" s="244" t="s">
        <v>453</v>
      </c>
      <c r="F232" s="245" t="s">
        <v>454</v>
      </c>
      <c r="G232" s="246" t="s">
        <v>276</v>
      </c>
      <c r="H232" s="247">
        <v>1900</v>
      </c>
      <c r="I232" s="248"/>
      <c r="J232" s="249">
        <f>ROUND(I232*H232,2)</f>
        <v>0</v>
      </c>
      <c r="K232" s="245" t="s">
        <v>282</v>
      </c>
      <c r="L232" s="44"/>
      <c r="M232" s="250" t="s">
        <v>1</v>
      </c>
      <c r="N232" s="251" t="s">
        <v>40</v>
      </c>
      <c r="O232" s="91"/>
      <c r="P232" s="252">
        <f>O232*H232</f>
        <v>0</v>
      </c>
      <c r="Q232" s="252">
        <v>0</v>
      </c>
      <c r="R232" s="252">
        <f>Q232*H232</f>
        <v>0</v>
      </c>
      <c r="S232" s="252">
        <v>0</v>
      </c>
      <c r="T232" s="25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4" t="s">
        <v>162</v>
      </c>
      <c r="AT232" s="254" t="s">
        <v>149</v>
      </c>
      <c r="AU232" s="254" t="s">
        <v>85</v>
      </c>
      <c r="AY232" s="17" t="s">
        <v>148</v>
      </c>
      <c r="BE232" s="255">
        <f>IF(N232="základní",J232,0)</f>
        <v>0</v>
      </c>
      <c r="BF232" s="255">
        <f>IF(N232="snížená",J232,0)</f>
        <v>0</v>
      </c>
      <c r="BG232" s="255">
        <f>IF(N232="zákl. přenesená",J232,0)</f>
        <v>0</v>
      </c>
      <c r="BH232" s="255">
        <f>IF(N232="sníž. přenesená",J232,0)</f>
        <v>0</v>
      </c>
      <c r="BI232" s="255">
        <f>IF(N232="nulová",J232,0)</f>
        <v>0</v>
      </c>
      <c r="BJ232" s="17" t="s">
        <v>83</v>
      </c>
      <c r="BK232" s="255">
        <f>ROUND(I232*H232,2)</f>
        <v>0</v>
      </c>
      <c r="BL232" s="17" t="s">
        <v>162</v>
      </c>
      <c r="BM232" s="254" t="s">
        <v>455</v>
      </c>
    </row>
    <row r="233" s="15" customFormat="1">
      <c r="A233" s="15"/>
      <c r="B233" s="279"/>
      <c r="C233" s="280"/>
      <c r="D233" s="258" t="s">
        <v>156</v>
      </c>
      <c r="E233" s="281" t="s">
        <v>1</v>
      </c>
      <c r="F233" s="282" t="s">
        <v>456</v>
      </c>
      <c r="G233" s="280"/>
      <c r="H233" s="281" t="s">
        <v>1</v>
      </c>
      <c r="I233" s="283"/>
      <c r="J233" s="280"/>
      <c r="K233" s="280"/>
      <c r="L233" s="284"/>
      <c r="M233" s="285"/>
      <c r="N233" s="286"/>
      <c r="O233" s="286"/>
      <c r="P233" s="286"/>
      <c r="Q233" s="286"/>
      <c r="R233" s="286"/>
      <c r="S233" s="286"/>
      <c r="T233" s="28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8" t="s">
        <v>156</v>
      </c>
      <c r="AU233" s="288" t="s">
        <v>85</v>
      </c>
      <c r="AV233" s="15" t="s">
        <v>83</v>
      </c>
      <c r="AW233" s="15" t="s">
        <v>32</v>
      </c>
      <c r="AX233" s="15" t="s">
        <v>75</v>
      </c>
      <c r="AY233" s="288" t="s">
        <v>148</v>
      </c>
    </row>
    <row r="234" s="13" customFormat="1">
      <c r="A234" s="13"/>
      <c r="B234" s="256"/>
      <c r="C234" s="257"/>
      <c r="D234" s="258" t="s">
        <v>156</v>
      </c>
      <c r="E234" s="259" t="s">
        <v>1</v>
      </c>
      <c r="F234" s="260" t="s">
        <v>457</v>
      </c>
      <c r="G234" s="257"/>
      <c r="H234" s="261">
        <v>250</v>
      </c>
      <c r="I234" s="262"/>
      <c r="J234" s="257"/>
      <c r="K234" s="257"/>
      <c r="L234" s="263"/>
      <c r="M234" s="264"/>
      <c r="N234" s="265"/>
      <c r="O234" s="265"/>
      <c r="P234" s="265"/>
      <c r="Q234" s="265"/>
      <c r="R234" s="265"/>
      <c r="S234" s="265"/>
      <c r="T234" s="26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7" t="s">
        <v>156</v>
      </c>
      <c r="AU234" s="267" t="s">
        <v>85</v>
      </c>
      <c r="AV234" s="13" t="s">
        <v>85</v>
      </c>
      <c r="AW234" s="13" t="s">
        <v>32</v>
      </c>
      <c r="AX234" s="13" t="s">
        <v>75</v>
      </c>
      <c r="AY234" s="267" t="s">
        <v>148</v>
      </c>
    </row>
    <row r="235" s="13" customFormat="1">
      <c r="A235" s="13"/>
      <c r="B235" s="256"/>
      <c r="C235" s="257"/>
      <c r="D235" s="258" t="s">
        <v>156</v>
      </c>
      <c r="E235" s="259" t="s">
        <v>1</v>
      </c>
      <c r="F235" s="260" t="s">
        <v>449</v>
      </c>
      <c r="G235" s="257"/>
      <c r="H235" s="261">
        <v>206.25</v>
      </c>
      <c r="I235" s="262"/>
      <c r="J235" s="257"/>
      <c r="K235" s="257"/>
      <c r="L235" s="263"/>
      <c r="M235" s="264"/>
      <c r="N235" s="265"/>
      <c r="O235" s="265"/>
      <c r="P235" s="265"/>
      <c r="Q235" s="265"/>
      <c r="R235" s="265"/>
      <c r="S235" s="265"/>
      <c r="T235" s="26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7" t="s">
        <v>156</v>
      </c>
      <c r="AU235" s="267" t="s">
        <v>85</v>
      </c>
      <c r="AV235" s="13" t="s">
        <v>85</v>
      </c>
      <c r="AW235" s="13" t="s">
        <v>32</v>
      </c>
      <c r="AX235" s="13" t="s">
        <v>75</v>
      </c>
      <c r="AY235" s="267" t="s">
        <v>148</v>
      </c>
    </row>
    <row r="236" s="13" customFormat="1">
      <c r="A236" s="13"/>
      <c r="B236" s="256"/>
      <c r="C236" s="257"/>
      <c r="D236" s="258" t="s">
        <v>156</v>
      </c>
      <c r="E236" s="259" t="s">
        <v>1</v>
      </c>
      <c r="F236" s="260" t="s">
        <v>458</v>
      </c>
      <c r="G236" s="257"/>
      <c r="H236" s="261">
        <v>87.5</v>
      </c>
      <c r="I236" s="262"/>
      <c r="J236" s="257"/>
      <c r="K236" s="257"/>
      <c r="L236" s="263"/>
      <c r="M236" s="264"/>
      <c r="N236" s="265"/>
      <c r="O236" s="265"/>
      <c r="P236" s="265"/>
      <c r="Q236" s="265"/>
      <c r="R236" s="265"/>
      <c r="S236" s="265"/>
      <c r="T236" s="26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7" t="s">
        <v>156</v>
      </c>
      <c r="AU236" s="267" t="s">
        <v>85</v>
      </c>
      <c r="AV236" s="13" t="s">
        <v>85</v>
      </c>
      <c r="AW236" s="13" t="s">
        <v>32</v>
      </c>
      <c r="AX236" s="13" t="s">
        <v>75</v>
      </c>
      <c r="AY236" s="267" t="s">
        <v>148</v>
      </c>
    </row>
    <row r="237" s="13" customFormat="1">
      <c r="A237" s="13"/>
      <c r="B237" s="256"/>
      <c r="C237" s="257"/>
      <c r="D237" s="258" t="s">
        <v>156</v>
      </c>
      <c r="E237" s="259" t="s">
        <v>1</v>
      </c>
      <c r="F237" s="260" t="s">
        <v>459</v>
      </c>
      <c r="G237" s="257"/>
      <c r="H237" s="261">
        <v>1143.75</v>
      </c>
      <c r="I237" s="262"/>
      <c r="J237" s="257"/>
      <c r="K237" s="257"/>
      <c r="L237" s="263"/>
      <c r="M237" s="264"/>
      <c r="N237" s="265"/>
      <c r="O237" s="265"/>
      <c r="P237" s="265"/>
      <c r="Q237" s="265"/>
      <c r="R237" s="265"/>
      <c r="S237" s="265"/>
      <c r="T237" s="26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7" t="s">
        <v>156</v>
      </c>
      <c r="AU237" s="267" t="s">
        <v>85</v>
      </c>
      <c r="AV237" s="13" t="s">
        <v>85</v>
      </c>
      <c r="AW237" s="13" t="s">
        <v>32</v>
      </c>
      <c r="AX237" s="13" t="s">
        <v>75</v>
      </c>
      <c r="AY237" s="267" t="s">
        <v>148</v>
      </c>
    </row>
    <row r="238" s="13" customFormat="1">
      <c r="A238" s="13"/>
      <c r="B238" s="256"/>
      <c r="C238" s="257"/>
      <c r="D238" s="258" t="s">
        <v>156</v>
      </c>
      <c r="E238" s="259" t="s">
        <v>1</v>
      </c>
      <c r="F238" s="260" t="s">
        <v>460</v>
      </c>
      <c r="G238" s="257"/>
      <c r="H238" s="261">
        <v>212.5</v>
      </c>
      <c r="I238" s="262"/>
      <c r="J238" s="257"/>
      <c r="K238" s="257"/>
      <c r="L238" s="263"/>
      <c r="M238" s="264"/>
      <c r="N238" s="265"/>
      <c r="O238" s="265"/>
      <c r="P238" s="265"/>
      <c r="Q238" s="265"/>
      <c r="R238" s="265"/>
      <c r="S238" s="265"/>
      <c r="T238" s="26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7" t="s">
        <v>156</v>
      </c>
      <c r="AU238" s="267" t="s">
        <v>85</v>
      </c>
      <c r="AV238" s="13" t="s">
        <v>85</v>
      </c>
      <c r="AW238" s="13" t="s">
        <v>32</v>
      </c>
      <c r="AX238" s="13" t="s">
        <v>75</v>
      </c>
      <c r="AY238" s="267" t="s">
        <v>148</v>
      </c>
    </row>
    <row r="239" s="14" customFormat="1">
      <c r="A239" s="14"/>
      <c r="B239" s="268"/>
      <c r="C239" s="269"/>
      <c r="D239" s="258" t="s">
        <v>156</v>
      </c>
      <c r="E239" s="270" t="s">
        <v>1</v>
      </c>
      <c r="F239" s="271" t="s">
        <v>161</v>
      </c>
      <c r="G239" s="269"/>
      <c r="H239" s="272">
        <v>1900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8" t="s">
        <v>156</v>
      </c>
      <c r="AU239" s="278" t="s">
        <v>85</v>
      </c>
      <c r="AV239" s="14" t="s">
        <v>162</v>
      </c>
      <c r="AW239" s="14" t="s">
        <v>32</v>
      </c>
      <c r="AX239" s="14" t="s">
        <v>83</v>
      </c>
      <c r="AY239" s="278" t="s">
        <v>148</v>
      </c>
    </row>
    <row r="240" s="2" customFormat="1" ht="16.5" customHeight="1">
      <c r="A240" s="38"/>
      <c r="B240" s="39"/>
      <c r="C240" s="243" t="s">
        <v>461</v>
      </c>
      <c r="D240" s="243" t="s">
        <v>149</v>
      </c>
      <c r="E240" s="244" t="s">
        <v>462</v>
      </c>
      <c r="F240" s="245" t="s">
        <v>463</v>
      </c>
      <c r="G240" s="246" t="s">
        <v>276</v>
      </c>
      <c r="H240" s="247">
        <v>1606.25</v>
      </c>
      <c r="I240" s="248"/>
      <c r="J240" s="249">
        <f>ROUND(I240*H240,2)</f>
        <v>0</v>
      </c>
      <c r="K240" s="245" t="s">
        <v>282</v>
      </c>
      <c r="L240" s="44"/>
      <c r="M240" s="250" t="s">
        <v>1</v>
      </c>
      <c r="N240" s="251" t="s">
        <v>40</v>
      </c>
      <c r="O240" s="91"/>
      <c r="P240" s="252">
        <f>O240*H240</f>
        <v>0</v>
      </c>
      <c r="Q240" s="252">
        <v>0</v>
      </c>
      <c r="R240" s="252">
        <f>Q240*H240</f>
        <v>0</v>
      </c>
      <c r="S240" s="252">
        <v>0</v>
      </c>
      <c r="T240" s="25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4" t="s">
        <v>162</v>
      </c>
      <c r="AT240" s="254" t="s">
        <v>149</v>
      </c>
      <c r="AU240" s="254" t="s">
        <v>85</v>
      </c>
      <c r="AY240" s="17" t="s">
        <v>148</v>
      </c>
      <c r="BE240" s="255">
        <f>IF(N240="základní",J240,0)</f>
        <v>0</v>
      </c>
      <c r="BF240" s="255">
        <f>IF(N240="snížená",J240,0)</f>
        <v>0</v>
      </c>
      <c r="BG240" s="255">
        <f>IF(N240="zákl. přenesená",J240,0)</f>
        <v>0</v>
      </c>
      <c r="BH240" s="255">
        <f>IF(N240="sníž. přenesená",J240,0)</f>
        <v>0</v>
      </c>
      <c r="BI240" s="255">
        <f>IF(N240="nulová",J240,0)</f>
        <v>0</v>
      </c>
      <c r="BJ240" s="17" t="s">
        <v>83</v>
      </c>
      <c r="BK240" s="255">
        <f>ROUND(I240*H240,2)</f>
        <v>0</v>
      </c>
      <c r="BL240" s="17" t="s">
        <v>162</v>
      </c>
      <c r="BM240" s="254" t="s">
        <v>464</v>
      </c>
    </row>
    <row r="241" s="15" customFormat="1">
      <c r="A241" s="15"/>
      <c r="B241" s="279"/>
      <c r="C241" s="280"/>
      <c r="D241" s="258" t="s">
        <v>156</v>
      </c>
      <c r="E241" s="281" t="s">
        <v>1</v>
      </c>
      <c r="F241" s="282" t="s">
        <v>465</v>
      </c>
      <c r="G241" s="280"/>
      <c r="H241" s="281" t="s">
        <v>1</v>
      </c>
      <c r="I241" s="283"/>
      <c r="J241" s="280"/>
      <c r="K241" s="280"/>
      <c r="L241" s="284"/>
      <c r="M241" s="285"/>
      <c r="N241" s="286"/>
      <c r="O241" s="286"/>
      <c r="P241" s="286"/>
      <c r="Q241" s="286"/>
      <c r="R241" s="286"/>
      <c r="S241" s="286"/>
      <c r="T241" s="28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8" t="s">
        <v>156</v>
      </c>
      <c r="AU241" s="288" t="s">
        <v>85</v>
      </c>
      <c r="AV241" s="15" t="s">
        <v>83</v>
      </c>
      <c r="AW241" s="15" t="s">
        <v>32</v>
      </c>
      <c r="AX241" s="15" t="s">
        <v>75</v>
      </c>
      <c r="AY241" s="288" t="s">
        <v>148</v>
      </c>
    </row>
    <row r="242" s="13" customFormat="1">
      <c r="A242" s="13"/>
      <c r="B242" s="256"/>
      <c r="C242" s="257"/>
      <c r="D242" s="258" t="s">
        <v>156</v>
      </c>
      <c r="E242" s="259" t="s">
        <v>1</v>
      </c>
      <c r="F242" s="260" t="s">
        <v>466</v>
      </c>
      <c r="G242" s="257"/>
      <c r="H242" s="261">
        <v>212.5</v>
      </c>
      <c r="I242" s="262"/>
      <c r="J242" s="257"/>
      <c r="K242" s="257"/>
      <c r="L242" s="263"/>
      <c r="M242" s="264"/>
      <c r="N242" s="265"/>
      <c r="O242" s="265"/>
      <c r="P242" s="265"/>
      <c r="Q242" s="265"/>
      <c r="R242" s="265"/>
      <c r="S242" s="265"/>
      <c r="T242" s="26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7" t="s">
        <v>156</v>
      </c>
      <c r="AU242" s="267" t="s">
        <v>85</v>
      </c>
      <c r="AV242" s="13" t="s">
        <v>85</v>
      </c>
      <c r="AW242" s="13" t="s">
        <v>32</v>
      </c>
      <c r="AX242" s="13" t="s">
        <v>75</v>
      </c>
      <c r="AY242" s="267" t="s">
        <v>148</v>
      </c>
    </row>
    <row r="243" s="13" customFormat="1">
      <c r="A243" s="13"/>
      <c r="B243" s="256"/>
      <c r="C243" s="257"/>
      <c r="D243" s="258" t="s">
        <v>156</v>
      </c>
      <c r="E243" s="259" t="s">
        <v>1</v>
      </c>
      <c r="F243" s="260" t="s">
        <v>467</v>
      </c>
      <c r="G243" s="257"/>
      <c r="H243" s="261">
        <v>250</v>
      </c>
      <c r="I243" s="262"/>
      <c r="J243" s="257"/>
      <c r="K243" s="257"/>
      <c r="L243" s="263"/>
      <c r="M243" s="264"/>
      <c r="N243" s="265"/>
      <c r="O243" s="265"/>
      <c r="P243" s="265"/>
      <c r="Q243" s="265"/>
      <c r="R243" s="265"/>
      <c r="S243" s="265"/>
      <c r="T243" s="26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7" t="s">
        <v>156</v>
      </c>
      <c r="AU243" s="267" t="s">
        <v>85</v>
      </c>
      <c r="AV243" s="13" t="s">
        <v>85</v>
      </c>
      <c r="AW243" s="13" t="s">
        <v>32</v>
      </c>
      <c r="AX243" s="13" t="s">
        <v>75</v>
      </c>
      <c r="AY243" s="267" t="s">
        <v>148</v>
      </c>
    </row>
    <row r="244" s="13" customFormat="1">
      <c r="A244" s="13"/>
      <c r="B244" s="256"/>
      <c r="C244" s="257"/>
      <c r="D244" s="258" t="s">
        <v>156</v>
      </c>
      <c r="E244" s="259" t="s">
        <v>1</v>
      </c>
      <c r="F244" s="260" t="s">
        <v>468</v>
      </c>
      <c r="G244" s="257"/>
      <c r="H244" s="261">
        <v>1143.75</v>
      </c>
      <c r="I244" s="262"/>
      <c r="J244" s="257"/>
      <c r="K244" s="257"/>
      <c r="L244" s="263"/>
      <c r="M244" s="264"/>
      <c r="N244" s="265"/>
      <c r="O244" s="265"/>
      <c r="P244" s="265"/>
      <c r="Q244" s="265"/>
      <c r="R244" s="265"/>
      <c r="S244" s="265"/>
      <c r="T244" s="26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7" t="s">
        <v>156</v>
      </c>
      <c r="AU244" s="267" t="s">
        <v>85</v>
      </c>
      <c r="AV244" s="13" t="s">
        <v>85</v>
      </c>
      <c r="AW244" s="13" t="s">
        <v>32</v>
      </c>
      <c r="AX244" s="13" t="s">
        <v>75</v>
      </c>
      <c r="AY244" s="267" t="s">
        <v>148</v>
      </c>
    </row>
    <row r="245" s="14" customFormat="1">
      <c r="A245" s="14"/>
      <c r="B245" s="268"/>
      <c r="C245" s="269"/>
      <c r="D245" s="258" t="s">
        <v>156</v>
      </c>
      <c r="E245" s="270" t="s">
        <v>1</v>
      </c>
      <c r="F245" s="271" t="s">
        <v>161</v>
      </c>
      <c r="G245" s="269"/>
      <c r="H245" s="272">
        <v>1606.25</v>
      </c>
      <c r="I245" s="273"/>
      <c r="J245" s="269"/>
      <c r="K245" s="269"/>
      <c r="L245" s="274"/>
      <c r="M245" s="275"/>
      <c r="N245" s="276"/>
      <c r="O245" s="276"/>
      <c r="P245" s="276"/>
      <c r="Q245" s="276"/>
      <c r="R245" s="276"/>
      <c r="S245" s="276"/>
      <c r="T245" s="27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8" t="s">
        <v>156</v>
      </c>
      <c r="AU245" s="278" t="s">
        <v>85</v>
      </c>
      <c r="AV245" s="14" t="s">
        <v>162</v>
      </c>
      <c r="AW245" s="14" t="s">
        <v>32</v>
      </c>
      <c r="AX245" s="14" t="s">
        <v>83</v>
      </c>
      <c r="AY245" s="278" t="s">
        <v>148</v>
      </c>
    </row>
    <row r="246" s="2" customFormat="1" ht="21.75" customHeight="1">
      <c r="A246" s="38"/>
      <c r="B246" s="39"/>
      <c r="C246" s="243" t="s">
        <v>469</v>
      </c>
      <c r="D246" s="243" t="s">
        <v>149</v>
      </c>
      <c r="E246" s="244" t="s">
        <v>470</v>
      </c>
      <c r="F246" s="245" t="s">
        <v>471</v>
      </c>
      <c r="G246" s="246" t="s">
        <v>276</v>
      </c>
      <c r="H246" s="247">
        <v>195.5</v>
      </c>
      <c r="I246" s="248"/>
      <c r="J246" s="249">
        <f>ROUND(I246*H246,2)</f>
        <v>0</v>
      </c>
      <c r="K246" s="245" t="s">
        <v>282</v>
      </c>
      <c r="L246" s="44"/>
      <c r="M246" s="250" t="s">
        <v>1</v>
      </c>
      <c r="N246" s="251" t="s">
        <v>40</v>
      </c>
      <c r="O246" s="91"/>
      <c r="P246" s="252">
        <f>O246*H246</f>
        <v>0</v>
      </c>
      <c r="Q246" s="252">
        <v>0</v>
      </c>
      <c r="R246" s="252">
        <f>Q246*H246</f>
        <v>0</v>
      </c>
      <c r="S246" s="252">
        <v>0</v>
      </c>
      <c r="T246" s="25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4" t="s">
        <v>162</v>
      </c>
      <c r="AT246" s="254" t="s">
        <v>149</v>
      </c>
      <c r="AU246" s="254" t="s">
        <v>85</v>
      </c>
      <c r="AY246" s="17" t="s">
        <v>148</v>
      </c>
      <c r="BE246" s="255">
        <f>IF(N246="základní",J246,0)</f>
        <v>0</v>
      </c>
      <c r="BF246" s="255">
        <f>IF(N246="snížená",J246,0)</f>
        <v>0</v>
      </c>
      <c r="BG246" s="255">
        <f>IF(N246="zákl. přenesená",J246,0)</f>
        <v>0</v>
      </c>
      <c r="BH246" s="255">
        <f>IF(N246="sníž. přenesená",J246,0)</f>
        <v>0</v>
      </c>
      <c r="BI246" s="255">
        <f>IF(N246="nulová",J246,0)</f>
        <v>0</v>
      </c>
      <c r="BJ246" s="17" t="s">
        <v>83</v>
      </c>
      <c r="BK246" s="255">
        <f>ROUND(I246*H246,2)</f>
        <v>0</v>
      </c>
      <c r="BL246" s="17" t="s">
        <v>162</v>
      </c>
      <c r="BM246" s="254" t="s">
        <v>472</v>
      </c>
    </row>
    <row r="247" s="13" customFormat="1">
      <c r="A247" s="13"/>
      <c r="B247" s="256"/>
      <c r="C247" s="257"/>
      <c r="D247" s="258" t="s">
        <v>156</v>
      </c>
      <c r="E247" s="259" t="s">
        <v>1</v>
      </c>
      <c r="F247" s="260" t="s">
        <v>473</v>
      </c>
      <c r="G247" s="257"/>
      <c r="H247" s="261">
        <v>195.5</v>
      </c>
      <c r="I247" s="262"/>
      <c r="J247" s="257"/>
      <c r="K247" s="257"/>
      <c r="L247" s="263"/>
      <c r="M247" s="264"/>
      <c r="N247" s="265"/>
      <c r="O247" s="265"/>
      <c r="P247" s="265"/>
      <c r="Q247" s="265"/>
      <c r="R247" s="265"/>
      <c r="S247" s="265"/>
      <c r="T247" s="26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7" t="s">
        <v>156</v>
      </c>
      <c r="AU247" s="267" t="s">
        <v>85</v>
      </c>
      <c r="AV247" s="13" t="s">
        <v>85</v>
      </c>
      <c r="AW247" s="13" t="s">
        <v>32</v>
      </c>
      <c r="AX247" s="13" t="s">
        <v>83</v>
      </c>
      <c r="AY247" s="267" t="s">
        <v>148</v>
      </c>
    </row>
    <row r="248" s="2" customFormat="1" ht="21.75" customHeight="1">
      <c r="A248" s="38"/>
      <c r="B248" s="39"/>
      <c r="C248" s="243" t="s">
        <v>474</v>
      </c>
      <c r="D248" s="243" t="s">
        <v>149</v>
      </c>
      <c r="E248" s="244" t="s">
        <v>475</v>
      </c>
      <c r="F248" s="245" t="s">
        <v>476</v>
      </c>
      <c r="G248" s="246" t="s">
        <v>276</v>
      </c>
      <c r="H248" s="247">
        <v>187</v>
      </c>
      <c r="I248" s="248"/>
      <c r="J248" s="249">
        <f>ROUND(I248*H248,2)</f>
        <v>0</v>
      </c>
      <c r="K248" s="245" t="s">
        <v>282</v>
      </c>
      <c r="L248" s="44"/>
      <c r="M248" s="250" t="s">
        <v>1</v>
      </c>
      <c r="N248" s="251" t="s">
        <v>40</v>
      </c>
      <c r="O248" s="91"/>
      <c r="P248" s="252">
        <f>O248*H248</f>
        <v>0</v>
      </c>
      <c r="Q248" s="252">
        <v>0.00034000000000000002</v>
      </c>
      <c r="R248" s="252">
        <f>Q248*H248</f>
        <v>0.063579999999999998</v>
      </c>
      <c r="S248" s="252">
        <v>0</v>
      </c>
      <c r="T248" s="253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4" t="s">
        <v>162</v>
      </c>
      <c r="AT248" s="254" t="s">
        <v>149</v>
      </c>
      <c r="AU248" s="254" t="s">
        <v>85</v>
      </c>
      <c r="AY248" s="17" t="s">
        <v>148</v>
      </c>
      <c r="BE248" s="255">
        <f>IF(N248="základní",J248,0)</f>
        <v>0</v>
      </c>
      <c r="BF248" s="255">
        <f>IF(N248="snížená",J248,0)</f>
        <v>0</v>
      </c>
      <c r="BG248" s="255">
        <f>IF(N248="zákl. přenesená",J248,0)</f>
        <v>0</v>
      </c>
      <c r="BH248" s="255">
        <f>IF(N248="sníž. přenesená",J248,0)</f>
        <v>0</v>
      </c>
      <c r="BI248" s="255">
        <f>IF(N248="nulová",J248,0)</f>
        <v>0</v>
      </c>
      <c r="BJ248" s="17" t="s">
        <v>83</v>
      </c>
      <c r="BK248" s="255">
        <f>ROUND(I248*H248,2)</f>
        <v>0</v>
      </c>
      <c r="BL248" s="17" t="s">
        <v>162</v>
      </c>
      <c r="BM248" s="254" t="s">
        <v>477</v>
      </c>
    </row>
    <row r="249" s="15" customFormat="1">
      <c r="A249" s="15"/>
      <c r="B249" s="279"/>
      <c r="C249" s="280"/>
      <c r="D249" s="258" t="s">
        <v>156</v>
      </c>
      <c r="E249" s="281" t="s">
        <v>1</v>
      </c>
      <c r="F249" s="282" t="s">
        <v>478</v>
      </c>
      <c r="G249" s="280"/>
      <c r="H249" s="281" t="s">
        <v>1</v>
      </c>
      <c r="I249" s="283"/>
      <c r="J249" s="280"/>
      <c r="K249" s="280"/>
      <c r="L249" s="284"/>
      <c r="M249" s="285"/>
      <c r="N249" s="286"/>
      <c r="O249" s="286"/>
      <c r="P249" s="286"/>
      <c r="Q249" s="286"/>
      <c r="R249" s="286"/>
      <c r="S249" s="286"/>
      <c r="T249" s="28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8" t="s">
        <v>156</v>
      </c>
      <c r="AU249" s="288" t="s">
        <v>85</v>
      </c>
      <c r="AV249" s="15" t="s">
        <v>83</v>
      </c>
      <c r="AW249" s="15" t="s">
        <v>32</v>
      </c>
      <c r="AX249" s="15" t="s">
        <v>75</v>
      </c>
      <c r="AY249" s="288" t="s">
        <v>148</v>
      </c>
    </row>
    <row r="250" s="13" customFormat="1">
      <c r="A250" s="13"/>
      <c r="B250" s="256"/>
      <c r="C250" s="257"/>
      <c r="D250" s="258" t="s">
        <v>156</v>
      </c>
      <c r="E250" s="259" t="s">
        <v>1</v>
      </c>
      <c r="F250" s="260" t="s">
        <v>479</v>
      </c>
      <c r="G250" s="257"/>
      <c r="H250" s="261">
        <v>187</v>
      </c>
      <c r="I250" s="262"/>
      <c r="J250" s="257"/>
      <c r="K250" s="257"/>
      <c r="L250" s="263"/>
      <c r="M250" s="264"/>
      <c r="N250" s="265"/>
      <c r="O250" s="265"/>
      <c r="P250" s="265"/>
      <c r="Q250" s="265"/>
      <c r="R250" s="265"/>
      <c r="S250" s="265"/>
      <c r="T250" s="26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7" t="s">
        <v>156</v>
      </c>
      <c r="AU250" s="267" t="s">
        <v>85</v>
      </c>
      <c r="AV250" s="13" t="s">
        <v>85</v>
      </c>
      <c r="AW250" s="13" t="s">
        <v>32</v>
      </c>
      <c r="AX250" s="13" t="s">
        <v>75</v>
      </c>
      <c r="AY250" s="267" t="s">
        <v>148</v>
      </c>
    </row>
    <row r="251" s="14" customFormat="1">
      <c r="A251" s="14"/>
      <c r="B251" s="268"/>
      <c r="C251" s="269"/>
      <c r="D251" s="258" t="s">
        <v>156</v>
      </c>
      <c r="E251" s="270" t="s">
        <v>1</v>
      </c>
      <c r="F251" s="271" t="s">
        <v>161</v>
      </c>
      <c r="G251" s="269"/>
      <c r="H251" s="272">
        <v>187</v>
      </c>
      <c r="I251" s="273"/>
      <c r="J251" s="269"/>
      <c r="K251" s="269"/>
      <c r="L251" s="274"/>
      <c r="M251" s="275"/>
      <c r="N251" s="276"/>
      <c r="O251" s="276"/>
      <c r="P251" s="276"/>
      <c r="Q251" s="276"/>
      <c r="R251" s="276"/>
      <c r="S251" s="276"/>
      <c r="T251" s="27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8" t="s">
        <v>156</v>
      </c>
      <c r="AU251" s="278" t="s">
        <v>85</v>
      </c>
      <c r="AV251" s="14" t="s">
        <v>162</v>
      </c>
      <c r="AW251" s="14" t="s">
        <v>32</v>
      </c>
      <c r="AX251" s="14" t="s">
        <v>83</v>
      </c>
      <c r="AY251" s="278" t="s">
        <v>148</v>
      </c>
    </row>
    <row r="252" s="2" customFormat="1" ht="16.5" customHeight="1">
      <c r="A252" s="38"/>
      <c r="B252" s="39"/>
      <c r="C252" s="243" t="s">
        <v>480</v>
      </c>
      <c r="D252" s="243" t="s">
        <v>149</v>
      </c>
      <c r="E252" s="244" t="s">
        <v>481</v>
      </c>
      <c r="F252" s="245" t="s">
        <v>482</v>
      </c>
      <c r="G252" s="246" t="s">
        <v>276</v>
      </c>
      <c r="H252" s="247">
        <v>357</v>
      </c>
      <c r="I252" s="248"/>
      <c r="J252" s="249">
        <f>ROUND(I252*H252,2)</f>
        <v>0</v>
      </c>
      <c r="K252" s="245" t="s">
        <v>282</v>
      </c>
      <c r="L252" s="44"/>
      <c r="M252" s="250" t="s">
        <v>1</v>
      </c>
      <c r="N252" s="251" t="s">
        <v>40</v>
      </c>
      <c r="O252" s="91"/>
      <c r="P252" s="252">
        <f>O252*H252</f>
        <v>0</v>
      </c>
      <c r="Q252" s="252">
        <v>0.00060999999999999997</v>
      </c>
      <c r="R252" s="252">
        <f>Q252*H252</f>
        <v>0.21776999999999999</v>
      </c>
      <c r="S252" s="252">
        <v>0</v>
      </c>
      <c r="T252" s="25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4" t="s">
        <v>162</v>
      </c>
      <c r="AT252" s="254" t="s">
        <v>149</v>
      </c>
      <c r="AU252" s="254" t="s">
        <v>85</v>
      </c>
      <c r="AY252" s="17" t="s">
        <v>148</v>
      </c>
      <c r="BE252" s="255">
        <f>IF(N252="základní",J252,0)</f>
        <v>0</v>
      </c>
      <c r="BF252" s="255">
        <f>IF(N252="snížená",J252,0)</f>
        <v>0</v>
      </c>
      <c r="BG252" s="255">
        <f>IF(N252="zákl. přenesená",J252,0)</f>
        <v>0</v>
      </c>
      <c r="BH252" s="255">
        <f>IF(N252="sníž. přenesená",J252,0)</f>
        <v>0</v>
      </c>
      <c r="BI252" s="255">
        <f>IF(N252="nulová",J252,0)</f>
        <v>0</v>
      </c>
      <c r="BJ252" s="17" t="s">
        <v>83</v>
      </c>
      <c r="BK252" s="255">
        <f>ROUND(I252*H252,2)</f>
        <v>0</v>
      </c>
      <c r="BL252" s="17" t="s">
        <v>162</v>
      </c>
      <c r="BM252" s="254" t="s">
        <v>483</v>
      </c>
    </row>
    <row r="253" s="15" customFormat="1">
      <c r="A253" s="15"/>
      <c r="B253" s="279"/>
      <c r="C253" s="280"/>
      <c r="D253" s="258" t="s">
        <v>156</v>
      </c>
      <c r="E253" s="281" t="s">
        <v>1</v>
      </c>
      <c r="F253" s="282" t="s">
        <v>484</v>
      </c>
      <c r="G253" s="280"/>
      <c r="H253" s="281" t="s">
        <v>1</v>
      </c>
      <c r="I253" s="283"/>
      <c r="J253" s="280"/>
      <c r="K253" s="280"/>
      <c r="L253" s="284"/>
      <c r="M253" s="285"/>
      <c r="N253" s="286"/>
      <c r="O253" s="286"/>
      <c r="P253" s="286"/>
      <c r="Q253" s="286"/>
      <c r="R253" s="286"/>
      <c r="S253" s="286"/>
      <c r="T253" s="28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8" t="s">
        <v>156</v>
      </c>
      <c r="AU253" s="288" t="s">
        <v>85</v>
      </c>
      <c r="AV253" s="15" t="s">
        <v>83</v>
      </c>
      <c r="AW253" s="15" t="s">
        <v>32</v>
      </c>
      <c r="AX253" s="15" t="s">
        <v>75</v>
      </c>
      <c r="AY253" s="288" t="s">
        <v>148</v>
      </c>
    </row>
    <row r="254" s="13" customFormat="1">
      <c r="A254" s="13"/>
      <c r="B254" s="256"/>
      <c r="C254" s="257"/>
      <c r="D254" s="258" t="s">
        <v>156</v>
      </c>
      <c r="E254" s="259" t="s">
        <v>1</v>
      </c>
      <c r="F254" s="260" t="s">
        <v>485</v>
      </c>
      <c r="G254" s="257"/>
      <c r="H254" s="261">
        <v>357</v>
      </c>
      <c r="I254" s="262"/>
      <c r="J254" s="257"/>
      <c r="K254" s="257"/>
      <c r="L254" s="263"/>
      <c r="M254" s="264"/>
      <c r="N254" s="265"/>
      <c r="O254" s="265"/>
      <c r="P254" s="265"/>
      <c r="Q254" s="265"/>
      <c r="R254" s="265"/>
      <c r="S254" s="265"/>
      <c r="T254" s="26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7" t="s">
        <v>156</v>
      </c>
      <c r="AU254" s="267" t="s">
        <v>85</v>
      </c>
      <c r="AV254" s="13" t="s">
        <v>85</v>
      </c>
      <c r="AW254" s="13" t="s">
        <v>32</v>
      </c>
      <c r="AX254" s="13" t="s">
        <v>75</v>
      </c>
      <c r="AY254" s="267" t="s">
        <v>148</v>
      </c>
    </row>
    <row r="255" s="14" customFormat="1">
      <c r="A255" s="14"/>
      <c r="B255" s="268"/>
      <c r="C255" s="269"/>
      <c r="D255" s="258" t="s">
        <v>156</v>
      </c>
      <c r="E255" s="270" t="s">
        <v>1</v>
      </c>
      <c r="F255" s="271" t="s">
        <v>161</v>
      </c>
      <c r="G255" s="269"/>
      <c r="H255" s="272">
        <v>357</v>
      </c>
      <c r="I255" s="273"/>
      <c r="J255" s="269"/>
      <c r="K255" s="269"/>
      <c r="L255" s="274"/>
      <c r="M255" s="275"/>
      <c r="N255" s="276"/>
      <c r="O255" s="276"/>
      <c r="P255" s="276"/>
      <c r="Q255" s="276"/>
      <c r="R255" s="276"/>
      <c r="S255" s="276"/>
      <c r="T255" s="27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8" t="s">
        <v>156</v>
      </c>
      <c r="AU255" s="278" t="s">
        <v>85</v>
      </c>
      <c r="AV255" s="14" t="s">
        <v>162</v>
      </c>
      <c r="AW255" s="14" t="s">
        <v>32</v>
      </c>
      <c r="AX255" s="14" t="s">
        <v>83</v>
      </c>
      <c r="AY255" s="278" t="s">
        <v>148</v>
      </c>
    </row>
    <row r="256" s="2" customFormat="1" ht="21.75" customHeight="1">
      <c r="A256" s="38"/>
      <c r="B256" s="39"/>
      <c r="C256" s="243" t="s">
        <v>486</v>
      </c>
      <c r="D256" s="243" t="s">
        <v>149</v>
      </c>
      <c r="E256" s="244" t="s">
        <v>487</v>
      </c>
      <c r="F256" s="245" t="s">
        <v>488</v>
      </c>
      <c r="G256" s="246" t="s">
        <v>276</v>
      </c>
      <c r="H256" s="247">
        <v>170</v>
      </c>
      <c r="I256" s="248"/>
      <c r="J256" s="249">
        <f>ROUND(I256*H256,2)</f>
        <v>0</v>
      </c>
      <c r="K256" s="245" t="s">
        <v>282</v>
      </c>
      <c r="L256" s="44"/>
      <c r="M256" s="250" t="s">
        <v>1</v>
      </c>
      <c r="N256" s="251" t="s">
        <v>40</v>
      </c>
      <c r="O256" s="91"/>
      <c r="P256" s="252">
        <f>O256*H256</f>
        <v>0</v>
      </c>
      <c r="Q256" s="252">
        <v>0</v>
      </c>
      <c r="R256" s="252">
        <f>Q256*H256</f>
        <v>0</v>
      </c>
      <c r="S256" s="252">
        <v>0</v>
      </c>
      <c r="T256" s="253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4" t="s">
        <v>162</v>
      </c>
      <c r="AT256" s="254" t="s">
        <v>149</v>
      </c>
      <c r="AU256" s="254" t="s">
        <v>85</v>
      </c>
      <c r="AY256" s="17" t="s">
        <v>148</v>
      </c>
      <c r="BE256" s="255">
        <f>IF(N256="základní",J256,0)</f>
        <v>0</v>
      </c>
      <c r="BF256" s="255">
        <f>IF(N256="snížená",J256,0)</f>
        <v>0</v>
      </c>
      <c r="BG256" s="255">
        <f>IF(N256="zákl. přenesená",J256,0)</f>
        <v>0</v>
      </c>
      <c r="BH256" s="255">
        <f>IF(N256="sníž. přenesená",J256,0)</f>
        <v>0</v>
      </c>
      <c r="BI256" s="255">
        <f>IF(N256="nulová",J256,0)</f>
        <v>0</v>
      </c>
      <c r="BJ256" s="17" t="s">
        <v>83</v>
      </c>
      <c r="BK256" s="255">
        <f>ROUND(I256*H256,2)</f>
        <v>0</v>
      </c>
      <c r="BL256" s="17" t="s">
        <v>162</v>
      </c>
      <c r="BM256" s="254" t="s">
        <v>489</v>
      </c>
    </row>
    <row r="257" s="15" customFormat="1">
      <c r="A257" s="15"/>
      <c r="B257" s="279"/>
      <c r="C257" s="280"/>
      <c r="D257" s="258" t="s">
        <v>156</v>
      </c>
      <c r="E257" s="281" t="s">
        <v>1</v>
      </c>
      <c r="F257" s="282" t="s">
        <v>490</v>
      </c>
      <c r="G257" s="280"/>
      <c r="H257" s="281" t="s">
        <v>1</v>
      </c>
      <c r="I257" s="283"/>
      <c r="J257" s="280"/>
      <c r="K257" s="280"/>
      <c r="L257" s="284"/>
      <c r="M257" s="285"/>
      <c r="N257" s="286"/>
      <c r="O257" s="286"/>
      <c r="P257" s="286"/>
      <c r="Q257" s="286"/>
      <c r="R257" s="286"/>
      <c r="S257" s="286"/>
      <c r="T257" s="28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88" t="s">
        <v>156</v>
      </c>
      <c r="AU257" s="288" t="s">
        <v>85</v>
      </c>
      <c r="AV257" s="15" t="s">
        <v>83</v>
      </c>
      <c r="AW257" s="15" t="s">
        <v>32</v>
      </c>
      <c r="AX257" s="15" t="s">
        <v>75</v>
      </c>
      <c r="AY257" s="288" t="s">
        <v>148</v>
      </c>
    </row>
    <row r="258" s="13" customFormat="1">
      <c r="A258" s="13"/>
      <c r="B258" s="256"/>
      <c r="C258" s="257"/>
      <c r="D258" s="258" t="s">
        <v>156</v>
      </c>
      <c r="E258" s="259" t="s">
        <v>1</v>
      </c>
      <c r="F258" s="260" t="s">
        <v>491</v>
      </c>
      <c r="G258" s="257"/>
      <c r="H258" s="261">
        <v>170</v>
      </c>
      <c r="I258" s="262"/>
      <c r="J258" s="257"/>
      <c r="K258" s="257"/>
      <c r="L258" s="263"/>
      <c r="M258" s="264"/>
      <c r="N258" s="265"/>
      <c r="O258" s="265"/>
      <c r="P258" s="265"/>
      <c r="Q258" s="265"/>
      <c r="R258" s="265"/>
      <c r="S258" s="265"/>
      <c r="T258" s="26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7" t="s">
        <v>156</v>
      </c>
      <c r="AU258" s="267" t="s">
        <v>85</v>
      </c>
      <c r="AV258" s="13" t="s">
        <v>85</v>
      </c>
      <c r="AW258" s="13" t="s">
        <v>32</v>
      </c>
      <c r="AX258" s="13" t="s">
        <v>83</v>
      </c>
      <c r="AY258" s="267" t="s">
        <v>148</v>
      </c>
    </row>
    <row r="259" s="2" customFormat="1" ht="21.75" customHeight="1">
      <c r="A259" s="38"/>
      <c r="B259" s="39"/>
      <c r="C259" s="243" t="s">
        <v>492</v>
      </c>
      <c r="D259" s="243" t="s">
        <v>149</v>
      </c>
      <c r="E259" s="244" t="s">
        <v>493</v>
      </c>
      <c r="F259" s="245" t="s">
        <v>494</v>
      </c>
      <c r="G259" s="246" t="s">
        <v>276</v>
      </c>
      <c r="H259" s="247">
        <v>178.5</v>
      </c>
      <c r="I259" s="248"/>
      <c r="J259" s="249">
        <f>ROUND(I259*H259,2)</f>
        <v>0</v>
      </c>
      <c r="K259" s="245" t="s">
        <v>282</v>
      </c>
      <c r="L259" s="44"/>
      <c r="M259" s="250" t="s">
        <v>1</v>
      </c>
      <c r="N259" s="251" t="s">
        <v>40</v>
      </c>
      <c r="O259" s="91"/>
      <c r="P259" s="252">
        <f>O259*H259</f>
        <v>0</v>
      </c>
      <c r="Q259" s="252">
        <v>0</v>
      </c>
      <c r="R259" s="252">
        <f>Q259*H259</f>
        <v>0</v>
      </c>
      <c r="S259" s="252">
        <v>0</v>
      </c>
      <c r="T259" s="253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4" t="s">
        <v>162</v>
      </c>
      <c r="AT259" s="254" t="s">
        <v>149</v>
      </c>
      <c r="AU259" s="254" t="s">
        <v>85</v>
      </c>
      <c r="AY259" s="17" t="s">
        <v>148</v>
      </c>
      <c r="BE259" s="255">
        <f>IF(N259="základní",J259,0)</f>
        <v>0</v>
      </c>
      <c r="BF259" s="255">
        <f>IF(N259="snížená",J259,0)</f>
        <v>0</v>
      </c>
      <c r="BG259" s="255">
        <f>IF(N259="zákl. přenesená",J259,0)</f>
        <v>0</v>
      </c>
      <c r="BH259" s="255">
        <f>IF(N259="sníž. přenesená",J259,0)</f>
        <v>0</v>
      </c>
      <c r="BI259" s="255">
        <f>IF(N259="nulová",J259,0)</f>
        <v>0</v>
      </c>
      <c r="BJ259" s="17" t="s">
        <v>83</v>
      </c>
      <c r="BK259" s="255">
        <f>ROUND(I259*H259,2)</f>
        <v>0</v>
      </c>
      <c r="BL259" s="17" t="s">
        <v>162</v>
      </c>
      <c r="BM259" s="254" t="s">
        <v>495</v>
      </c>
    </row>
    <row r="260" s="15" customFormat="1">
      <c r="A260" s="15"/>
      <c r="B260" s="279"/>
      <c r="C260" s="280"/>
      <c r="D260" s="258" t="s">
        <v>156</v>
      </c>
      <c r="E260" s="281" t="s">
        <v>1</v>
      </c>
      <c r="F260" s="282" t="s">
        <v>496</v>
      </c>
      <c r="G260" s="280"/>
      <c r="H260" s="281" t="s">
        <v>1</v>
      </c>
      <c r="I260" s="283"/>
      <c r="J260" s="280"/>
      <c r="K260" s="280"/>
      <c r="L260" s="284"/>
      <c r="M260" s="285"/>
      <c r="N260" s="286"/>
      <c r="O260" s="286"/>
      <c r="P260" s="286"/>
      <c r="Q260" s="286"/>
      <c r="R260" s="286"/>
      <c r="S260" s="286"/>
      <c r="T260" s="28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8" t="s">
        <v>156</v>
      </c>
      <c r="AU260" s="288" t="s">
        <v>85</v>
      </c>
      <c r="AV260" s="15" t="s">
        <v>83</v>
      </c>
      <c r="AW260" s="15" t="s">
        <v>32</v>
      </c>
      <c r="AX260" s="15" t="s">
        <v>75</v>
      </c>
      <c r="AY260" s="288" t="s">
        <v>148</v>
      </c>
    </row>
    <row r="261" s="13" customFormat="1">
      <c r="A261" s="13"/>
      <c r="B261" s="256"/>
      <c r="C261" s="257"/>
      <c r="D261" s="258" t="s">
        <v>156</v>
      </c>
      <c r="E261" s="259" t="s">
        <v>1</v>
      </c>
      <c r="F261" s="260" t="s">
        <v>497</v>
      </c>
      <c r="G261" s="257"/>
      <c r="H261" s="261">
        <v>178.5</v>
      </c>
      <c r="I261" s="262"/>
      <c r="J261" s="257"/>
      <c r="K261" s="257"/>
      <c r="L261" s="263"/>
      <c r="M261" s="264"/>
      <c r="N261" s="265"/>
      <c r="O261" s="265"/>
      <c r="P261" s="265"/>
      <c r="Q261" s="265"/>
      <c r="R261" s="265"/>
      <c r="S261" s="265"/>
      <c r="T261" s="26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7" t="s">
        <v>156</v>
      </c>
      <c r="AU261" s="267" t="s">
        <v>85</v>
      </c>
      <c r="AV261" s="13" t="s">
        <v>85</v>
      </c>
      <c r="AW261" s="13" t="s">
        <v>32</v>
      </c>
      <c r="AX261" s="13" t="s">
        <v>83</v>
      </c>
      <c r="AY261" s="267" t="s">
        <v>148</v>
      </c>
    </row>
    <row r="262" s="2" customFormat="1" ht="21.75" customHeight="1">
      <c r="A262" s="38"/>
      <c r="B262" s="39"/>
      <c r="C262" s="243" t="s">
        <v>498</v>
      </c>
      <c r="D262" s="243" t="s">
        <v>149</v>
      </c>
      <c r="E262" s="244" t="s">
        <v>499</v>
      </c>
      <c r="F262" s="245" t="s">
        <v>500</v>
      </c>
      <c r="G262" s="246" t="s">
        <v>276</v>
      </c>
      <c r="H262" s="247">
        <v>1040</v>
      </c>
      <c r="I262" s="248"/>
      <c r="J262" s="249">
        <f>ROUND(I262*H262,2)</f>
        <v>0</v>
      </c>
      <c r="K262" s="245" t="s">
        <v>282</v>
      </c>
      <c r="L262" s="44"/>
      <c r="M262" s="250" t="s">
        <v>1</v>
      </c>
      <c r="N262" s="251" t="s">
        <v>40</v>
      </c>
      <c r="O262" s="91"/>
      <c r="P262" s="252">
        <f>O262*H262</f>
        <v>0</v>
      </c>
      <c r="Q262" s="252">
        <v>0.1837</v>
      </c>
      <c r="R262" s="252">
        <f>Q262*H262</f>
        <v>191.048</v>
      </c>
      <c r="S262" s="252">
        <v>0</v>
      </c>
      <c r="T262" s="253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4" t="s">
        <v>162</v>
      </c>
      <c r="AT262" s="254" t="s">
        <v>149</v>
      </c>
      <c r="AU262" s="254" t="s">
        <v>85</v>
      </c>
      <c r="AY262" s="17" t="s">
        <v>148</v>
      </c>
      <c r="BE262" s="255">
        <f>IF(N262="základní",J262,0)</f>
        <v>0</v>
      </c>
      <c r="BF262" s="255">
        <f>IF(N262="snížená",J262,0)</f>
        <v>0</v>
      </c>
      <c r="BG262" s="255">
        <f>IF(N262="zákl. přenesená",J262,0)</f>
        <v>0</v>
      </c>
      <c r="BH262" s="255">
        <f>IF(N262="sníž. přenesená",J262,0)</f>
        <v>0</v>
      </c>
      <c r="BI262" s="255">
        <f>IF(N262="nulová",J262,0)</f>
        <v>0</v>
      </c>
      <c r="BJ262" s="17" t="s">
        <v>83</v>
      </c>
      <c r="BK262" s="255">
        <f>ROUND(I262*H262,2)</f>
        <v>0</v>
      </c>
      <c r="BL262" s="17" t="s">
        <v>162</v>
      </c>
      <c r="BM262" s="254" t="s">
        <v>501</v>
      </c>
    </row>
    <row r="263" s="13" customFormat="1">
      <c r="A263" s="13"/>
      <c r="B263" s="256"/>
      <c r="C263" s="257"/>
      <c r="D263" s="258" t="s">
        <v>156</v>
      </c>
      <c r="E263" s="259" t="s">
        <v>1</v>
      </c>
      <c r="F263" s="260" t="s">
        <v>502</v>
      </c>
      <c r="G263" s="257"/>
      <c r="H263" s="261">
        <v>1040</v>
      </c>
      <c r="I263" s="262"/>
      <c r="J263" s="257"/>
      <c r="K263" s="257"/>
      <c r="L263" s="263"/>
      <c r="M263" s="264"/>
      <c r="N263" s="265"/>
      <c r="O263" s="265"/>
      <c r="P263" s="265"/>
      <c r="Q263" s="265"/>
      <c r="R263" s="265"/>
      <c r="S263" s="265"/>
      <c r="T263" s="26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7" t="s">
        <v>156</v>
      </c>
      <c r="AU263" s="267" t="s">
        <v>85</v>
      </c>
      <c r="AV263" s="13" t="s">
        <v>85</v>
      </c>
      <c r="AW263" s="13" t="s">
        <v>32</v>
      </c>
      <c r="AX263" s="13" t="s">
        <v>75</v>
      </c>
      <c r="AY263" s="267" t="s">
        <v>148</v>
      </c>
    </row>
    <row r="264" s="14" customFormat="1">
      <c r="A264" s="14"/>
      <c r="B264" s="268"/>
      <c r="C264" s="269"/>
      <c r="D264" s="258" t="s">
        <v>156</v>
      </c>
      <c r="E264" s="270" t="s">
        <v>1</v>
      </c>
      <c r="F264" s="271" t="s">
        <v>161</v>
      </c>
      <c r="G264" s="269"/>
      <c r="H264" s="272">
        <v>1040</v>
      </c>
      <c r="I264" s="273"/>
      <c r="J264" s="269"/>
      <c r="K264" s="269"/>
      <c r="L264" s="274"/>
      <c r="M264" s="275"/>
      <c r="N264" s="276"/>
      <c r="O264" s="276"/>
      <c r="P264" s="276"/>
      <c r="Q264" s="276"/>
      <c r="R264" s="276"/>
      <c r="S264" s="276"/>
      <c r="T264" s="27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8" t="s">
        <v>156</v>
      </c>
      <c r="AU264" s="278" t="s">
        <v>85</v>
      </c>
      <c r="AV264" s="14" t="s">
        <v>162</v>
      </c>
      <c r="AW264" s="14" t="s">
        <v>32</v>
      </c>
      <c r="AX264" s="14" t="s">
        <v>83</v>
      </c>
      <c r="AY264" s="278" t="s">
        <v>148</v>
      </c>
    </row>
    <row r="265" s="2" customFormat="1" ht="21.75" customHeight="1">
      <c r="A265" s="38"/>
      <c r="B265" s="39"/>
      <c r="C265" s="243" t="s">
        <v>503</v>
      </c>
      <c r="D265" s="243" t="s">
        <v>149</v>
      </c>
      <c r="E265" s="244" t="s">
        <v>504</v>
      </c>
      <c r="F265" s="245" t="s">
        <v>505</v>
      </c>
      <c r="G265" s="246" t="s">
        <v>276</v>
      </c>
      <c r="H265" s="247">
        <v>211.125</v>
      </c>
      <c r="I265" s="248"/>
      <c r="J265" s="249">
        <f>ROUND(I265*H265,2)</f>
        <v>0</v>
      </c>
      <c r="K265" s="245" t="s">
        <v>153</v>
      </c>
      <c r="L265" s="44"/>
      <c r="M265" s="250" t="s">
        <v>1</v>
      </c>
      <c r="N265" s="251" t="s">
        <v>40</v>
      </c>
      <c r="O265" s="91"/>
      <c r="P265" s="252">
        <f>O265*H265</f>
        <v>0</v>
      </c>
      <c r="Q265" s="252">
        <v>0.19536000000000001</v>
      </c>
      <c r="R265" s="252">
        <f>Q265*H265</f>
        <v>41.245380000000004</v>
      </c>
      <c r="S265" s="252">
        <v>0</v>
      </c>
      <c r="T265" s="25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4" t="s">
        <v>162</v>
      </c>
      <c r="AT265" s="254" t="s">
        <v>149</v>
      </c>
      <c r="AU265" s="254" t="s">
        <v>85</v>
      </c>
      <c r="AY265" s="17" t="s">
        <v>148</v>
      </c>
      <c r="BE265" s="255">
        <f>IF(N265="základní",J265,0)</f>
        <v>0</v>
      </c>
      <c r="BF265" s="255">
        <f>IF(N265="snížená",J265,0)</f>
        <v>0</v>
      </c>
      <c r="BG265" s="255">
        <f>IF(N265="zákl. přenesená",J265,0)</f>
        <v>0</v>
      </c>
      <c r="BH265" s="255">
        <f>IF(N265="sníž. přenesená",J265,0)</f>
        <v>0</v>
      </c>
      <c r="BI265" s="255">
        <f>IF(N265="nulová",J265,0)</f>
        <v>0</v>
      </c>
      <c r="BJ265" s="17" t="s">
        <v>83</v>
      </c>
      <c r="BK265" s="255">
        <f>ROUND(I265*H265,2)</f>
        <v>0</v>
      </c>
      <c r="BL265" s="17" t="s">
        <v>162</v>
      </c>
      <c r="BM265" s="254" t="s">
        <v>506</v>
      </c>
    </row>
    <row r="266" s="15" customFormat="1">
      <c r="A266" s="15"/>
      <c r="B266" s="279"/>
      <c r="C266" s="280"/>
      <c r="D266" s="258" t="s">
        <v>156</v>
      </c>
      <c r="E266" s="281" t="s">
        <v>1</v>
      </c>
      <c r="F266" s="282" t="s">
        <v>507</v>
      </c>
      <c r="G266" s="280"/>
      <c r="H266" s="281" t="s">
        <v>1</v>
      </c>
      <c r="I266" s="283"/>
      <c r="J266" s="280"/>
      <c r="K266" s="280"/>
      <c r="L266" s="284"/>
      <c r="M266" s="285"/>
      <c r="N266" s="286"/>
      <c r="O266" s="286"/>
      <c r="P266" s="286"/>
      <c r="Q266" s="286"/>
      <c r="R266" s="286"/>
      <c r="S266" s="286"/>
      <c r="T266" s="28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88" t="s">
        <v>156</v>
      </c>
      <c r="AU266" s="288" t="s">
        <v>85</v>
      </c>
      <c r="AV266" s="15" t="s">
        <v>83</v>
      </c>
      <c r="AW266" s="15" t="s">
        <v>32</v>
      </c>
      <c r="AX266" s="15" t="s">
        <v>75</v>
      </c>
      <c r="AY266" s="288" t="s">
        <v>148</v>
      </c>
    </row>
    <row r="267" s="13" customFormat="1">
      <c r="A267" s="13"/>
      <c r="B267" s="256"/>
      <c r="C267" s="257"/>
      <c r="D267" s="258" t="s">
        <v>156</v>
      </c>
      <c r="E267" s="259" t="s">
        <v>1</v>
      </c>
      <c r="F267" s="260" t="s">
        <v>508</v>
      </c>
      <c r="G267" s="257"/>
      <c r="H267" s="261">
        <v>1.875</v>
      </c>
      <c r="I267" s="262"/>
      <c r="J267" s="257"/>
      <c r="K267" s="257"/>
      <c r="L267" s="263"/>
      <c r="M267" s="264"/>
      <c r="N267" s="265"/>
      <c r="O267" s="265"/>
      <c r="P267" s="265"/>
      <c r="Q267" s="265"/>
      <c r="R267" s="265"/>
      <c r="S267" s="265"/>
      <c r="T267" s="26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7" t="s">
        <v>156</v>
      </c>
      <c r="AU267" s="267" t="s">
        <v>85</v>
      </c>
      <c r="AV267" s="13" t="s">
        <v>85</v>
      </c>
      <c r="AW267" s="13" t="s">
        <v>32</v>
      </c>
      <c r="AX267" s="13" t="s">
        <v>75</v>
      </c>
      <c r="AY267" s="267" t="s">
        <v>148</v>
      </c>
    </row>
    <row r="268" s="13" customFormat="1">
      <c r="A268" s="13"/>
      <c r="B268" s="256"/>
      <c r="C268" s="257"/>
      <c r="D268" s="258" t="s">
        <v>156</v>
      </c>
      <c r="E268" s="259" t="s">
        <v>1</v>
      </c>
      <c r="F268" s="260" t="s">
        <v>509</v>
      </c>
      <c r="G268" s="257"/>
      <c r="H268" s="261">
        <v>12</v>
      </c>
      <c r="I268" s="262"/>
      <c r="J268" s="257"/>
      <c r="K268" s="257"/>
      <c r="L268" s="263"/>
      <c r="M268" s="264"/>
      <c r="N268" s="265"/>
      <c r="O268" s="265"/>
      <c r="P268" s="265"/>
      <c r="Q268" s="265"/>
      <c r="R268" s="265"/>
      <c r="S268" s="265"/>
      <c r="T268" s="26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7" t="s">
        <v>156</v>
      </c>
      <c r="AU268" s="267" t="s">
        <v>85</v>
      </c>
      <c r="AV268" s="13" t="s">
        <v>85</v>
      </c>
      <c r="AW268" s="13" t="s">
        <v>32</v>
      </c>
      <c r="AX268" s="13" t="s">
        <v>75</v>
      </c>
      <c r="AY268" s="267" t="s">
        <v>148</v>
      </c>
    </row>
    <row r="269" s="13" customFormat="1">
      <c r="A269" s="13"/>
      <c r="B269" s="256"/>
      <c r="C269" s="257"/>
      <c r="D269" s="258" t="s">
        <v>156</v>
      </c>
      <c r="E269" s="259" t="s">
        <v>1</v>
      </c>
      <c r="F269" s="260" t="s">
        <v>510</v>
      </c>
      <c r="G269" s="257"/>
      <c r="H269" s="261">
        <v>6</v>
      </c>
      <c r="I269" s="262"/>
      <c r="J269" s="257"/>
      <c r="K269" s="257"/>
      <c r="L269" s="263"/>
      <c r="M269" s="264"/>
      <c r="N269" s="265"/>
      <c r="O269" s="265"/>
      <c r="P269" s="265"/>
      <c r="Q269" s="265"/>
      <c r="R269" s="265"/>
      <c r="S269" s="265"/>
      <c r="T269" s="26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7" t="s">
        <v>156</v>
      </c>
      <c r="AU269" s="267" t="s">
        <v>85</v>
      </c>
      <c r="AV269" s="13" t="s">
        <v>85</v>
      </c>
      <c r="AW269" s="13" t="s">
        <v>32</v>
      </c>
      <c r="AX269" s="13" t="s">
        <v>75</v>
      </c>
      <c r="AY269" s="267" t="s">
        <v>148</v>
      </c>
    </row>
    <row r="270" s="13" customFormat="1">
      <c r="A270" s="13"/>
      <c r="B270" s="256"/>
      <c r="C270" s="257"/>
      <c r="D270" s="258" t="s">
        <v>156</v>
      </c>
      <c r="E270" s="259" t="s">
        <v>1</v>
      </c>
      <c r="F270" s="260" t="s">
        <v>511</v>
      </c>
      <c r="G270" s="257"/>
      <c r="H270" s="261">
        <v>6.25</v>
      </c>
      <c r="I270" s="262"/>
      <c r="J270" s="257"/>
      <c r="K270" s="257"/>
      <c r="L270" s="263"/>
      <c r="M270" s="264"/>
      <c r="N270" s="265"/>
      <c r="O270" s="265"/>
      <c r="P270" s="265"/>
      <c r="Q270" s="265"/>
      <c r="R270" s="265"/>
      <c r="S270" s="265"/>
      <c r="T270" s="26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7" t="s">
        <v>156</v>
      </c>
      <c r="AU270" s="267" t="s">
        <v>85</v>
      </c>
      <c r="AV270" s="13" t="s">
        <v>85</v>
      </c>
      <c r="AW270" s="13" t="s">
        <v>32</v>
      </c>
      <c r="AX270" s="13" t="s">
        <v>75</v>
      </c>
      <c r="AY270" s="267" t="s">
        <v>148</v>
      </c>
    </row>
    <row r="271" s="13" customFormat="1">
      <c r="A271" s="13"/>
      <c r="B271" s="256"/>
      <c r="C271" s="257"/>
      <c r="D271" s="258" t="s">
        <v>156</v>
      </c>
      <c r="E271" s="259" t="s">
        <v>1</v>
      </c>
      <c r="F271" s="260" t="s">
        <v>512</v>
      </c>
      <c r="G271" s="257"/>
      <c r="H271" s="261">
        <v>102.5</v>
      </c>
      <c r="I271" s="262"/>
      <c r="J271" s="257"/>
      <c r="K271" s="257"/>
      <c r="L271" s="263"/>
      <c r="M271" s="264"/>
      <c r="N271" s="265"/>
      <c r="O271" s="265"/>
      <c r="P271" s="265"/>
      <c r="Q271" s="265"/>
      <c r="R271" s="265"/>
      <c r="S271" s="265"/>
      <c r="T271" s="26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7" t="s">
        <v>156</v>
      </c>
      <c r="AU271" s="267" t="s">
        <v>85</v>
      </c>
      <c r="AV271" s="13" t="s">
        <v>85</v>
      </c>
      <c r="AW271" s="13" t="s">
        <v>32</v>
      </c>
      <c r="AX271" s="13" t="s">
        <v>75</v>
      </c>
      <c r="AY271" s="267" t="s">
        <v>148</v>
      </c>
    </row>
    <row r="272" s="13" customFormat="1">
      <c r="A272" s="13"/>
      <c r="B272" s="256"/>
      <c r="C272" s="257"/>
      <c r="D272" s="258" t="s">
        <v>156</v>
      </c>
      <c r="E272" s="259" t="s">
        <v>1</v>
      </c>
      <c r="F272" s="260" t="s">
        <v>513</v>
      </c>
      <c r="G272" s="257"/>
      <c r="H272" s="261">
        <v>82.5</v>
      </c>
      <c r="I272" s="262"/>
      <c r="J272" s="257"/>
      <c r="K272" s="257"/>
      <c r="L272" s="263"/>
      <c r="M272" s="264"/>
      <c r="N272" s="265"/>
      <c r="O272" s="265"/>
      <c r="P272" s="265"/>
      <c r="Q272" s="265"/>
      <c r="R272" s="265"/>
      <c r="S272" s="265"/>
      <c r="T272" s="26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7" t="s">
        <v>156</v>
      </c>
      <c r="AU272" s="267" t="s">
        <v>85</v>
      </c>
      <c r="AV272" s="13" t="s">
        <v>85</v>
      </c>
      <c r="AW272" s="13" t="s">
        <v>32</v>
      </c>
      <c r="AX272" s="13" t="s">
        <v>75</v>
      </c>
      <c r="AY272" s="267" t="s">
        <v>148</v>
      </c>
    </row>
    <row r="273" s="14" customFormat="1">
      <c r="A273" s="14"/>
      <c r="B273" s="268"/>
      <c r="C273" s="269"/>
      <c r="D273" s="258" t="s">
        <v>156</v>
      </c>
      <c r="E273" s="270" t="s">
        <v>1</v>
      </c>
      <c r="F273" s="271" t="s">
        <v>161</v>
      </c>
      <c r="G273" s="269"/>
      <c r="H273" s="272">
        <v>211.125</v>
      </c>
      <c r="I273" s="273"/>
      <c r="J273" s="269"/>
      <c r="K273" s="269"/>
      <c r="L273" s="274"/>
      <c r="M273" s="275"/>
      <c r="N273" s="276"/>
      <c r="O273" s="276"/>
      <c r="P273" s="276"/>
      <c r="Q273" s="276"/>
      <c r="R273" s="276"/>
      <c r="S273" s="276"/>
      <c r="T273" s="27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8" t="s">
        <v>156</v>
      </c>
      <c r="AU273" s="278" t="s">
        <v>85</v>
      </c>
      <c r="AV273" s="14" t="s">
        <v>162</v>
      </c>
      <c r="AW273" s="14" t="s">
        <v>32</v>
      </c>
      <c r="AX273" s="14" t="s">
        <v>83</v>
      </c>
      <c r="AY273" s="278" t="s">
        <v>148</v>
      </c>
    </row>
    <row r="274" s="2" customFormat="1" ht="16.5" customHeight="1">
      <c r="A274" s="38"/>
      <c r="B274" s="39"/>
      <c r="C274" s="297" t="s">
        <v>514</v>
      </c>
      <c r="D274" s="297" t="s">
        <v>359</v>
      </c>
      <c r="E274" s="298" t="s">
        <v>515</v>
      </c>
      <c r="F274" s="299" t="s">
        <v>516</v>
      </c>
      <c r="G274" s="300" t="s">
        <v>276</v>
      </c>
      <c r="H274" s="301">
        <v>82.5</v>
      </c>
      <c r="I274" s="302"/>
      <c r="J274" s="303">
        <f>ROUND(I274*H274,2)</f>
        <v>0</v>
      </c>
      <c r="K274" s="299" t="s">
        <v>153</v>
      </c>
      <c r="L274" s="304"/>
      <c r="M274" s="305" t="s">
        <v>1</v>
      </c>
      <c r="N274" s="306" t="s">
        <v>40</v>
      </c>
      <c r="O274" s="91"/>
      <c r="P274" s="252">
        <f>O274*H274</f>
        <v>0</v>
      </c>
      <c r="Q274" s="252">
        <v>0.222</v>
      </c>
      <c r="R274" s="252">
        <f>Q274*H274</f>
        <v>18.315000000000001</v>
      </c>
      <c r="S274" s="252">
        <v>0</v>
      </c>
      <c r="T274" s="25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4" t="s">
        <v>194</v>
      </c>
      <c r="AT274" s="254" t="s">
        <v>359</v>
      </c>
      <c r="AU274" s="254" t="s">
        <v>85</v>
      </c>
      <c r="AY274" s="17" t="s">
        <v>148</v>
      </c>
      <c r="BE274" s="255">
        <f>IF(N274="základní",J274,0)</f>
        <v>0</v>
      </c>
      <c r="BF274" s="255">
        <f>IF(N274="snížená",J274,0)</f>
        <v>0</v>
      </c>
      <c r="BG274" s="255">
        <f>IF(N274="zákl. přenesená",J274,0)</f>
        <v>0</v>
      </c>
      <c r="BH274" s="255">
        <f>IF(N274="sníž. přenesená",J274,0)</f>
        <v>0</v>
      </c>
      <c r="BI274" s="255">
        <f>IF(N274="nulová",J274,0)</f>
        <v>0</v>
      </c>
      <c r="BJ274" s="17" t="s">
        <v>83</v>
      </c>
      <c r="BK274" s="255">
        <f>ROUND(I274*H274,2)</f>
        <v>0</v>
      </c>
      <c r="BL274" s="17" t="s">
        <v>162</v>
      </c>
      <c r="BM274" s="254" t="s">
        <v>517</v>
      </c>
    </row>
    <row r="275" s="13" customFormat="1">
      <c r="A275" s="13"/>
      <c r="B275" s="256"/>
      <c r="C275" s="257"/>
      <c r="D275" s="258" t="s">
        <v>156</v>
      </c>
      <c r="E275" s="259" t="s">
        <v>1</v>
      </c>
      <c r="F275" s="260" t="s">
        <v>518</v>
      </c>
      <c r="G275" s="257"/>
      <c r="H275" s="261">
        <v>82.5</v>
      </c>
      <c r="I275" s="262"/>
      <c r="J275" s="257"/>
      <c r="K275" s="257"/>
      <c r="L275" s="263"/>
      <c r="M275" s="264"/>
      <c r="N275" s="265"/>
      <c r="O275" s="265"/>
      <c r="P275" s="265"/>
      <c r="Q275" s="265"/>
      <c r="R275" s="265"/>
      <c r="S275" s="265"/>
      <c r="T275" s="26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7" t="s">
        <v>156</v>
      </c>
      <c r="AU275" s="267" t="s">
        <v>85</v>
      </c>
      <c r="AV275" s="13" t="s">
        <v>85</v>
      </c>
      <c r="AW275" s="13" t="s">
        <v>32</v>
      </c>
      <c r="AX275" s="13" t="s">
        <v>83</v>
      </c>
      <c r="AY275" s="267" t="s">
        <v>148</v>
      </c>
    </row>
    <row r="276" s="2" customFormat="1" ht="16.5" customHeight="1">
      <c r="A276" s="38"/>
      <c r="B276" s="39"/>
      <c r="C276" s="297" t="s">
        <v>519</v>
      </c>
      <c r="D276" s="297" t="s">
        <v>359</v>
      </c>
      <c r="E276" s="298" t="s">
        <v>520</v>
      </c>
      <c r="F276" s="299" t="s">
        <v>521</v>
      </c>
      <c r="G276" s="300" t="s">
        <v>276</v>
      </c>
      <c r="H276" s="301">
        <v>26.125</v>
      </c>
      <c r="I276" s="302"/>
      <c r="J276" s="303">
        <f>ROUND(I276*H276,2)</f>
        <v>0</v>
      </c>
      <c r="K276" s="299" t="s">
        <v>282</v>
      </c>
      <c r="L276" s="304"/>
      <c r="M276" s="305" t="s">
        <v>1</v>
      </c>
      <c r="N276" s="306" t="s">
        <v>40</v>
      </c>
      <c r="O276" s="91"/>
      <c r="P276" s="252">
        <f>O276*H276</f>
        <v>0</v>
      </c>
      <c r="Q276" s="252">
        <v>0.111</v>
      </c>
      <c r="R276" s="252">
        <f>Q276*H276</f>
        <v>2.8998750000000002</v>
      </c>
      <c r="S276" s="252">
        <v>0</v>
      </c>
      <c r="T276" s="253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4" t="s">
        <v>194</v>
      </c>
      <c r="AT276" s="254" t="s">
        <v>359</v>
      </c>
      <c r="AU276" s="254" t="s">
        <v>85</v>
      </c>
      <c r="AY276" s="17" t="s">
        <v>148</v>
      </c>
      <c r="BE276" s="255">
        <f>IF(N276="základní",J276,0)</f>
        <v>0</v>
      </c>
      <c r="BF276" s="255">
        <f>IF(N276="snížená",J276,0)</f>
        <v>0</v>
      </c>
      <c r="BG276" s="255">
        <f>IF(N276="zákl. přenesená",J276,0)</f>
        <v>0</v>
      </c>
      <c r="BH276" s="255">
        <f>IF(N276="sníž. přenesená",J276,0)</f>
        <v>0</v>
      </c>
      <c r="BI276" s="255">
        <f>IF(N276="nulová",J276,0)</f>
        <v>0</v>
      </c>
      <c r="BJ276" s="17" t="s">
        <v>83</v>
      </c>
      <c r="BK276" s="255">
        <f>ROUND(I276*H276,2)</f>
        <v>0</v>
      </c>
      <c r="BL276" s="17" t="s">
        <v>162</v>
      </c>
      <c r="BM276" s="254" t="s">
        <v>522</v>
      </c>
    </row>
    <row r="277" s="15" customFormat="1">
      <c r="A277" s="15"/>
      <c r="B277" s="279"/>
      <c r="C277" s="280"/>
      <c r="D277" s="258" t="s">
        <v>156</v>
      </c>
      <c r="E277" s="281" t="s">
        <v>1</v>
      </c>
      <c r="F277" s="282" t="s">
        <v>523</v>
      </c>
      <c r="G277" s="280"/>
      <c r="H277" s="281" t="s">
        <v>1</v>
      </c>
      <c r="I277" s="283"/>
      <c r="J277" s="280"/>
      <c r="K277" s="280"/>
      <c r="L277" s="284"/>
      <c r="M277" s="285"/>
      <c r="N277" s="286"/>
      <c r="O277" s="286"/>
      <c r="P277" s="286"/>
      <c r="Q277" s="286"/>
      <c r="R277" s="286"/>
      <c r="S277" s="286"/>
      <c r="T277" s="28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88" t="s">
        <v>156</v>
      </c>
      <c r="AU277" s="288" t="s">
        <v>85</v>
      </c>
      <c r="AV277" s="15" t="s">
        <v>83</v>
      </c>
      <c r="AW277" s="15" t="s">
        <v>32</v>
      </c>
      <c r="AX277" s="15" t="s">
        <v>75</v>
      </c>
      <c r="AY277" s="288" t="s">
        <v>148</v>
      </c>
    </row>
    <row r="278" s="13" customFormat="1">
      <c r="A278" s="13"/>
      <c r="B278" s="256"/>
      <c r="C278" s="257"/>
      <c r="D278" s="258" t="s">
        <v>156</v>
      </c>
      <c r="E278" s="259" t="s">
        <v>1</v>
      </c>
      <c r="F278" s="260" t="s">
        <v>524</v>
      </c>
      <c r="G278" s="257"/>
      <c r="H278" s="261">
        <v>1.875</v>
      </c>
      <c r="I278" s="262"/>
      <c r="J278" s="257"/>
      <c r="K278" s="257"/>
      <c r="L278" s="263"/>
      <c r="M278" s="264"/>
      <c r="N278" s="265"/>
      <c r="O278" s="265"/>
      <c r="P278" s="265"/>
      <c r="Q278" s="265"/>
      <c r="R278" s="265"/>
      <c r="S278" s="265"/>
      <c r="T278" s="26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7" t="s">
        <v>156</v>
      </c>
      <c r="AU278" s="267" t="s">
        <v>85</v>
      </c>
      <c r="AV278" s="13" t="s">
        <v>85</v>
      </c>
      <c r="AW278" s="13" t="s">
        <v>32</v>
      </c>
      <c r="AX278" s="13" t="s">
        <v>75</v>
      </c>
      <c r="AY278" s="267" t="s">
        <v>148</v>
      </c>
    </row>
    <row r="279" s="13" customFormat="1">
      <c r="A279" s="13"/>
      <c r="B279" s="256"/>
      <c r="C279" s="257"/>
      <c r="D279" s="258" t="s">
        <v>156</v>
      </c>
      <c r="E279" s="259" t="s">
        <v>1</v>
      </c>
      <c r="F279" s="260" t="s">
        <v>525</v>
      </c>
      <c r="G279" s="257"/>
      <c r="H279" s="261">
        <v>12</v>
      </c>
      <c r="I279" s="262"/>
      <c r="J279" s="257"/>
      <c r="K279" s="257"/>
      <c r="L279" s="263"/>
      <c r="M279" s="264"/>
      <c r="N279" s="265"/>
      <c r="O279" s="265"/>
      <c r="P279" s="265"/>
      <c r="Q279" s="265"/>
      <c r="R279" s="265"/>
      <c r="S279" s="265"/>
      <c r="T279" s="26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7" t="s">
        <v>156</v>
      </c>
      <c r="AU279" s="267" t="s">
        <v>85</v>
      </c>
      <c r="AV279" s="13" t="s">
        <v>85</v>
      </c>
      <c r="AW279" s="13" t="s">
        <v>32</v>
      </c>
      <c r="AX279" s="13" t="s">
        <v>75</v>
      </c>
      <c r="AY279" s="267" t="s">
        <v>148</v>
      </c>
    </row>
    <row r="280" s="13" customFormat="1">
      <c r="A280" s="13"/>
      <c r="B280" s="256"/>
      <c r="C280" s="257"/>
      <c r="D280" s="258" t="s">
        <v>156</v>
      </c>
      <c r="E280" s="259" t="s">
        <v>1</v>
      </c>
      <c r="F280" s="260" t="s">
        <v>526</v>
      </c>
      <c r="G280" s="257"/>
      <c r="H280" s="261">
        <v>6</v>
      </c>
      <c r="I280" s="262"/>
      <c r="J280" s="257"/>
      <c r="K280" s="257"/>
      <c r="L280" s="263"/>
      <c r="M280" s="264"/>
      <c r="N280" s="265"/>
      <c r="O280" s="265"/>
      <c r="P280" s="265"/>
      <c r="Q280" s="265"/>
      <c r="R280" s="265"/>
      <c r="S280" s="265"/>
      <c r="T280" s="26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7" t="s">
        <v>156</v>
      </c>
      <c r="AU280" s="267" t="s">
        <v>85</v>
      </c>
      <c r="AV280" s="13" t="s">
        <v>85</v>
      </c>
      <c r="AW280" s="13" t="s">
        <v>32</v>
      </c>
      <c r="AX280" s="13" t="s">
        <v>75</v>
      </c>
      <c r="AY280" s="267" t="s">
        <v>148</v>
      </c>
    </row>
    <row r="281" s="13" customFormat="1">
      <c r="A281" s="13"/>
      <c r="B281" s="256"/>
      <c r="C281" s="257"/>
      <c r="D281" s="258" t="s">
        <v>156</v>
      </c>
      <c r="E281" s="259" t="s">
        <v>1</v>
      </c>
      <c r="F281" s="260" t="s">
        <v>527</v>
      </c>
      <c r="G281" s="257"/>
      <c r="H281" s="261">
        <v>6.25</v>
      </c>
      <c r="I281" s="262"/>
      <c r="J281" s="257"/>
      <c r="K281" s="257"/>
      <c r="L281" s="263"/>
      <c r="M281" s="264"/>
      <c r="N281" s="265"/>
      <c r="O281" s="265"/>
      <c r="P281" s="265"/>
      <c r="Q281" s="265"/>
      <c r="R281" s="265"/>
      <c r="S281" s="265"/>
      <c r="T281" s="26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7" t="s">
        <v>156</v>
      </c>
      <c r="AU281" s="267" t="s">
        <v>85</v>
      </c>
      <c r="AV281" s="13" t="s">
        <v>85</v>
      </c>
      <c r="AW281" s="13" t="s">
        <v>32</v>
      </c>
      <c r="AX281" s="13" t="s">
        <v>75</v>
      </c>
      <c r="AY281" s="267" t="s">
        <v>148</v>
      </c>
    </row>
    <row r="282" s="14" customFormat="1">
      <c r="A282" s="14"/>
      <c r="B282" s="268"/>
      <c r="C282" s="269"/>
      <c r="D282" s="258" t="s">
        <v>156</v>
      </c>
      <c r="E282" s="270" t="s">
        <v>1</v>
      </c>
      <c r="F282" s="271" t="s">
        <v>161</v>
      </c>
      <c r="G282" s="269"/>
      <c r="H282" s="272">
        <v>26.125</v>
      </c>
      <c r="I282" s="273"/>
      <c r="J282" s="269"/>
      <c r="K282" s="269"/>
      <c r="L282" s="274"/>
      <c r="M282" s="275"/>
      <c r="N282" s="276"/>
      <c r="O282" s="276"/>
      <c r="P282" s="276"/>
      <c r="Q282" s="276"/>
      <c r="R282" s="276"/>
      <c r="S282" s="276"/>
      <c r="T282" s="27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8" t="s">
        <v>156</v>
      </c>
      <c r="AU282" s="278" t="s">
        <v>85</v>
      </c>
      <c r="AV282" s="14" t="s">
        <v>162</v>
      </c>
      <c r="AW282" s="14" t="s">
        <v>32</v>
      </c>
      <c r="AX282" s="14" t="s">
        <v>83</v>
      </c>
      <c r="AY282" s="278" t="s">
        <v>148</v>
      </c>
    </row>
    <row r="283" s="2" customFormat="1" ht="21.75" customHeight="1">
      <c r="A283" s="38"/>
      <c r="B283" s="39"/>
      <c r="C283" s="243" t="s">
        <v>528</v>
      </c>
      <c r="D283" s="243" t="s">
        <v>149</v>
      </c>
      <c r="E283" s="244" t="s">
        <v>529</v>
      </c>
      <c r="F283" s="245" t="s">
        <v>530</v>
      </c>
      <c r="G283" s="246" t="s">
        <v>276</v>
      </c>
      <c r="H283" s="247">
        <v>470</v>
      </c>
      <c r="I283" s="248"/>
      <c r="J283" s="249">
        <f>ROUND(I283*H283,2)</f>
        <v>0</v>
      </c>
      <c r="K283" s="245" t="s">
        <v>282</v>
      </c>
      <c r="L283" s="44"/>
      <c r="M283" s="250" t="s">
        <v>1</v>
      </c>
      <c r="N283" s="251" t="s">
        <v>40</v>
      </c>
      <c r="O283" s="91"/>
      <c r="P283" s="252">
        <f>O283*H283</f>
        <v>0</v>
      </c>
      <c r="Q283" s="252">
        <v>0.084250000000000005</v>
      </c>
      <c r="R283" s="252">
        <f>Q283*H283</f>
        <v>39.597500000000004</v>
      </c>
      <c r="S283" s="252">
        <v>0</v>
      </c>
      <c r="T283" s="253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4" t="s">
        <v>162</v>
      </c>
      <c r="AT283" s="254" t="s">
        <v>149</v>
      </c>
      <c r="AU283" s="254" t="s">
        <v>85</v>
      </c>
      <c r="AY283" s="17" t="s">
        <v>148</v>
      </c>
      <c r="BE283" s="255">
        <f>IF(N283="základní",J283,0)</f>
        <v>0</v>
      </c>
      <c r="BF283" s="255">
        <f>IF(N283="snížená",J283,0)</f>
        <v>0</v>
      </c>
      <c r="BG283" s="255">
        <f>IF(N283="zákl. přenesená",J283,0)</f>
        <v>0</v>
      </c>
      <c r="BH283" s="255">
        <f>IF(N283="sníž. přenesená",J283,0)</f>
        <v>0</v>
      </c>
      <c r="BI283" s="255">
        <f>IF(N283="nulová",J283,0)</f>
        <v>0</v>
      </c>
      <c r="BJ283" s="17" t="s">
        <v>83</v>
      </c>
      <c r="BK283" s="255">
        <f>ROUND(I283*H283,2)</f>
        <v>0</v>
      </c>
      <c r="BL283" s="17" t="s">
        <v>162</v>
      </c>
      <c r="BM283" s="254" t="s">
        <v>531</v>
      </c>
    </row>
    <row r="284" s="15" customFormat="1">
      <c r="A284" s="15"/>
      <c r="B284" s="279"/>
      <c r="C284" s="280"/>
      <c r="D284" s="258" t="s">
        <v>156</v>
      </c>
      <c r="E284" s="281" t="s">
        <v>1</v>
      </c>
      <c r="F284" s="282" t="s">
        <v>532</v>
      </c>
      <c r="G284" s="280"/>
      <c r="H284" s="281" t="s">
        <v>1</v>
      </c>
      <c r="I284" s="283"/>
      <c r="J284" s="280"/>
      <c r="K284" s="280"/>
      <c r="L284" s="284"/>
      <c r="M284" s="285"/>
      <c r="N284" s="286"/>
      <c r="O284" s="286"/>
      <c r="P284" s="286"/>
      <c r="Q284" s="286"/>
      <c r="R284" s="286"/>
      <c r="S284" s="286"/>
      <c r="T284" s="28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8" t="s">
        <v>156</v>
      </c>
      <c r="AU284" s="288" t="s">
        <v>85</v>
      </c>
      <c r="AV284" s="15" t="s">
        <v>83</v>
      </c>
      <c r="AW284" s="15" t="s">
        <v>32</v>
      </c>
      <c r="AX284" s="15" t="s">
        <v>75</v>
      </c>
      <c r="AY284" s="288" t="s">
        <v>148</v>
      </c>
    </row>
    <row r="285" s="13" customFormat="1">
      <c r="A285" s="13"/>
      <c r="B285" s="256"/>
      <c r="C285" s="257"/>
      <c r="D285" s="258" t="s">
        <v>156</v>
      </c>
      <c r="E285" s="259" t="s">
        <v>1</v>
      </c>
      <c r="F285" s="260" t="s">
        <v>533</v>
      </c>
      <c r="G285" s="257"/>
      <c r="H285" s="261">
        <v>470</v>
      </c>
      <c r="I285" s="262"/>
      <c r="J285" s="257"/>
      <c r="K285" s="257"/>
      <c r="L285" s="263"/>
      <c r="M285" s="264"/>
      <c r="N285" s="265"/>
      <c r="O285" s="265"/>
      <c r="P285" s="265"/>
      <c r="Q285" s="265"/>
      <c r="R285" s="265"/>
      <c r="S285" s="265"/>
      <c r="T285" s="26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7" t="s">
        <v>156</v>
      </c>
      <c r="AU285" s="267" t="s">
        <v>85</v>
      </c>
      <c r="AV285" s="13" t="s">
        <v>85</v>
      </c>
      <c r="AW285" s="13" t="s">
        <v>32</v>
      </c>
      <c r="AX285" s="13" t="s">
        <v>83</v>
      </c>
      <c r="AY285" s="267" t="s">
        <v>148</v>
      </c>
    </row>
    <row r="286" s="2" customFormat="1" ht="21.75" customHeight="1">
      <c r="A286" s="38"/>
      <c r="B286" s="39"/>
      <c r="C286" s="243" t="s">
        <v>534</v>
      </c>
      <c r="D286" s="243" t="s">
        <v>149</v>
      </c>
      <c r="E286" s="244" t="s">
        <v>535</v>
      </c>
      <c r="F286" s="245" t="s">
        <v>536</v>
      </c>
      <c r="G286" s="246" t="s">
        <v>276</v>
      </c>
      <c r="H286" s="247">
        <v>235</v>
      </c>
      <c r="I286" s="248"/>
      <c r="J286" s="249">
        <f>ROUND(I286*H286,2)</f>
        <v>0</v>
      </c>
      <c r="K286" s="245" t="s">
        <v>282</v>
      </c>
      <c r="L286" s="44"/>
      <c r="M286" s="250" t="s">
        <v>1</v>
      </c>
      <c r="N286" s="251" t="s">
        <v>40</v>
      </c>
      <c r="O286" s="91"/>
      <c r="P286" s="252">
        <f>O286*H286</f>
        <v>0</v>
      </c>
      <c r="Q286" s="252">
        <v>0.085650000000000004</v>
      </c>
      <c r="R286" s="252">
        <f>Q286*H286</f>
        <v>20.127750000000002</v>
      </c>
      <c r="S286" s="252">
        <v>0</v>
      </c>
      <c r="T286" s="253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4" t="s">
        <v>162</v>
      </c>
      <c r="AT286" s="254" t="s">
        <v>149</v>
      </c>
      <c r="AU286" s="254" t="s">
        <v>85</v>
      </c>
      <c r="AY286" s="17" t="s">
        <v>148</v>
      </c>
      <c r="BE286" s="255">
        <f>IF(N286="základní",J286,0)</f>
        <v>0</v>
      </c>
      <c r="BF286" s="255">
        <f>IF(N286="snížená",J286,0)</f>
        <v>0</v>
      </c>
      <c r="BG286" s="255">
        <f>IF(N286="zákl. přenesená",J286,0)</f>
        <v>0</v>
      </c>
      <c r="BH286" s="255">
        <f>IF(N286="sníž. přenesená",J286,0)</f>
        <v>0</v>
      </c>
      <c r="BI286" s="255">
        <f>IF(N286="nulová",J286,0)</f>
        <v>0</v>
      </c>
      <c r="BJ286" s="17" t="s">
        <v>83</v>
      </c>
      <c r="BK286" s="255">
        <f>ROUND(I286*H286,2)</f>
        <v>0</v>
      </c>
      <c r="BL286" s="17" t="s">
        <v>162</v>
      </c>
      <c r="BM286" s="254" t="s">
        <v>537</v>
      </c>
    </row>
    <row r="287" s="13" customFormat="1">
      <c r="A287" s="13"/>
      <c r="B287" s="256"/>
      <c r="C287" s="257"/>
      <c r="D287" s="258" t="s">
        <v>156</v>
      </c>
      <c r="E287" s="259" t="s">
        <v>1</v>
      </c>
      <c r="F287" s="260" t="s">
        <v>538</v>
      </c>
      <c r="G287" s="257"/>
      <c r="H287" s="261">
        <v>235</v>
      </c>
      <c r="I287" s="262"/>
      <c r="J287" s="257"/>
      <c r="K287" s="257"/>
      <c r="L287" s="263"/>
      <c r="M287" s="264"/>
      <c r="N287" s="265"/>
      <c r="O287" s="265"/>
      <c r="P287" s="265"/>
      <c r="Q287" s="265"/>
      <c r="R287" s="265"/>
      <c r="S287" s="265"/>
      <c r="T287" s="26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7" t="s">
        <v>156</v>
      </c>
      <c r="AU287" s="267" t="s">
        <v>85</v>
      </c>
      <c r="AV287" s="13" t="s">
        <v>85</v>
      </c>
      <c r="AW287" s="13" t="s">
        <v>32</v>
      </c>
      <c r="AX287" s="13" t="s">
        <v>83</v>
      </c>
      <c r="AY287" s="267" t="s">
        <v>148</v>
      </c>
    </row>
    <row r="288" s="2" customFormat="1" ht="21.75" customHeight="1">
      <c r="A288" s="38"/>
      <c r="B288" s="39"/>
      <c r="C288" s="297" t="s">
        <v>539</v>
      </c>
      <c r="D288" s="297" t="s">
        <v>359</v>
      </c>
      <c r="E288" s="298" t="s">
        <v>540</v>
      </c>
      <c r="F288" s="299" t="s">
        <v>541</v>
      </c>
      <c r="G288" s="300" t="s">
        <v>276</v>
      </c>
      <c r="H288" s="301">
        <v>70</v>
      </c>
      <c r="I288" s="302"/>
      <c r="J288" s="303">
        <f>ROUND(I288*H288,2)</f>
        <v>0</v>
      </c>
      <c r="K288" s="299" t="s">
        <v>282</v>
      </c>
      <c r="L288" s="304"/>
      <c r="M288" s="305" t="s">
        <v>1</v>
      </c>
      <c r="N288" s="306" t="s">
        <v>40</v>
      </c>
      <c r="O288" s="91"/>
      <c r="P288" s="252">
        <f>O288*H288</f>
        <v>0</v>
      </c>
      <c r="Q288" s="252">
        <v>0.13100000000000001</v>
      </c>
      <c r="R288" s="252">
        <f>Q288*H288</f>
        <v>9.1699999999999999</v>
      </c>
      <c r="S288" s="252">
        <v>0</v>
      </c>
      <c r="T288" s="253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4" t="s">
        <v>194</v>
      </c>
      <c r="AT288" s="254" t="s">
        <v>359</v>
      </c>
      <c r="AU288" s="254" t="s">
        <v>85</v>
      </c>
      <c r="AY288" s="17" t="s">
        <v>148</v>
      </c>
      <c r="BE288" s="255">
        <f>IF(N288="základní",J288,0)</f>
        <v>0</v>
      </c>
      <c r="BF288" s="255">
        <f>IF(N288="snížená",J288,0)</f>
        <v>0</v>
      </c>
      <c r="BG288" s="255">
        <f>IF(N288="zákl. přenesená",J288,0)</f>
        <v>0</v>
      </c>
      <c r="BH288" s="255">
        <f>IF(N288="sníž. přenesená",J288,0)</f>
        <v>0</v>
      </c>
      <c r="BI288" s="255">
        <f>IF(N288="nulová",J288,0)</f>
        <v>0</v>
      </c>
      <c r="BJ288" s="17" t="s">
        <v>83</v>
      </c>
      <c r="BK288" s="255">
        <f>ROUND(I288*H288,2)</f>
        <v>0</v>
      </c>
      <c r="BL288" s="17" t="s">
        <v>162</v>
      </c>
      <c r="BM288" s="254" t="s">
        <v>542</v>
      </c>
    </row>
    <row r="289" s="13" customFormat="1">
      <c r="A289" s="13"/>
      <c r="B289" s="256"/>
      <c r="C289" s="257"/>
      <c r="D289" s="258" t="s">
        <v>156</v>
      </c>
      <c r="E289" s="259" t="s">
        <v>1</v>
      </c>
      <c r="F289" s="260" t="s">
        <v>543</v>
      </c>
      <c r="G289" s="257"/>
      <c r="H289" s="261">
        <v>70</v>
      </c>
      <c r="I289" s="262"/>
      <c r="J289" s="257"/>
      <c r="K289" s="257"/>
      <c r="L289" s="263"/>
      <c r="M289" s="264"/>
      <c r="N289" s="265"/>
      <c r="O289" s="265"/>
      <c r="P289" s="265"/>
      <c r="Q289" s="265"/>
      <c r="R289" s="265"/>
      <c r="S289" s="265"/>
      <c r="T289" s="26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7" t="s">
        <v>156</v>
      </c>
      <c r="AU289" s="267" t="s">
        <v>85</v>
      </c>
      <c r="AV289" s="13" t="s">
        <v>85</v>
      </c>
      <c r="AW289" s="13" t="s">
        <v>32</v>
      </c>
      <c r="AX289" s="13" t="s">
        <v>83</v>
      </c>
      <c r="AY289" s="267" t="s">
        <v>148</v>
      </c>
    </row>
    <row r="290" s="2" customFormat="1" ht="16.5" customHeight="1">
      <c r="A290" s="38"/>
      <c r="B290" s="39"/>
      <c r="C290" s="297" t="s">
        <v>544</v>
      </c>
      <c r="D290" s="297" t="s">
        <v>359</v>
      </c>
      <c r="E290" s="298" t="s">
        <v>545</v>
      </c>
      <c r="F290" s="299" t="s">
        <v>546</v>
      </c>
      <c r="G290" s="300" t="s">
        <v>276</v>
      </c>
      <c r="H290" s="301">
        <v>165</v>
      </c>
      <c r="I290" s="302"/>
      <c r="J290" s="303">
        <f>ROUND(I290*H290,2)</f>
        <v>0</v>
      </c>
      <c r="K290" s="299" t="s">
        <v>282</v>
      </c>
      <c r="L290" s="304"/>
      <c r="M290" s="305" t="s">
        <v>1</v>
      </c>
      <c r="N290" s="306" t="s">
        <v>40</v>
      </c>
      <c r="O290" s="91"/>
      <c r="P290" s="252">
        <f>O290*H290</f>
        <v>0</v>
      </c>
      <c r="Q290" s="252">
        <v>0.17599999999999999</v>
      </c>
      <c r="R290" s="252">
        <f>Q290*H290</f>
        <v>29.039999999999999</v>
      </c>
      <c r="S290" s="252">
        <v>0</v>
      </c>
      <c r="T290" s="253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4" t="s">
        <v>194</v>
      </c>
      <c r="AT290" s="254" t="s">
        <v>359</v>
      </c>
      <c r="AU290" s="254" t="s">
        <v>85</v>
      </c>
      <c r="AY290" s="17" t="s">
        <v>148</v>
      </c>
      <c r="BE290" s="255">
        <f>IF(N290="základní",J290,0)</f>
        <v>0</v>
      </c>
      <c r="BF290" s="255">
        <f>IF(N290="snížená",J290,0)</f>
        <v>0</v>
      </c>
      <c r="BG290" s="255">
        <f>IF(N290="zákl. přenesená",J290,0)</f>
        <v>0</v>
      </c>
      <c r="BH290" s="255">
        <f>IF(N290="sníž. přenesená",J290,0)</f>
        <v>0</v>
      </c>
      <c r="BI290" s="255">
        <f>IF(N290="nulová",J290,0)</f>
        <v>0</v>
      </c>
      <c r="BJ290" s="17" t="s">
        <v>83</v>
      </c>
      <c r="BK290" s="255">
        <f>ROUND(I290*H290,2)</f>
        <v>0</v>
      </c>
      <c r="BL290" s="17" t="s">
        <v>162</v>
      </c>
      <c r="BM290" s="254" t="s">
        <v>547</v>
      </c>
    </row>
    <row r="291" s="13" customFormat="1">
      <c r="A291" s="13"/>
      <c r="B291" s="256"/>
      <c r="C291" s="257"/>
      <c r="D291" s="258" t="s">
        <v>156</v>
      </c>
      <c r="E291" s="259" t="s">
        <v>1</v>
      </c>
      <c r="F291" s="260" t="s">
        <v>548</v>
      </c>
      <c r="G291" s="257"/>
      <c r="H291" s="261">
        <v>165</v>
      </c>
      <c r="I291" s="262"/>
      <c r="J291" s="257"/>
      <c r="K291" s="257"/>
      <c r="L291" s="263"/>
      <c r="M291" s="264"/>
      <c r="N291" s="265"/>
      <c r="O291" s="265"/>
      <c r="P291" s="265"/>
      <c r="Q291" s="265"/>
      <c r="R291" s="265"/>
      <c r="S291" s="265"/>
      <c r="T291" s="26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7" t="s">
        <v>156</v>
      </c>
      <c r="AU291" s="267" t="s">
        <v>85</v>
      </c>
      <c r="AV291" s="13" t="s">
        <v>85</v>
      </c>
      <c r="AW291" s="13" t="s">
        <v>32</v>
      </c>
      <c r="AX291" s="13" t="s">
        <v>83</v>
      </c>
      <c r="AY291" s="267" t="s">
        <v>148</v>
      </c>
    </row>
    <row r="292" s="2" customFormat="1" ht="16.5" customHeight="1">
      <c r="A292" s="38"/>
      <c r="B292" s="39"/>
      <c r="C292" s="297" t="s">
        <v>549</v>
      </c>
      <c r="D292" s="297" t="s">
        <v>359</v>
      </c>
      <c r="E292" s="298" t="s">
        <v>550</v>
      </c>
      <c r="F292" s="299" t="s">
        <v>551</v>
      </c>
      <c r="G292" s="300" t="s">
        <v>276</v>
      </c>
      <c r="H292" s="301">
        <v>470</v>
      </c>
      <c r="I292" s="302"/>
      <c r="J292" s="303">
        <f>ROUND(I292*H292,2)</f>
        <v>0</v>
      </c>
      <c r="K292" s="299" t="s">
        <v>282</v>
      </c>
      <c r="L292" s="304"/>
      <c r="M292" s="305" t="s">
        <v>1</v>
      </c>
      <c r="N292" s="306" t="s">
        <v>40</v>
      </c>
      <c r="O292" s="91"/>
      <c r="P292" s="252">
        <f>O292*H292</f>
        <v>0</v>
      </c>
      <c r="Q292" s="252">
        <v>0.13100000000000001</v>
      </c>
      <c r="R292" s="252">
        <f>Q292*H292</f>
        <v>61.57</v>
      </c>
      <c r="S292" s="252">
        <v>0</v>
      </c>
      <c r="T292" s="253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4" t="s">
        <v>194</v>
      </c>
      <c r="AT292" s="254" t="s">
        <v>359</v>
      </c>
      <c r="AU292" s="254" t="s">
        <v>85</v>
      </c>
      <c r="AY292" s="17" t="s">
        <v>148</v>
      </c>
      <c r="BE292" s="255">
        <f>IF(N292="základní",J292,0)</f>
        <v>0</v>
      </c>
      <c r="BF292" s="255">
        <f>IF(N292="snížená",J292,0)</f>
        <v>0</v>
      </c>
      <c r="BG292" s="255">
        <f>IF(N292="zákl. přenesená",J292,0)</f>
        <v>0</v>
      </c>
      <c r="BH292" s="255">
        <f>IF(N292="sníž. přenesená",J292,0)</f>
        <v>0</v>
      </c>
      <c r="BI292" s="255">
        <f>IF(N292="nulová",J292,0)</f>
        <v>0</v>
      </c>
      <c r="BJ292" s="17" t="s">
        <v>83</v>
      </c>
      <c r="BK292" s="255">
        <f>ROUND(I292*H292,2)</f>
        <v>0</v>
      </c>
      <c r="BL292" s="17" t="s">
        <v>162</v>
      </c>
      <c r="BM292" s="254" t="s">
        <v>552</v>
      </c>
    </row>
    <row r="293" s="13" customFormat="1">
      <c r="A293" s="13"/>
      <c r="B293" s="256"/>
      <c r="C293" s="257"/>
      <c r="D293" s="258" t="s">
        <v>156</v>
      </c>
      <c r="E293" s="259" t="s">
        <v>1</v>
      </c>
      <c r="F293" s="260" t="s">
        <v>553</v>
      </c>
      <c r="G293" s="257"/>
      <c r="H293" s="261">
        <v>470</v>
      </c>
      <c r="I293" s="262"/>
      <c r="J293" s="257"/>
      <c r="K293" s="257"/>
      <c r="L293" s="263"/>
      <c r="M293" s="264"/>
      <c r="N293" s="265"/>
      <c r="O293" s="265"/>
      <c r="P293" s="265"/>
      <c r="Q293" s="265"/>
      <c r="R293" s="265"/>
      <c r="S293" s="265"/>
      <c r="T293" s="26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7" t="s">
        <v>156</v>
      </c>
      <c r="AU293" s="267" t="s">
        <v>85</v>
      </c>
      <c r="AV293" s="13" t="s">
        <v>85</v>
      </c>
      <c r="AW293" s="13" t="s">
        <v>32</v>
      </c>
      <c r="AX293" s="13" t="s">
        <v>83</v>
      </c>
      <c r="AY293" s="267" t="s">
        <v>148</v>
      </c>
    </row>
    <row r="294" s="2" customFormat="1" ht="16.5" customHeight="1">
      <c r="A294" s="38"/>
      <c r="B294" s="39"/>
      <c r="C294" s="243" t="s">
        <v>554</v>
      </c>
      <c r="D294" s="243" t="s">
        <v>149</v>
      </c>
      <c r="E294" s="244" t="s">
        <v>555</v>
      </c>
      <c r="F294" s="245" t="s">
        <v>556</v>
      </c>
      <c r="G294" s="246" t="s">
        <v>307</v>
      </c>
      <c r="H294" s="247">
        <v>20</v>
      </c>
      <c r="I294" s="248"/>
      <c r="J294" s="249">
        <f>ROUND(I294*H294,2)</f>
        <v>0</v>
      </c>
      <c r="K294" s="245" t="s">
        <v>282</v>
      </c>
      <c r="L294" s="44"/>
      <c r="M294" s="250" t="s">
        <v>1</v>
      </c>
      <c r="N294" s="251" t="s">
        <v>40</v>
      </c>
      <c r="O294" s="91"/>
      <c r="P294" s="252">
        <f>O294*H294</f>
        <v>0</v>
      </c>
      <c r="Q294" s="252">
        <v>0.0035999999999999999</v>
      </c>
      <c r="R294" s="252">
        <f>Q294*H294</f>
        <v>0.071999999999999995</v>
      </c>
      <c r="S294" s="252">
        <v>0</v>
      </c>
      <c r="T294" s="253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4" t="s">
        <v>162</v>
      </c>
      <c r="AT294" s="254" t="s">
        <v>149</v>
      </c>
      <c r="AU294" s="254" t="s">
        <v>85</v>
      </c>
      <c r="AY294" s="17" t="s">
        <v>148</v>
      </c>
      <c r="BE294" s="255">
        <f>IF(N294="základní",J294,0)</f>
        <v>0</v>
      </c>
      <c r="BF294" s="255">
        <f>IF(N294="snížená",J294,0)</f>
        <v>0</v>
      </c>
      <c r="BG294" s="255">
        <f>IF(N294="zákl. přenesená",J294,0)</f>
        <v>0</v>
      </c>
      <c r="BH294" s="255">
        <f>IF(N294="sníž. přenesená",J294,0)</f>
        <v>0</v>
      </c>
      <c r="BI294" s="255">
        <f>IF(N294="nulová",J294,0)</f>
        <v>0</v>
      </c>
      <c r="BJ294" s="17" t="s">
        <v>83</v>
      </c>
      <c r="BK294" s="255">
        <f>ROUND(I294*H294,2)</f>
        <v>0</v>
      </c>
      <c r="BL294" s="17" t="s">
        <v>162</v>
      </c>
      <c r="BM294" s="254" t="s">
        <v>557</v>
      </c>
    </row>
    <row r="295" s="13" customFormat="1">
      <c r="A295" s="13"/>
      <c r="B295" s="256"/>
      <c r="C295" s="257"/>
      <c r="D295" s="258" t="s">
        <v>156</v>
      </c>
      <c r="E295" s="259" t="s">
        <v>1</v>
      </c>
      <c r="F295" s="260" t="s">
        <v>434</v>
      </c>
      <c r="G295" s="257"/>
      <c r="H295" s="261">
        <v>20</v>
      </c>
      <c r="I295" s="262"/>
      <c r="J295" s="257"/>
      <c r="K295" s="257"/>
      <c r="L295" s="263"/>
      <c r="M295" s="264"/>
      <c r="N295" s="265"/>
      <c r="O295" s="265"/>
      <c r="P295" s="265"/>
      <c r="Q295" s="265"/>
      <c r="R295" s="265"/>
      <c r="S295" s="265"/>
      <c r="T295" s="26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7" t="s">
        <v>156</v>
      </c>
      <c r="AU295" s="267" t="s">
        <v>85</v>
      </c>
      <c r="AV295" s="13" t="s">
        <v>85</v>
      </c>
      <c r="AW295" s="13" t="s">
        <v>32</v>
      </c>
      <c r="AX295" s="13" t="s">
        <v>83</v>
      </c>
      <c r="AY295" s="267" t="s">
        <v>148</v>
      </c>
    </row>
    <row r="296" s="12" customFormat="1" ht="22.8" customHeight="1">
      <c r="A296" s="12"/>
      <c r="B296" s="227"/>
      <c r="C296" s="228"/>
      <c r="D296" s="229" t="s">
        <v>74</v>
      </c>
      <c r="E296" s="241" t="s">
        <v>194</v>
      </c>
      <c r="F296" s="241" t="s">
        <v>558</v>
      </c>
      <c r="G296" s="228"/>
      <c r="H296" s="228"/>
      <c r="I296" s="231"/>
      <c r="J296" s="242">
        <f>BK296</f>
        <v>0</v>
      </c>
      <c r="K296" s="228"/>
      <c r="L296" s="233"/>
      <c r="M296" s="234"/>
      <c r="N296" s="235"/>
      <c r="O296" s="235"/>
      <c r="P296" s="236">
        <f>SUM(P297:P317)</f>
        <v>0</v>
      </c>
      <c r="Q296" s="235"/>
      <c r="R296" s="236">
        <f>SUM(R297:R317)</f>
        <v>16.626473034</v>
      </c>
      <c r="S296" s="235"/>
      <c r="T296" s="237">
        <f>SUM(T297:T317)</f>
        <v>3.5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38" t="s">
        <v>83</v>
      </c>
      <c r="AT296" s="239" t="s">
        <v>74</v>
      </c>
      <c r="AU296" s="239" t="s">
        <v>83</v>
      </c>
      <c r="AY296" s="238" t="s">
        <v>148</v>
      </c>
      <c r="BK296" s="240">
        <f>SUM(BK297:BK317)</f>
        <v>0</v>
      </c>
    </row>
    <row r="297" s="2" customFormat="1" ht="16.5" customHeight="1">
      <c r="A297" s="38"/>
      <c r="B297" s="39"/>
      <c r="C297" s="243" t="s">
        <v>559</v>
      </c>
      <c r="D297" s="243" t="s">
        <v>149</v>
      </c>
      <c r="E297" s="244" t="s">
        <v>560</v>
      </c>
      <c r="F297" s="245" t="s">
        <v>561</v>
      </c>
      <c r="G297" s="246" t="s">
        <v>152</v>
      </c>
      <c r="H297" s="247">
        <v>10</v>
      </c>
      <c r="I297" s="248"/>
      <c r="J297" s="249">
        <f>ROUND(I297*H297,2)</f>
        <v>0</v>
      </c>
      <c r="K297" s="245" t="s">
        <v>153</v>
      </c>
      <c r="L297" s="44"/>
      <c r="M297" s="250" t="s">
        <v>1</v>
      </c>
      <c r="N297" s="251" t="s">
        <v>40</v>
      </c>
      <c r="O297" s="91"/>
      <c r="P297" s="252">
        <f>O297*H297</f>
        <v>0</v>
      </c>
      <c r="Q297" s="252">
        <v>0</v>
      </c>
      <c r="R297" s="252">
        <f>Q297*H297</f>
        <v>0</v>
      </c>
      <c r="S297" s="252">
        <v>0</v>
      </c>
      <c r="T297" s="253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4" t="s">
        <v>162</v>
      </c>
      <c r="AT297" s="254" t="s">
        <v>149</v>
      </c>
      <c r="AU297" s="254" t="s">
        <v>85</v>
      </c>
      <c r="AY297" s="17" t="s">
        <v>148</v>
      </c>
      <c r="BE297" s="255">
        <f>IF(N297="základní",J297,0)</f>
        <v>0</v>
      </c>
      <c r="BF297" s="255">
        <f>IF(N297="snížená",J297,0)</f>
        <v>0</v>
      </c>
      <c r="BG297" s="255">
        <f>IF(N297="zákl. přenesená",J297,0)</f>
        <v>0</v>
      </c>
      <c r="BH297" s="255">
        <f>IF(N297="sníž. přenesená",J297,0)</f>
        <v>0</v>
      </c>
      <c r="BI297" s="255">
        <f>IF(N297="nulová",J297,0)</f>
        <v>0</v>
      </c>
      <c r="BJ297" s="17" t="s">
        <v>83</v>
      </c>
      <c r="BK297" s="255">
        <f>ROUND(I297*H297,2)</f>
        <v>0</v>
      </c>
      <c r="BL297" s="17" t="s">
        <v>162</v>
      </c>
      <c r="BM297" s="254" t="s">
        <v>562</v>
      </c>
    </row>
    <row r="298" s="13" customFormat="1">
      <c r="A298" s="13"/>
      <c r="B298" s="256"/>
      <c r="C298" s="257"/>
      <c r="D298" s="258" t="s">
        <v>156</v>
      </c>
      <c r="E298" s="259" t="s">
        <v>1</v>
      </c>
      <c r="F298" s="260" t="s">
        <v>563</v>
      </c>
      <c r="G298" s="257"/>
      <c r="H298" s="261">
        <v>10</v>
      </c>
      <c r="I298" s="262"/>
      <c r="J298" s="257"/>
      <c r="K298" s="257"/>
      <c r="L298" s="263"/>
      <c r="M298" s="264"/>
      <c r="N298" s="265"/>
      <c r="O298" s="265"/>
      <c r="P298" s="265"/>
      <c r="Q298" s="265"/>
      <c r="R298" s="265"/>
      <c r="S298" s="265"/>
      <c r="T298" s="26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7" t="s">
        <v>156</v>
      </c>
      <c r="AU298" s="267" t="s">
        <v>85</v>
      </c>
      <c r="AV298" s="13" t="s">
        <v>85</v>
      </c>
      <c r="AW298" s="13" t="s">
        <v>32</v>
      </c>
      <c r="AX298" s="13" t="s">
        <v>75</v>
      </c>
      <c r="AY298" s="267" t="s">
        <v>148</v>
      </c>
    </row>
    <row r="299" s="2" customFormat="1" ht="21.75" customHeight="1">
      <c r="A299" s="38"/>
      <c r="B299" s="39"/>
      <c r="C299" s="243" t="s">
        <v>564</v>
      </c>
      <c r="D299" s="243" t="s">
        <v>149</v>
      </c>
      <c r="E299" s="244" t="s">
        <v>565</v>
      </c>
      <c r="F299" s="245" t="s">
        <v>566</v>
      </c>
      <c r="G299" s="246" t="s">
        <v>307</v>
      </c>
      <c r="H299" s="247">
        <v>30</v>
      </c>
      <c r="I299" s="248"/>
      <c r="J299" s="249">
        <f>ROUND(I299*H299,2)</f>
        <v>0</v>
      </c>
      <c r="K299" s="245" t="s">
        <v>153</v>
      </c>
      <c r="L299" s="44"/>
      <c r="M299" s="250" t="s">
        <v>1</v>
      </c>
      <c r="N299" s="251" t="s">
        <v>40</v>
      </c>
      <c r="O299" s="91"/>
      <c r="P299" s="252">
        <f>O299*H299</f>
        <v>0</v>
      </c>
      <c r="Q299" s="252">
        <v>0.0049057678000000004</v>
      </c>
      <c r="R299" s="252">
        <f>Q299*H299</f>
        <v>0.14717303400000001</v>
      </c>
      <c r="S299" s="252">
        <v>0</v>
      </c>
      <c r="T299" s="253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4" t="s">
        <v>162</v>
      </c>
      <c r="AT299" s="254" t="s">
        <v>149</v>
      </c>
      <c r="AU299" s="254" t="s">
        <v>85</v>
      </c>
      <c r="AY299" s="17" t="s">
        <v>148</v>
      </c>
      <c r="BE299" s="255">
        <f>IF(N299="základní",J299,0)</f>
        <v>0</v>
      </c>
      <c r="BF299" s="255">
        <f>IF(N299="snížená",J299,0)</f>
        <v>0</v>
      </c>
      <c r="BG299" s="255">
        <f>IF(N299="zákl. přenesená",J299,0)</f>
        <v>0</v>
      </c>
      <c r="BH299" s="255">
        <f>IF(N299="sníž. přenesená",J299,0)</f>
        <v>0</v>
      </c>
      <c r="BI299" s="255">
        <f>IF(N299="nulová",J299,0)</f>
        <v>0</v>
      </c>
      <c r="BJ299" s="17" t="s">
        <v>83</v>
      </c>
      <c r="BK299" s="255">
        <f>ROUND(I299*H299,2)</f>
        <v>0</v>
      </c>
      <c r="BL299" s="17" t="s">
        <v>162</v>
      </c>
      <c r="BM299" s="254" t="s">
        <v>567</v>
      </c>
    </row>
    <row r="300" s="13" customFormat="1">
      <c r="A300" s="13"/>
      <c r="B300" s="256"/>
      <c r="C300" s="257"/>
      <c r="D300" s="258" t="s">
        <v>156</v>
      </c>
      <c r="E300" s="259" t="s">
        <v>1</v>
      </c>
      <c r="F300" s="260" t="s">
        <v>568</v>
      </c>
      <c r="G300" s="257"/>
      <c r="H300" s="261">
        <v>30</v>
      </c>
      <c r="I300" s="262"/>
      <c r="J300" s="257"/>
      <c r="K300" s="257"/>
      <c r="L300" s="263"/>
      <c r="M300" s="264"/>
      <c r="N300" s="265"/>
      <c r="O300" s="265"/>
      <c r="P300" s="265"/>
      <c r="Q300" s="265"/>
      <c r="R300" s="265"/>
      <c r="S300" s="265"/>
      <c r="T300" s="26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7" t="s">
        <v>156</v>
      </c>
      <c r="AU300" s="267" t="s">
        <v>85</v>
      </c>
      <c r="AV300" s="13" t="s">
        <v>85</v>
      </c>
      <c r="AW300" s="13" t="s">
        <v>32</v>
      </c>
      <c r="AX300" s="13" t="s">
        <v>83</v>
      </c>
      <c r="AY300" s="267" t="s">
        <v>148</v>
      </c>
    </row>
    <row r="301" s="2" customFormat="1" ht="21.75" customHeight="1">
      <c r="A301" s="38"/>
      <c r="B301" s="39"/>
      <c r="C301" s="243" t="s">
        <v>569</v>
      </c>
      <c r="D301" s="243" t="s">
        <v>149</v>
      </c>
      <c r="E301" s="244" t="s">
        <v>570</v>
      </c>
      <c r="F301" s="245" t="s">
        <v>571</v>
      </c>
      <c r="G301" s="246" t="s">
        <v>236</v>
      </c>
      <c r="H301" s="247">
        <v>10</v>
      </c>
      <c r="I301" s="248"/>
      <c r="J301" s="249">
        <f>ROUND(I301*H301,2)</f>
        <v>0</v>
      </c>
      <c r="K301" s="245" t="s">
        <v>153</v>
      </c>
      <c r="L301" s="44"/>
      <c r="M301" s="250" t="s">
        <v>1</v>
      </c>
      <c r="N301" s="251" t="s">
        <v>40</v>
      </c>
      <c r="O301" s="91"/>
      <c r="P301" s="252">
        <f>O301*H301</f>
        <v>0</v>
      </c>
      <c r="Q301" s="252">
        <v>0.34089999999999998</v>
      </c>
      <c r="R301" s="252">
        <f>Q301*H301</f>
        <v>3.4089999999999998</v>
      </c>
      <c r="S301" s="252">
        <v>0</v>
      </c>
      <c r="T301" s="253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4" t="s">
        <v>162</v>
      </c>
      <c r="AT301" s="254" t="s">
        <v>149</v>
      </c>
      <c r="AU301" s="254" t="s">
        <v>85</v>
      </c>
      <c r="AY301" s="17" t="s">
        <v>148</v>
      </c>
      <c r="BE301" s="255">
        <f>IF(N301="základní",J301,0)</f>
        <v>0</v>
      </c>
      <c r="BF301" s="255">
        <f>IF(N301="snížená",J301,0)</f>
        <v>0</v>
      </c>
      <c r="BG301" s="255">
        <f>IF(N301="zákl. přenesená",J301,0)</f>
        <v>0</v>
      </c>
      <c r="BH301" s="255">
        <f>IF(N301="sníž. přenesená",J301,0)</f>
        <v>0</v>
      </c>
      <c r="BI301" s="255">
        <f>IF(N301="nulová",J301,0)</f>
        <v>0</v>
      </c>
      <c r="BJ301" s="17" t="s">
        <v>83</v>
      </c>
      <c r="BK301" s="255">
        <f>ROUND(I301*H301,2)</f>
        <v>0</v>
      </c>
      <c r="BL301" s="17" t="s">
        <v>162</v>
      </c>
      <c r="BM301" s="254" t="s">
        <v>572</v>
      </c>
    </row>
    <row r="302" s="13" customFormat="1">
      <c r="A302" s="13"/>
      <c r="B302" s="256"/>
      <c r="C302" s="257"/>
      <c r="D302" s="258" t="s">
        <v>156</v>
      </c>
      <c r="E302" s="259" t="s">
        <v>1</v>
      </c>
      <c r="F302" s="260" t="s">
        <v>573</v>
      </c>
      <c r="G302" s="257"/>
      <c r="H302" s="261">
        <v>10</v>
      </c>
      <c r="I302" s="262"/>
      <c r="J302" s="257"/>
      <c r="K302" s="257"/>
      <c r="L302" s="263"/>
      <c r="M302" s="264"/>
      <c r="N302" s="265"/>
      <c r="O302" s="265"/>
      <c r="P302" s="265"/>
      <c r="Q302" s="265"/>
      <c r="R302" s="265"/>
      <c r="S302" s="265"/>
      <c r="T302" s="26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7" t="s">
        <v>156</v>
      </c>
      <c r="AU302" s="267" t="s">
        <v>85</v>
      </c>
      <c r="AV302" s="13" t="s">
        <v>85</v>
      </c>
      <c r="AW302" s="13" t="s">
        <v>32</v>
      </c>
      <c r="AX302" s="13" t="s">
        <v>75</v>
      </c>
      <c r="AY302" s="267" t="s">
        <v>148</v>
      </c>
    </row>
    <row r="303" s="2" customFormat="1" ht="16.5" customHeight="1">
      <c r="A303" s="38"/>
      <c r="B303" s="39"/>
      <c r="C303" s="297" t="s">
        <v>574</v>
      </c>
      <c r="D303" s="297" t="s">
        <v>359</v>
      </c>
      <c r="E303" s="298" t="s">
        <v>575</v>
      </c>
      <c r="F303" s="299" t="s">
        <v>576</v>
      </c>
      <c r="G303" s="300" t="s">
        <v>236</v>
      </c>
      <c r="H303" s="301">
        <v>10</v>
      </c>
      <c r="I303" s="302"/>
      <c r="J303" s="303">
        <f>ROUND(I303*H303,2)</f>
        <v>0</v>
      </c>
      <c r="K303" s="299" t="s">
        <v>153</v>
      </c>
      <c r="L303" s="304"/>
      <c r="M303" s="305" t="s">
        <v>1</v>
      </c>
      <c r="N303" s="306" t="s">
        <v>40</v>
      </c>
      <c r="O303" s="91"/>
      <c r="P303" s="252">
        <f>O303*H303</f>
        <v>0</v>
      </c>
      <c r="Q303" s="252">
        <v>0.059999999999999998</v>
      </c>
      <c r="R303" s="252">
        <f>Q303*H303</f>
        <v>0.59999999999999998</v>
      </c>
      <c r="S303" s="252">
        <v>0</v>
      </c>
      <c r="T303" s="253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54" t="s">
        <v>194</v>
      </c>
      <c r="AT303" s="254" t="s">
        <v>359</v>
      </c>
      <c r="AU303" s="254" t="s">
        <v>85</v>
      </c>
      <c r="AY303" s="17" t="s">
        <v>148</v>
      </c>
      <c r="BE303" s="255">
        <f>IF(N303="základní",J303,0)</f>
        <v>0</v>
      </c>
      <c r="BF303" s="255">
        <f>IF(N303="snížená",J303,0)</f>
        <v>0</v>
      </c>
      <c r="BG303" s="255">
        <f>IF(N303="zákl. přenesená",J303,0)</f>
        <v>0</v>
      </c>
      <c r="BH303" s="255">
        <f>IF(N303="sníž. přenesená",J303,0)</f>
        <v>0</v>
      </c>
      <c r="BI303" s="255">
        <f>IF(N303="nulová",J303,0)</f>
        <v>0</v>
      </c>
      <c r="BJ303" s="17" t="s">
        <v>83</v>
      </c>
      <c r="BK303" s="255">
        <f>ROUND(I303*H303,2)</f>
        <v>0</v>
      </c>
      <c r="BL303" s="17" t="s">
        <v>162</v>
      </c>
      <c r="BM303" s="254" t="s">
        <v>577</v>
      </c>
    </row>
    <row r="304" s="2" customFormat="1" ht="16.5" customHeight="1">
      <c r="A304" s="38"/>
      <c r="B304" s="39"/>
      <c r="C304" s="297" t="s">
        <v>578</v>
      </c>
      <c r="D304" s="297" t="s">
        <v>359</v>
      </c>
      <c r="E304" s="298" t="s">
        <v>579</v>
      </c>
      <c r="F304" s="299" t="s">
        <v>580</v>
      </c>
      <c r="G304" s="300" t="s">
        <v>236</v>
      </c>
      <c r="H304" s="301">
        <v>10</v>
      </c>
      <c r="I304" s="302"/>
      <c r="J304" s="303">
        <f>ROUND(I304*H304,2)</f>
        <v>0</v>
      </c>
      <c r="K304" s="299" t="s">
        <v>153</v>
      </c>
      <c r="L304" s="304"/>
      <c r="M304" s="305" t="s">
        <v>1</v>
      </c>
      <c r="N304" s="306" t="s">
        <v>40</v>
      </c>
      <c r="O304" s="91"/>
      <c r="P304" s="252">
        <f>O304*H304</f>
        <v>0</v>
      </c>
      <c r="Q304" s="252">
        <v>0.0060000000000000001</v>
      </c>
      <c r="R304" s="252">
        <f>Q304*H304</f>
        <v>0.059999999999999998</v>
      </c>
      <c r="S304" s="252">
        <v>0</v>
      </c>
      <c r="T304" s="253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4" t="s">
        <v>194</v>
      </c>
      <c r="AT304" s="254" t="s">
        <v>359</v>
      </c>
      <c r="AU304" s="254" t="s">
        <v>85</v>
      </c>
      <c r="AY304" s="17" t="s">
        <v>148</v>
      </c>
      <c r="BE304" s="255">
        <f>IF(N304="základní",J304,0)</f>
        <v>0</v>
      </c>
      <c r="BF304" s="255">
        <f>IF(N304="snížená",J304,0)</f>
        <v>0</v>
      </c>
      <c r="BG304" s="255">
        <f>IF(N304="zákl. přenesená",J304,0)</f>
        <v>0</v>
      </c>
      <c r="BH304" s="255">
        <f>IF(N304="sníž. přenesená",J304,0)</f>
        <v>0</v>
      </c>
      <c r="BI304" s="255">
        <f>IF(N304="nulová",J304,0)</f>
        <v>0</v>
      </c>
      <c r="BJ304" s="17" t="s">
        <v>83</v>
      </c>
      <c r="BK304" s="255">
        <f>ROUND(I304*H304,2)</f>
        <v>0</v>
      </c>
      <c r="BL304" s="17" t="s">
        <v>162</v>
      </c>
      <c r="BM304" s="254" t="s">
        <v>581</v>
      </c>
    </row>
    <row r="305" s="2" customFormat="1" ht="21.75" customHeight="1">
      <c r="A305" s="38"/>
      <c r="B305" s="39"/>
      <c r="C305" s="297" t="s">
        <v>582</v>
      </c>
      <c r="D305" s="297" t="s">
        <v>359</v>
      </c>
      <c r="E305" s="298" t="s">
        <v>583</v>
      </c>
      <c r="F305" s="299" t="s">
        <v>584</v>
      </c>
      <c r="G305" s="300" t="s">
        <v>236</v>
      </c>
      <c r="H305" s="301">
        <v>10</v>
      </c>
      <c r="I305" s="302"/>
      <c r="J305" s="303">
        <f>ROUND(I305*H305,2)</f>
        <v>0</v>
      </c>
      <c r="K305" s="299" t="s">
        <v>282</v>
      </c>
      <c r="L305" s="304"/>
      <c r="M305" s="305" t="s">
        <v>1</v>
      </c>
      <c r="N305" s="306" t="s">
        <v>40</v>
      </c>
      <c r="O305" s="91"/>
      <c r="P305" s="252">
        <f>O305*H305</f>
        <v>0</v>
      </c>
      <c r="Q305" s="252">
        <v>0.071999999999999995</v>
      </c>
      <c r="R305" s="252">
        <f>Q305*H305</f>
        <v>0.71999999999999997</v>
      </c>
      <c r="S305" s="252">
        <v>0</v>
      </c>
      <c r="T305" s="253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4" t="s">
        <v>194</v>
      </c>
      <c r="AT305" s="254" t="s">
        <v>359</v>
      </c>
      <c r="AU305" s="254" t="s">
        <v>85</v>
      </c>
      <c r="AY305" s="17" t="s">
        <v>148</v>
      </c>
      <c r="BE305" s="255">
        <f>IF(N305="základní",J305,0)</f>
        <v>0</v>
      </c>
      <c r="BF305" s="255">
        <f>IF(N305="snížená",J305,0)</f>
        <v>0</v>
      </c>
      <c r="BG305" s="255">
        <f>IF(N305="zákl. přenesená",J305,0)</f>
        <v>0</v>
      </c>
      <c r="BH305" s="255">
        <f>IF(N305="sníž. přenesená",J305,0)</f>
        <v>0</v>
      </c>
      <c r="BI305" s="255">
        <f>IF(N305="nulová",J305,0)</f>
        <v>0</v>
      </c>
      <c r="BJ305" s="17" t="s">
        <v>83</v>
      </c>
      <c r="BK305" s="255">
        <f>ROUND(I305*H305,2)</f>
        <v>0</v>
      </c>
      <c r="BL305" s="17" t="s">
        <v>162</v>
      </c>
      <c r="BM305" s="254" t="s">
        <v>585</v>
      </c>
    </row>
    <row r="306" s="2" customFormat="1" ht="21.75" customHeight="1">
      <c r="A306" s="38"/>
      <c r="B306" s="39"/>
      <c r="C306" s="297" t="s">
        <v>586</v>
      </c>
      <c r="D306" s="297" t="s">
        <v>359</v>
      </c>
      <c r="E306" s="298" t="s">
        <v>587</v>
      </c>
      <c r="F306" s="299" t="s">
        <v>588</v>
      </c>
      <c r="G306" s="300" t="s">
        <v>236</v>
      </c>
      <c r="H306" s="301">
        <v>10</v>
      </c>
      <c r="I306" s="302"/>
      <c r="J306" s="303">
        <f>ROUND(I306*H306,2)</f>
        <v>0</v>
      </c>
      <c r="K306" s="299" t="s">
        <v>282</v>
      </c>
      <c r="L306" s="304"/>
      <c r="M306" s="305" t="s">
        <v>1</v>
      </c>
      <c r="N306" s="306" t="s">
        <v>40</v>
      </c>
      <c r="O306" s="91"/>
      <c r="P306" s="252">
        <f>O306*H306</f>
        <v>0</v>
      </c>
      <c r="Q306" s="252">
        <v>0.080000000000000002</v>
      </c>
      <c r="R306" s="252">
        <f>Q306*H306</f>
        <v>0.80000000000000004</v>
      </c>
      <c r="S306" s="252">
        <v>0</v>
      </c>
      <c r="T306" s="253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54" t="s">
        <v>194</v>
      </c>
      <c r="AT306" s="254" t="s">
        <v>359</v>
      </c>
      <c r="AU306" s="254" t="s">
        <v>85</v>
      </c>
      <c r="AY306" s="17" t="s">
        <v>148</v>
      </c>
      <c r="BE306" s="255">
        <f>IF(N306="základní",J306,0)</f>
        <v>0</v>
      </c>
      <c r="BF306" s="255">
        <f>IF(N306="snížená",J306,0)</f>
        <v>0</v>
      </c>
      <c r="BG306" s="255">
        <f>IF(N306="zákl. přenesená",J306,0)</f>
        <v>0</v>
      </c>
      <c r="BH306" s="255">
        <f>IF(N306="sníž. přenesená",J306,0)</f>
        <v>0</v>
      </c>
      <c r="BI306" s="255">
        <f>IF(N306="nulová",J306,0)</f>
        <v>0</v>
      </c>
      <c r="BJ306" s="17" t="s">
        <v>83</v>
      </c>
      <c r="BK306" s="255">
        <f>ROUND(I306*H306,2)</f>
        <v>0</v>
      </c>
      <c r="BL306" s="17" t="s">
        <v>162</v>
      </c>
      <c r="BM306" s="254" t="s">
        <v>589</v>
      </c>
    </row>
    <row r="307" s="2" customFormat="1" ht="16.5" customHeight="1">
      <c r="A307" s="38"/>
      <c r="B307" s="39"/>
      <c r="C307" s="297" t="s">
        <v>590</v>
      </c>
      <c r="D307" s="297" t="s">
        <v>359</v>
      </c>
      <c r="E307" s="298" t="s">
        <v>591</v>
      </c>
      <c r="F307" s="299" t="s">
        <v>592</v>
      </c>
      <c r="G307" s="300" t="s">
        <v>236</v>
      </c>
      <c r="H307" s="301">
        <v>10</v>
      </c>
      <c r="I307" s="302"/>
      <c r="J307" s="303">
        <f>ROUND(I307*H307,2)</f>
        <v>0</v>
      </c>
      <c r="K307" s="299" t="s">
        <v>153</v>
      </c>
      <c r="L307" s="304"/>
      <c r="M307" s="305" t="s">
        <v>1</v>
      </c>
      <c r="N307" s="306" t="s">
        <v>40</v>
      </c>
      <c r="O307" s="91"/>
      <c r="P307" s="252">
        <f>O307*H307</f>
        <v>0</v>
      </c>
      <c r="Q307" s="252">
        <v>0.111</v>
      </c>
      <c r="R307" s="252">
        <f>Q307*H307</f>
        <v>1.1100000000000001</v>
      </c>
      <c r="S307" s="252">
        <v>0</v>
      </c>
      <c r="T307" s="253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4" t="s">
        <v>194</v>
      </c>
      <c r="AT307" s="254" t="s">
        <v>359</v>
      </c>
      <c r="AU307" s="254" t="s">
        <v>85</v>
      </c>
      <c r="AY307" s="17" t="s">
        <v>148</v>
      </c>
      <c r="BE307" s="255">
        <f>IF(N307="základní",J307,0)</f>
        <v>0</v>
      </c>
      <c r="BF307" s="255">
        <f>IF(N307="snížená",J307,0)</f>
        <v>0</v>
      </c>
      <c r="BG307" s="255">
        <f>IF(N307="zákl. přenesená",J307,0)</f>
        <v>0</v>
      </c>
      <c r="BH307" s="255">
        <f>IF(N307="sníž. přenesená",J307,0)</f>
        <v>0</v>
      </c>
      <c r="BI307" s="255">
        <f>IF(N307="nulová",J307,0)</f>
        <v>0</v>
      </c>
      <c r="BJ307" s="17" t="s">
        <v>83</v>
      </c>
      <c r="BK307" s="255">
        <f>ROUND(I307*H307,2)</f>
        <v>0</v>
      </c>
      <c r="BL307" s="17" t="s">
        <v>162</v>
      </c>
      <c r="BM307" s="254" t="s">
        <v>593</v>
      </c>
    </row>
    <row r="308" s="2" customFormat="1" ht="16.5" customHeight="1">
      <c r="A308" s="38"/>
      <c r="B308" s="39"/>
      <c r="C308" s="297" t="s">
        <v>594</v>
      </c>
      <c r="D308" s="297" t="s">
        <v>359</v>
      </c>
      <c r="E308" s="298" t="s">
        <v>595</v>
      </c>
      <c r="F308" s="299" t="s">
        <v>596</v>
      </c>
      <c r="G308" s="300" t="s">
        <v>236</v>
      </c>
      <c r="H308" s="301">
        <v>10</v>
      </c>
      <c r="I308" s="302"/>
      <c r="J308" s="303">
        <f>ROUND(I308*H308,2)</f>
        <v>0</v>
      </c>
      <c r="K308" s="299" t="s">
        <v>153</v>
      </c>
      <c r="L308" s="304"/>
      <c r="M308" s="305" t="s">
        <v>1</v>
      </c>
      <c r="N308" s="306" t="s">
        <v>40</v>
      </c>
      <c r="O308" s="91"/>
      <c r="P308" s="252">
        <f>O308*H308</f>
        <v>0</v>
      </c>
      <c r="Q308" s="252">
        <v>0.111</v>
      </c>
      <c r="R308" s="252">
        <f>Q308*H308</f>
        <v>1.1100000000000001</v>
      </c>
      <c r="S308" s="252">
        <v>0</v>
      </c>
      <c r="T308" s="253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4" t="s">
        <v>194</v>
      </c>
      <c r="AT308" s="254" t="s">
        <v>359</v>
      </c>
      <c r="AU308" s="254" t="s">
        <v>85</v>
      </c>
      <c r="AY308" s="17" t="s">
        <v>148</v>
      </c>
      <c r="BE308" s="255">
        <f>IF(N308="základní",J308,0)</f>
        <v>0</v>
      </c>
      <c r="BF308" s="255">
        <f>IF(N308="snížená",J308,0)</f>
        <v>0</v>
      </c>
      <c r="BG308" s="255">
        <f>IF(N308="zákl. přenesená",J308,0)</f>
        <v>0</v>
      </c>
      <c r="BH308" s="255">
        <f>IF(N308="sníž. přenesená",J308,0)</f>
        <v>0</v>
      </c>
      <c r="BI308" s="255">
        <f>IF(N308="nulová",J308,0)</f>
        <v>0</v>
      </c>
      <c r="BJ308" s="17" t="s">
        <v>83</v>
      </c>
      <c r="BK308" s="255">
        <f>ROUND(I308*H308,2)</f>
        <v>0</v>
      </c>
      <c r="BL308" s="17" t="s">
        <v>162</v>
      </c>
      <c r="BM308" s="254" t="s">
        <v>597</v>
      </c>
    </row>
    <row r="309" s="2" customFormat="1" ht="21.75" customHeight="1">
      <c r="A309" s="38"/>
      <c r="B309" s="39"/>
      <c r="C309" s="243" t="s">
        <v>598</v>
      </c>
      <c r="D309" s="243" t="s">
        <v>149</v>
      </c>
      <c r="E309" s="244" t="s">
        <v>599</v>
      </c>
      <c r="F309" s="245" t="s">
        <v>600</v>
      </c>
      <c r="G309" s="246" t="s">
        <v>236</v>
      </c>
      <c r="H309" s="247">
        <v>5</v>
      </c>
      <c r="I309" s="248"/>
      <c r="J309" s="249">
        <f>ROUND(I309*H309,2)</f>
        <v>0</v>
      </c>
      <c r="K309" s="245" t="s">
        <v>153</v>
      </c>
      <c r="L309" s="44"/>
      <c r="M309" s="250" t="s">
        <v>1</v>
      </c>
      <c r="N309" s="251" t="s">
        <v>40</v>
      </c>
      <c r="O309" s="91"/>
      <c r="P309" s="252">
        <f>O309*H309</f>
        <v>0</v>
      </c>
      <c r="Q309" s="252">
        <v>0.14494000000000001</v>
      </c>
      <c r="R309" s="252">
        <f>Q309*H309</f>
        <v>0.72470000000000012</v>
      </c>
      <c r="S309" s="252">
        <v>0.69999999999999996</v>
      </c>
      <c r="T309" s="253">
        <f>S309*H309</f>
        <v>3.5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4" t="s">
        <v>162</v>
      </c>
      <c r="AT309" s="254" t="s">
        <v>149</v>
      </c>
      <c r="AU309" s="254" t="s">
        <v>85</v>
      </c>
      <c r="AY309" s="17" t="s">
        <v>148</v>
      </c>
      <c r="BE309" s="255">
        <f>IF(N309="základní",J309,0)</f>
        <v>0</v>
      </c>
      <c r="BF309" s="255">
        <f>IF(N309="snížená",J309,0)</f>
        <v>0</v>
      </c>
      <c r="BG309" s="255">
        <f>IF(N309="zákl. přenesená",J309,0)</f>
        <v>0</v>
      </c>
      <c r="BH309" s="255">
        <f>IF(N309="sníž. přenesená",J309,0)</f>
        <v>0</v>
      </c>
      <c r="BI309" s="255">
        <f>IF(N309="nulová",J309,0)</f>
        <v>0</v>
      </c>
      <c r="BJ309" s="17" t="s">
        <v>83</v>
      </c>
      <c r="BK309" s="255">
        <f>ROUND(I309*H309,2)</f>
        <v>0</v>
      </c>
      <c r="BL309" s="17" t="s">
        <v>162</v>
      </c>
      <c r="BM309" s="254" t="s">
        <v>601</v>
      </c>
    </row>
    <row r="310" s="13" customFormat="1">
      <c r="A310" s="13"/>
      <c r="B310" s="256"/>
      <c r="C310" s="257"/>
      <c r="D310" s="258" t="s">
        <v>156</v>
      </c>
      <c r="E310" s="259" t="s">
        <v>1</v>
      </c>
      <c r="F310" s="260" t="s">
        <v>602</v>
      </c>
      <c r="G310" s="257"/>
      <c r="H310" s="261">
        <v>5</v>
      </c>
      <c r="I310" s="262"/>
      <c r="J310" s="257"/>
      <c r="K310" s="257"/>
      <c r="L310" s="263"/>
      <c r="M310" s="264"/>
      <c r="N310" s="265"/>
      <c r="O310" s="265"/>
      <c r="P310" s="265"/>
      <c r="Q310" s="265"/>
      <c r="R310" s="265"/>
      <c r="S310" s="265"/>
      <c r="T310" s="26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7" t="s">
        <v>156</v>
      </c>
      <c r="AU310" s="267" t="s">
        <v>85</v>
      </c>
      <c r="AV310" s="13" t="s">
        <v>85</v>
      </c>
      <c r="AW310" s="13" t="s">
        <v>32</v>
      </c>
      <c r="AX310" s="13" t="s">
        <v>83</v>
      </c>
      <c r="AY310" s="267" t="s">
        <v>148</v>
      </c>
    </row>
    <row r="311" s="2" customFormat="1" ht="21.75" customHeight="1">
      <c r="A311" s="38"/>
      <c r="B311" s="39"/>
      <c r="C311" s="243" t="s">
        <v>603</v>
      </c>
      <c r="D311" s="243" t="s">
        <v>149</v>
      </c>
      <c r="E311" s="244" t="s">
        <v>604</v>
      </c>
      <c r="F311" s="245" t="s">
        <v>605</v>
      </c>
      <c r="G311" s="246" t="s">
        <v>236</v>
      </c>
      <c r="H311" s="247">
        <v>10</v>
      </c>
      <c r="I311" s="248"/>
      <c r="J311" s="249">
        <f>ROUND(I311*H311,2)</f>
        <v>0</v>
      </c>
      <c r="K311" s="245" t="s">
        <v>153</v>
      </c>
      <c r="L311" s="44"/>
      <c r="M311" s="250" t="s">
        <v>1</v>
      </c>
      <c r="N311" s="251" t="s">
        <v>40</v>
      </c>
      <c r="O311" s="91"/>
      <c r="P311" s="252">
        <f>O311*H311</f>
        <v>0</v>
      </c>
      <c r="Q311" s="252">
        <v>0.0046800000000000001</v>
      </c>
      <c r="R311" s="252">
        <f>Q311*H311</f>
        <v>0.046800000000000001</v>
      </c>
      <c r="S311" s="252">
        <v>0</v>
      </c>
      <c r="T311" s="253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4" t="s">
        <v>162</v>
      </c>
      <c r="AT311" s="254" t="s">
        <v>149</v>
      </c>
      <c r="AU311" s="254" t="s">
        <v>85</v>
      </c>
      <c r="AY311" s="17" t="s">
        <v>148</v>
      </c>
      <c r="BE311" s="255">
        <f>IF(N311="základní",J311,0)</f>
        <v>0</v>
      </c>
      <c r="BF311" s="255">
        <f>IF(N311="snížená",J311,0)</f>
        <v>0</v>
      </c>
      <c r="BG311" s="255">
        <f>IF(N311="zákl. přenesená",J311,0)</f>
        <v>0</v>
      </c>
      <c r="BH311" s="255">
        <f>IF(N311="sníž. přenesená",J311,0)</f>
        <v>0</v>
      </c>
      <c r="BI311" s="255">
        <f>IF(N311="nulová",J311,0)</f>
        <v>0</v>
      </c>
      <c r="BJ311" s="17" t="s">
        <v>83</v>
      </c>
      <c r="BK311" s="255">
        <f>ROUND(I311*H311,2)</f>
        <v>0</v>
      </c>
      <c r="BL311" s="17" t="s">
        <v>162</v>
      </c>
      <c r="BM311" s="254" t="s">
        <v>606</v>
      </c>
    </row>
    <row r="312" s="13" customFormat="1">
      <c r="A312" s="13"/>
      <c r="B312" s="256"/>
      <c r="C312" s="257"/>
      <c r="D312" s="258" t="s">
        <v>156</v>
      </c>
      <c r="E312" s="259" t="s">
        <v>1</v>
      </c>
      <c r="F312" s="260" t="s">
        <v>607</v>
      </c>
      <c r="G312" s="257"/>
      <c r="H312" s="261">
        <v>10</v>
      </c>
      <c r="I312" s="262"/>
      <c r="J312" s="257"/>
      <c r="K312" s="257"/>
      <c r="L312" s="263"/>
      <c r="M312" s="264"/>
      <c r="N312" s="265"/>
      <c r="O312" s="265"/>
      <c r="P312" s="265"/>
      <c r="Q312" s="265"/>
      <c r="R312" s="265"/>
      <c r="S312" s="265"/>
      <c r="T312" s="26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7" t="s">
        <v>156</v>
      </c>
      <c r="AU312" s="267" t="s">
        <v>85</v>
      </c>
      <c r="AV312" s="13" t="s">
        <v>85</v>
      </c>
      <c r="AW312" s="13" t="s">
        <v>32</v>
      </c>
      <c r="AX312" s="13" t="s">
        <v>83</v>
      </c>
      <c r="AY312" s="267" t="s">
        <v>148</v>
      </c>
    </row>
    <row r="313" s="2" customFormat="1" ht="16.5" customHeight="1">
      <c r="A313" s="38"/>
      <c r="B313" s="39"/>
      <c r="C313" s="297" t="s">
        <v>608</v>
      </c>
      <c r="D313" s="297" t="s">
        <v>359</v>
      </c>
      <c r="E313" s="298" t="s">
        <v>609</v>
      </c>
      <c r="F313" s="299" t="s">
        <v>610</v>
      </c>
      <c r="G313" s="300" t="s">
        <v>236</v>
      </c>
      <c r="H313" s="301">
        <v>10</v>
      </c>
      <c r="I313" s="302"/>
      <c r="J313" s="303">
        <f>ROUND(I313*H313,2)</f>
        <v>0</v>
      </c>
      <c r="K313" s="299" t="s">
        <v>153</v>
      </c>
      <c r="L313" s="304"/>
      <c r="M313" s="305" t="s">
        <v>1</v>
      </c>
      <c r="N313" s="306" t="s">
        <v>40</v>
      </c>
      <c r="O313" s="91"/>
      <c r="P313" s="252">
        <f>O313*H313</f>
        <v>0</v>
      </c>
      <c r="Q313" s="252">
        <v>0.058000000000000003</v>
      </c>
      <c r="R313" s="252">
        <f>Q313*H313</f>
        <v>0.58000000000000007</v>
      </c>
      <c r="S313" s="252">
        <v>0</v>
      </c>
      <c r="T313" s="253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4" t="s">
        <v>194</v>
      </c>
      <c r="AT313" s="254" t="s">
        <v>359</v>
      </c>
      <c r="AU313" s="254" t="s">
        <v>85</v>
      </c>
      <c r="AY313" s="17" t="s">
        <v>148</v>
      </c>
      <c r="BE313" s="255">
        <f>IF(N313="základní",J313,0)</f>
        <v>0</v>
      </c>
      <c r="BF313" s="255">
        <f>IF(N313="snížená",J313,0)</f>
        <v>0</v>
      </c>
      <c r="BG313" s="255">
        <f>IF(N313="zákl. přenesená",J313,0)</f>
        <v>0</v>
      </c>
      <c r="BH313" s="255">
        <f>IF(N313="sníž. přenesená",J313,0)</f>
        <v>0</v>
      </c>
      <c r="BI313" s="255">
        <f>IF(N313="nulová",J313,0)</f>
        <v>0</v>
      </c>
      <c r="BJ313" s="17" t="s">
        <v>83</v>
      </c>
      <c r="BK313" s="255">
        <f>ROUND(I313*H313,2)</f>
        <v>0</v>
      </c>
      <c r="BL313" s="17" t="s">
        <v>162</v>
      </c>
      <c r="BM313" s="254" t="s">
        <v>611</v>
      </c>
    </row>
    <row r="314" s="2" customFormat="1" ht="21.75" customHeight="1">
      <c r="A314" s="38"/>
      <c r="B314" s="39"/>
      <c r="C314" s="243" t="s">
        <v>612</v>
      </c>
      <c r="D314" s="243" t="s">
        <v>149</v>
      </c>
      <c r="E314" s="244" t="s">
        <v>613</v>
      </c>
      <c r="F314" s="245" t="s">
        <v>614</v>
      </c>
      <c r="G314" s="246" t="s">
        <v>236</v>
      </c>
      <c r="H314" s="247">
        <v>10</v>
      </c>
      <c r="I314" s="248"/>
      <c r="J314" s="249">
        <f>ROUND(I314*H314,2)</f>
        <v>0</v>
      </c>
      <c r="K314" s="245" t="s">
        <v>282</v>
      </c>
      <c r="L314" s="44"/>
      <c r="M314" s="250" t="s">
        <v>1</v>
      </c>
      <c r="N314" s="251" t="s">
        <v>40</v>
      </c>
      <c r="O314" s="91"/>
      <c r="P314" s="252">
        <f>O314*H314</f>
        <v>0</v>
      </c>
      <c r="Q314" s="252">
        <v>0.42080000000000001</v>
      </c>
      <c r="R314" s="252">
        <f>Q314*H314</f>
        <v>4.2080000000000002</v>
      </c>
      <c r="S314" s="252">
        <v>0</v>
      </c>
      <c r="T314" s="253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54" t="s">
        <v>162</v>
      </c>
      <c r="AT314" s="254" t="s">
        <v>149</v>
      </c>
      <c r="AU314" s="254" t="s">
        <v>85</v>
      </c>
      <c r="AY314" s="17" t="s">
        <v>148</v>
      </c>
      <c r="BE314" s="255">
        <f>IF(N314="základní",J314,0)</f>
        <v>0</v>
      </c>
      <c r="BF314" s="255">
        <f>IF(N314="snížená",J314,0)</f>
        <v>0</v>
      </c>
      <c r="BG314" s="255">
        <f>IF(N314="zákl. přenesená",J314,0)</f>
        <v>0</v>
      </c>
      <c r="BH314" s="255">
        <f>IF(N314="sníž. přenesená",J314,0)</f>
        <v>0</v>
      </c>
      <c r="BI314" s="255">
        <f>IF(N314="nulová",J314,0)</f>
        <v>0</v>
      </c>
      <c r="BJ314" s="17" t="s">
        <v>83</v>
      </c>
      <c r="BK314" s="255">
        <f>ROUND(I314*H314,2)</f>
        <v>0</v>
      </c>
      <c r="BL314" s="17" t="s">
        <v>162</v>
      </c>
      <c r="BM314" s="254" t="s">
        <v>615</v>
      </c>
    </row>
    <row r="315" s="13" customFormat="1">
      <c r="A315" s="13"/>
      <c r="B315" s="256"/>
      <c r="C315" s="257"/>
      <c r="D315" s="258" t="s">
        <v>156</v>
      </c>
      <c r="E315" s="259" t="s">
        <v>1</v>
      </c>
      <c r="F315" s="260" t="s">
        <v>616</v>
      </c>
      <c r="G315" s="257"/>
      <c r="H315" s="261">
        <v>10</v>
      </c>
      <c r="I315" s="262"/>
      <c r="J315" s="257"/>
      <c r="K315" s="257"/>
      <c r="L315" s="263"/>
      <c r="M315" s="264"/>
      <c r="N315" s="265"/>
      <c r="O315" s="265"/>
      <c r="P315" s="265"/>
      <c r="Q315" s="265"/>
      <c r="R315" s="265"/>
      <c r="S315" s="265"/>
      <c r="T315" s="26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7" t="s">
        <v>156</v>
      </c>
      <c r="AU315" s="267" t="s">
        <v>85</v>
      </c>
      <c r="AV315" s="13" t="s">
        <v>85</v>
      </c>
      <c r="AW315" s="13" t="s">
        <v>32</v>
      </c>
      <c r="AX315" s="13" t="s">
        <v>83</v>
      </c>
      <c r="AY315" s="267" t="s">
        <v>148</v>
      </c>
    </row>
    <row r="316" s="2" customFormat="1" ht="21.75" customHeight="1">
      <c r="A316" s="38"/>
      <c r="B316" s="39"/>
      <c r="C316" s="243" t="s">
        <v>617</v>
      </c>
      <c r="D316" s="243" t="s">
        <v>149</v>
      </c>
      <c r="E316" s="244" t="s">
        <v>618</v>
      </c>
      <c r="F316" s="245" t="s">
        <v>619</v>
      </c>
      <c r="G316" s="246" t="s">
        <v>236</v>
      </c>
      <c r="H316" s="247">
        <v>10</v>
      </c>
      <c r="I316" s="248"/>
      <c r="J316" s="249">
        <f>ROUND(I316*H316,2)</f>
        <v>0</v>
      </c>
      <c r="K316" s="245" t="s">
        <v>282</v>
      </c>
      <c r="L316" s="44"/>
      <c r="M316" s="250" t="s">
        <v>1</v>
      </c>
      <c r="N316" s="251" t="s">
        <v>40</v>
      </c>
      <c r="O316" s="91"/>
      <c r="P316" s="252">
        <f>O316*H316</f>
        <v>0</v>
      </c>
      <c r="Q316" s="252">
        <v>0.31108000000000002</v>
      </c>
      <c r="R316" s="252">
        <f>Q316*H316</f>
        <v>3.1108000000000002</v>
      </c>
      <c r="S316" s="252">
        <v>0</v>
      </c>
      <c r="T316" s="25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4" t="s">
        <v>162</v>
      </c>
      <c r="AT316" s="254" t="s">
        <v>149</v>
      </c>
      <c r="AU316" s="254" t="s">
        <v>85</v>
      </c>
      <c r="AY316" s="17" t="s">
        <v>148</v>
      </c>
      <c r="BE316" s="255">
        <f>IF(N316="základní",J316,0)</f>
        <v>0</v>
      </c>
      <c r="BF316" s="255">
        <f>IF(N316="snížená",J316,0)</f>
        <v>0</v>
      </c>
      <c r="BG316" s="255">
        <f>IF(N316="zákl. přenesená",J316,0)</f>
        <v>0</v>
      </c>
      <c r="BH316" s="255">
        <f>IF(N316="sníž. přenesená",J316,0)</f>
        <v>0</v>
      </c>
      <c r="BI316" s="255">
        <f>IF(N316="nulová",J316,0)</f>
        <v>0</v>
      </c>
      <c r="BJ316" s="17" t="s">
        <v>83</v>
      </c>
      <c r="BK316" s="255">
        <f>ROUND(I316*H316,2)</f>
        <v>0</v>
      </c>
      <c r="BL316" s="17" t="s">
        <v>162</v>
      </c>
      <c r="BM316" s="254" t="s">
        <v>620</v>
      </c>
    </row>
    <row r="317" s="13" customFormat="1">
      <c r="A317" s="13"/>
      <c r="B317" s="256"/>
      <c r="C317" s="257"/>
      <c r="D317" s="258" t="s">
        <v>156</v>
      </c>
      <c r="E317" s="259" t="s">
        <v>1</v>
      </c>
      <c r="F317" s="260" t="s">
        <v>616</v>
      </c>
      <c r="G317" s="257"/>
      <c r="H317" s="261">
        <v>10</v>
      </c>
      <c r="I317" s="262"/>
      <c r="J317" s="257"/>
      <c r="K317" s="257"/>
      <c r="L317" s="263"/>
      <c r="M317" s="264"/>
      <c r="N317" s="265"/>
      <c r="O317" s="265"/>
      <c r="P317" s="265"/>
      <c r="Q317" s="265"/>
      <c r="R317" s="265"/>
      <c r="S317" s="265"/>
      <c r="T317" s="26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7" t="s">
        <v>156</v>
      </c>
      <c r="AU317" s="267" t="s">
        <v>85</v>
      </c>
      <c r="AV317" s="13" t="s">
        <v>85</v>
      </c>
      <c r="AW317" s="13" t="s">
        <v>32</v>
      </c>
      <c r="AX317" s="13" t="s">
        <v>83</v>
      </c>
      <c r="AY317" s="267" t="s">
        <v>148</v>
      </c>
    </row>
    <row r="318" s="12" customFormat="1" ht="22.8" customHeight="1">
      <c r="A318" s="12"/>
      <c r="B318" s="227"/>
      <c r="C318" s="228"/>
      <c r="D318" s="229" t="s">
        <v>74</v>
      </c>
      <c r="E318" s="241" t="s">
        <v>199</v>
      </c>
      <c r="F318" s="241" t="s">
        <v>621</v>
      </c>
      <c r="G318" s="228"/>
      <c r="H318" s="228"/>
      <c r="I318" s="231"/>
      <c r="J318" s="242">
        <f>BK318</f>
        <v>0</v>
      </c>
      <c r="K318" s="228"/>
      <c r="L318" s="233"/>
      <c r="M318" s="234"/>
      <c r="N318" s="235"/>
      <c r="O318" s="235"/>
      <c r="P318" s="236">
        <f>P319+SUM(P320:P359)</f>
        <v>0</v>
      </c>
      <c r="Q318" s="235"/>
      <c r="R318" s="236">
        <f>R319+SUM(R320:R359)</f>
        <v>139.69435819999998</v>
      </c>
      <c r="S318" s="235"/>
      <c r="T318" s="237">
        <f>T319+SUM(T320:T359)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38" t="s">
        <v>83</v>
      </c>
      <c r="AT318" s="239" t="s">
        <v>74</v>
      </c>
      <c r="AU318" s="239" t="s">
        <v>83</v>
      </c>
      <c r="AY318" s="238" t="s">
        <v>148</v>
      </c>
      <c r="BK318" s="240">
        <f>BK319+SUM(BK320:BK359)</f>
        <v>0</v>
      </c>
    </row>
    <row r="319" s="2" customFormat="1" ht="21.75" customHeight="1">
      <c r="A319" s="38"/>
      <c r="B319" s="39"/>
      <c r="C319" s="297" t="s">
        <v>432</v>
      </c>
      <c r="D319" s="297" t="s">
        <v>359</v>
      </c>
      <c r="E319" s="298" t="s">
        <v>622</v>
      </c>
      <c r="F319" s="299" t="s">
        <v>623</v>
      </c>
      <c r="G319" s="300" t="s">
        <v>307</v>
      </c>
      <c r="H319" s="301">
        <v>5</v>
      </c>
      <c r="I319" s="302"/>
      <c r="J319" s="303">
        <f>ROUND(I319*H319,2)</f>
        <v>0</v>
      </c>
      <c r="K319" s="299" t="s">
        <v>282</v>
      </c>
      <c r="L319" s="304"/>
      <c r="M319" s="305" t="s">
        <v>1</v>
      </c>
      <c r="N319" s="306" t="s">
        <v>40</v>
      </c>
      <c r="O319" s="91"/>
      <c r="P319" s="252">
        <f>O319*H319</f>
        <v>0</v>
      </c>
      <c r="Q319" s="252">
        <v>0.065670000000000006</v>
      </c>
      <c r="R319" s="252">
        <f>Q319*H319</f>
        <v>0.32835000000000003</v>
      </c>
      <c r="S319" s="252">
        <v>0</v>
      </c>
      <c r="T319" s="25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54" t="s">
        <v>194</v>
      </c>
      <c r="AT319" s="254" t="s">
        <v>359</v>
      </c>
      <c r="AU319" s="254" t="s">
        <v>85</v>
      </c>
      <c r="AY319" s="17" t="s">
        <v>148</v>
      </c>
      <c r="BE319" s="255">
        <f>IF(N319="základní",J319,0)</f>
        <v>0</v>
      </c>
      <c r="BF319" s="255">
        <f>IF(N319="snížená",J319,0)</f>
        <v>0</v>
      </c>
      <c r="BG319" s="255">
        <f>IF(N319="zákl. přenesená",J319,0)</f>
        <v>0</v>
      </c>
      <c r="BH319" s="255">
        <f>IF(N319="sníž. přenesená",J319,0)</f>
        <v>0</v>
      </c>
      <c r="BI319" s="255">
        <f>IF(N319="nulová",J319,0)</f>
        <v>0</v>
      </c>
      <c r="BJ319" s="17" t="s">
        <v>83</v>
      </c>
      <c r="BK319" s="255">
        <f>ROUND(I319*H319,2)</f>
        <v>0</v>
      </c>
      <c r="BL319" s="17" t="s">
        <v>162</v>
      </c>
      <c r="BM319" s="254" t="s">
        <v>624</v>
      </c>
    </row>
    <row r="320" s="13" customFormat="1">
      <c r="A320" s="13"/>
      <c r="B320" s="256"/>
      <c r="C320" s="257"/>
      <c r="D320" s="258" t="s">
        <v>156</v>
      </c>
      <c r="E320" s="259" t="s">
        <v>1</v>
      </c>
      <c r="F320" s="260" t="s">
        <v>625</v>
      </c>
      <c r="G320" s="257"/>
      <c r="H320" s="261">
        <v>5</v>
      </c>
      <c r="I320" s="262"/>
      <c r="J320" s="257"/>
      <c r="K320" s="257"/>
      <c r="L320" s="263"/>
      <c r="M320" s="264"/>
      <c r="N320" s="265"/>
      <c r="O320" s="265"/>
      <c r="P320" s="265"/>
      <c r="Q320" s="265"/>
      <c r="R320" s="265"/>
      <c r="S320" s="265"/>
      <c r="T320" s="26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7" t="s">
        <v>156</v>
      </c>
      <c r="AU320" s="267" t="s">
        <v>85</v>
      </c>
      <c r="AV320" s="13" t="s">
        <v>85</v>
      </c>
      <c r="AW320" s="13" t="s">
        <v>32</v>
      </c>
      <c r="AX320" s="13" t="s">
        <v>83</v>
      </c>
      <c r="AY320" s="267" t="s">
        <v>148</v>
      </c>
    </row>
    <row r="321" s="2" customFormat="1" ht="16.5" customHeight="1">
      <c r="A321" s="38"/>
      <c r="B321" s="39"/>
      <c r="C321" s="297" t="s">
        <v>626</v>
      </c>
      <c r="D321" s="297" t="s">
        <v>359</v>
      </c>
      <c r="E321" s="298" t="s">
        <v>627</v>
      </c>
      <c r="F321" s="299" t="s">
        <v>628</v>
      </c>
      <c r="G321" s="300" t="s">
        <v>307</v>
      </c>
      <c r="H321" s="301">
        <v>5</v>
      </c>
      <c r="I321" s="302"/>
      <c r="J321" s="303">
        <f>ROUND(I321*H321,2)</f>
        <v>0</v>
      </c>
      <c r="K321" s="299" t="s">
        <v>282</v>
      </c>
      <c r="L321" s="304"/>
      <c r="M321" s="305" t="s">
        <v>1</v>
      </c>
      <c r="N321" s="306" t="s">
        <v>40</v>
      </c>
      <c r="O321" s="91"/>
      <c r="P321" s="252">
        <f>O321*H321</f>
        <v>0</v>
      </c>
      <c r="Q321" s="252">
        <v>0.080000000000000002</v>
      </c>
      <c r="R321" s="252">
        <f>Q321*H321</f>
        <v>0.40000000000000002</v>
      </c>
      <c r="S321" s="252">
        <v>0</v>
      </c>
      <c r="T321" s="253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54" t="s">
        <v>194</v>
      </c>
      <c r="AT321" s="254" t="s">
        <v>359</v>
      </c>
      <c r="AU321" s="254" t="s">
        <v>85</v>
      </c>
      <c r="AY321" s="17" t="s">
        <v>148</v>
      </c>
      <c r="BE321" s="255">
        <f>IF(N321="základní",J321,0)</f>
        <v>0</v>
      </c>
      <c r="BF321" s="255">
        <f>IF(N321="snížená",J321,0)</f>
        <v>0</v>
      </c>
      <c r="BG321" s="255">
        <f>IF(N321="zákl. přenesená",J321,0)</f>
        <v>0</v>
      </c>
      <c r="BH321" s="255">
        <f>IF(N321="sníž. přenesená",J321,0)</f>
        <v>0</v>
      </c>
      <c r="BI321" s="255">
        <f>IF(N321="nulová",J321,0)</f>
        <v>0</v>
      </c>
      <c r="BJ321" s="17" t="s">
        <v>83</v>
      </c>
      <c r="BK321" s="255">
        <f>ROUND(I321*H321,2)</f>
        <v>0</v>
      </c>
      <c r="BL321" s="17" t="s">
        <v>162</v>
      </c>
      <c r="BM321" s="254" t="s">
        <v>629</v>
      </c>
    </row>
    <row r="322" s="13" customFormat="1">
      <c r="A322" s="13"/>
      <c r="B322" s="256"/>
      <c r="C322" s="257"/>
      <c r="D322" s="258" t="s">
        <v>156</v>
      </c>
      <c r="E322" s="259" t="s">
        <v>1</v>
      </c>
      <c r="F322" s="260" t="s">
        <v>625</v>
      </c>
      <c r="G322" s="257"/>
      <c r="H322" s="261">
        <v>5</v>
      </c>
      <c r="I322" s="262"/>
      <c r="J322" s="257"/>
      <c r="K322" s="257"/>
      <c r="L322" s="263"/>
      <c r="M322" s="264"/>
      <c r="N322" s="265"/>
      <c r="O322" s="265"/>
      <c r="P322" s="265"/>
      <c r="Q322" s="265"/>
      <c r="R322" s="265"/>
      <c r="S322" s="265"/>
      <c r="T322" s="26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7" t="s">
        <v>156</v>
      </c>
      <c r="AU322" s="267" t="s">
        <v>85</v>
      </c>
      <c r="AV322" s="13" t="s">
        <v>85</v>
      </c>
      <c r="AW322" s="13" t="s">
        <v>32</v>
      </c>
      <c r="AX322" s="13" t="s">
        <v>83</v>
      </c>
      <c r="AY322" s="267" t="s">
        <v>148</v>
      </c>
    </row>
    <row r="323" s="2" customFormat="1" ht="21.75" customHeight="1">
      <c r="A323" s="38"/>
      <c r="B323" s="39"/>
      <c r="C323" s="243" t="s">
        <v>630</v>
      </c>
      <c r="D323" s="243" t="s">
        <v>149</v>
      </c>
      <c r="E323" s="244" t="s">
        <v>631</v>
      </c>
      <c r="F323" s="245" t="s">
        <v>632</v>
      </c>
      <c r="G323" s="246" t="s">
        <v>307</v>
      </c>
      <c r="H323" s="247">
        <v>10</v>
      </c>
      <c r="I323" s="248"/>
      <c r="J323" s="249">
        <f>ROUND(I323*H323,2)</f>
        <v>0</v>
      </c>
      <c r="K323" s="245" t="s">
        <v>282</v>
      </c>
      <c r="L323" s="44"/>
      <c r="M323" s="250" t="s">
        <v>1</v>
      </c>
      <c r="N323" s="251" t="s">
        <v>40</v>
      </c>
      <c r="O323" s="91"/>
      <c r="P323" s="252">
        <f>O323*H323</f>
        <v>0</v>
      </c>
      <c r="Q323" s="252">
        <v>0.15539952000000001</v>
      </c>
      <c r="R323" s="252">
        <f>Q323*H323</f>
        <v>1.5539952000000001</v>
      </c>
      <c r="S323" s="252">
        <v>0</v>
      </c>
      <c r="T323" s="253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54" t="s">
        <v>162</v>
      </c>
      <c r="AT323" s="254" t="s">
        <v>149</v>
      </c>
      <c r="AU323" s="254" t="s">
        <v>85</v>
      </c>
      <c r="AY323" s="17" t="s">
        <v>148</v>
      </c>
      <c r="BE323" s="255">
        <f>IF(N323="základní",J323,0)</f>
        <v>0</v>
      </c>
      <c r="BF323" s="255">
        <f>IF(N323="snížená",J323,0)</f>
        <v>0</v>
      </c>
      <c r="BG323" s="255">
        <f>IF(N323="zákl. přenesená",J323,0)</f>
        <v>0</v>
      </c>
      <c r="BH323" s="255">
        <f>IF(N323="sníž. přenesená",J323,0)</f>
        <v>0</v>
      </c>
      <c r="BI323" s="255">
        <f>IF(N323="nulová",J323,0)</f>
        <v>0</v>
      </c>
      <c r="BJ323" s="17" t="s">
        <v>83</v>
      </c>
      <c r="BK323" s="255">
        <f>ROUND(I323*H323,2)</f>
        <v>0</v>
      </c>
      <c r="BL323" s="17" t="s">
        <v>162</v>
      </c>
      <c r="BM323" s="254" t="s">
        <v>633</v>
      </c>
    </row>
    <row r="324" s="13" customFormat="1">
      <c r="A324" s="13"/>
      <c r="B324" s="256"/>
      <c r="C324" s="257"/>
      <c r="D324" s="258" t="s">
        <v>156</v>
      </c>
      <c r="E324" s="259" t="s">
        <v>1</v>
      </c>
      <c r="F324" s="260" t="s">
        <v>634</v>
      </c>
      <c r="G324" s="257"/>
      <c r="H324" s="261">
        <v>10</v>
      </c>
      <c r="I324" s="262"/>
      <c r="J324" s="257"/>
      <c r="K324" s="257"/>
      <c r="L324" s="263"/>
      <c r="M324" s="264"/>
      <c r="N324" s="265"/>
      <c r="O324" s="265"/>
      <c r="P324" s="265"/>
      <c r="Q324" s="265"/>
      <c r="R324" s="265"/>
      <c r="S324" s="265"/>
      <c r="T324" s="26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7" t="s">
        <v>156</v>
      </c>
      <c r="AU324" s="267" t="s">
        <v>85</v>
      </c>
      <c r="AV324" s="13" t="s">
        <v>85</v>
      </c>
      <c r="AW324" s="13" t="s">
        <v>32</v>
      </c>
      <c r="AX324" s="13" t="s">
        <v>83</v>
      </c>
      <c r="AY324" s="267" t="s">
        <v>148</v>
      </c>
    </row>
    <row r="325" s="2" customFormat="1" ht="21.75" customHeight="1">
      <c r="A325" s="38"/>
      <c r="B325" s="39"/>
      <c r="C325" s="243" t="s">
        <v>635</v>
      </c>
      <c r="D325" s="243" t="s">
        <v>149</v>
      </c>
      <c r="E325" s="244" t="s">
        <v>636</v>
      </c>
      <c r="F325" s="245" t="s">
        <v>637</v>
      </c>
      <c r="G325" s="246" t="s">
        <v>307</v>
      </c>
      <c r="H325" s="247">
        <v>55</v>
      </c>
      <c r="I325" s="248"/>
      <c r="J325" s="249">
        <f>ROUND(I325*H325,2)</f>
        <v>0</v>
      </c>
      <c r="K325" s="245" t="s">
        <v>282</v>
      </c>
      <c r="L325" s="44"/>
      <c r="M325" s="250" t="s">
        <v>1</v>
      </c>
      <c r="N325" s="251" t="s">
        <v>40</v>
      </c>
      <c r="O325" s="91"/>
      <c r="P325" s="252">
        <f>O325*H325</f>
        <v>0</v>
      </c>
      <c r="Q325" s="252">
        <v>0.1295</v>
      </c>
      <c r="R325" s="252">
        <f>Q325*H325</f>
        <v>7.1225000000000005</v>
      </c>
      <c r="S325" s="252">
        <v>0</v>
      </c>
      <c r="T325" s="253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54" t="s">
        <v>162</v>
      </c>
      <c r="AT325" s="254" t="s">
        <v>149</v>
      </c>
      <c r="AU325" s="254" t="s">
        <v>85</v>
      </c>
      <c r="AY325" s="17" t="s">
        <v>148</v>
      </c>
      <c r="BE325" s="255">
        <f>IF(N325="základní",J325,0)</f>
        <v>0</v>
      </c>
      <c r="BF325" s="255">
        <f>IF(N325="snížená",J325,0)</f>
        <v>0</v>
      </c>
      <c r="BG325" s="255">
        <f>IF(N325="zákl. přenesená",J325,0)</f>
        <v>0</v>
      </c>
      <c r="BH325" s="255">
        <f>IF(N325="sníž. přenesená",J325,0)</f>
        <v>0</v>
      </c>
      <c r="BI325" s="255">
        <f>IF(N325="nulová",J325,0)</f>
        <v>0</v>
      </c>
      <c r="BJ325" s="17" t="s">
        <v>83</v>
      </c>
      <c r="BK325" s="255">
        <f>ROUND(I325*H325,2)</f>
        <v>0</v>
      </c>
      <c r="BL325" s="17" t="s">
        <v>162</v>
      </c>
      <c r="BM325" s="254" t="s">
        <v>638</v>
      </c>
    </row>
    <row r="326" s="15" customFormat="1">
      <c r="A326" s="15"/>
      <c r="B326" s="279"/>
      <c r="C326" s="280"/>
      <c r="D326" s="258" t="s">
        <v>156</v>
      </c>
      <c r="E326" s="281" t="s">
        <v>1</v>
      </c>
      <c r="F326" s="282" t="s">
        <v>639</v>
      </c>
      <c r="G326" s="280"/>
      <c r="H326" s="281" t="s">
        <v>1</v>
      </c>
      <c r="I326" s="283"/>
      <c r="J326" s="280"/>
      <c r="K326" s="280"/>
      <c r="L326" s="284"/>
      <c r="M326" s="285"/>
      <c r="N326" s="286"/>
      <c r="O326" s="286"/>
      <c r="P326" s="286"/>
      <c r="Q326" s="286"/>
      <c r="R326" s="286"/>
      <c r="S326" s="286"/>
      <c r="T326" s="28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8" t="s">
        <v>156</v>
      </c>
      <c r="AU326" s="288" t="s">
        <v>85</v>
      </c>
      <c r="AV326" s="15" t="s">
        <v>83</v>
      </c>
      <c r="AW326" s="15" t="s">
        <v>32</v>
      </c>
      <c r="AX326" s="15" t="s">
        <v>75</v>
      </c>
      <c r="AY326" s="288" t="s">
        <v>148</v>
      </c>
    </row>
    <row r="327" s="13" customFormat="1">
      <c r="A327" s="13"/>
      <c r="B327" s="256"/>
      <c r="C327" s="257"/>
      <c r="D327" s="258" t="s">
        <v>156</v>
      </c>
      <c r="E327" s="259" t="s">
        <v>1</v>
      </c>
      <c r="F327" s="260" t="s">
        <v>640</v>
      </c>
      <c r="G327" s="257"/>
      <c r="H327" s="261">
        <v>55</v>
      </c>
      <c r="I327" s="262"/>
      <c r="J327" s="257"/>
      <c r="K327" s="257"/>
      <c r="L327" s="263"/>
      <c r="M327" s="264"/>
      <c r="N327" s="265"/>
      <c r="O327" s="265"/>
      <c r="P327" s="265"/>
      <c r="Q327" s="265"/>
      <c r="R327" s="265"/>
      <c r="S327" s="265"/>
      <c r="T327" s="26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7" t="s">
        <v>156</v>
      </c>
      <c r="AU327" s="267" t="s">
        <v>85</v>
      </c>
      <c r="AV327" s="13" t="s">
        <v>85</v>
      </c>
      <c r="AW327" s="13" t="s">
        <v>32</v>
      </c>
      <c r="AX327" s="13" t="s">
        <v>83</v>
      </c>
      <c r="AY327" s="267" t="s">
        <v>148</v>
      </c>
    </row>
    <row r="328" s="2" customFormat="1" ht="16.5" customHeight="1">
      <c r="A328" s="38"/>
      <c r="B328" s="39"/>
      <c r="C328" s="297" t="s">
        <v>641</v>
      </c>
      <c r="D328" s="297" t="s">
        <v>359</v>
      </c>
      <c r="E328" s="298" t="s">
        <v>642</v>
      </c>
      <c r="F328" s="299" t="s">
        <v>643</v>
      </c>
      <c r="G328" s="300" t="s">
        <v>307</v>
      </c>
      <c r="H328" s="301">
        <v>55</v>
      </c>
      <c r="I328" s="302"/>
      <c r="J328" s="303">
        <f>ROUND(I328*H328,2)</f>
        <v>0</v>
      </c>
      <c r="K328" s="299" t="s">
        <v>282</v>
      </c>
      <c r="L328" s="304"/>
      <c r="M328" s="305" t="s">
        <v>1</v>
      </c>
      <c r="N328" s="306" t="s">
        <v>40</v>
      </c>
      <c r="O328" s="91"/>
      <c r="P328" s="252">
        <f>O328*H328</f>
        <v>0</v>
      </c>
      <c r="Q328" s="252">
        <v>0.045999999999999999</v>
      </c>
      <c r="R328" s="252">
        <f>Q328*H328</f>
        <v>2.5299999999999998</v>
      </c>
      <c r="S328" s="252">
        <v>0</v>
      </c>
      <c r="T328" s="253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54" t="s">
        <v>194</v>
      </c>
      <c r="AT328" s="254" t="s">
        <v>359</v>
      </c>
      <c r="AU328" s="254" t="s">
        <v>85</v>
      </c>
      <c r="AY328" s="17" t="s">
        <v>148</v>
      </c>
      <c r="BE328" s="255">
        <f>IF(N328="základní",J328,0)</f>
        <v>0</v>
      </c>
      <c r="BF328" s="255">
        <f>IF(N328="snížená",J328,0)</f>
        <v>0</v>
      </c>
      <c r="BG328" s="255">
        <f>IF(N328="zákl. přenesená",J328,0)</f>
        <v>0</v>
      </c>
      <c r="BH328" s="255">
        <f>IF(N328="sníž. přenesená",J328,0)</f>
        <v>0</v>
      </c>
      <c r="BI328" s="255">
        <f>IF(N328="nulová",J328,0)</f>
        <v>0</v>
      </c>
      <c r="BJ328" s="17" t="s">
        <v>83</v>
      </c>
      <c r="BK328" s="255">
        <f>ROUND(I328*H328,2)</f>
        <v>0</v>
      </c>
      <c r="BL328" s="17" t="s">
        <v>162</v>
      </c>
      <c r="BM328" s="254" t="s">
        <v>644</v>
      </c>
    </row>
    <row r="329" s="2" customFormat="1" ht="21.75" customHeight="1">
      <c r="A329" s="38"/>
      <c r="B329" s="39"/>
      <c r="C329" s="243" t="s">
        <v>645</v>
      </c>
      <c r="D329" s="243" t="s">
        <v>149</v>
      </c>
      <c r="E329" s="244" t="s">
        <v>646</v>
      </c>
      <c r="F329" s="245" t="s">
        <v>647</v>
      </c>
      <c r="G329" s="246" t="s">
        <v>307</v>
      </c>
      <c r="H329" s="247">
        <v>493.89999999999998</v>
      </c>
      <c r="I329" s="248"/>
      <c r="J329" s="249">
        <f>ROUND(I329*H329,2)</f>
        <v>0</v>
      </c>
      <c r="K329" s="245" t="s">
        <v>282</v>
      </c>
      <c r="L329" s="44"/>
      <c r="M329" s="250" t="s">
        <v>1</v>
      </c>
      <c r="N329" s="251" t="s">
        <v>40</v>
      </c>
      <c r="O329" s="91"/>
      <c r="P329" s="252">
        <f>O329*H329</f>
        <v>0</v>
      </c>
      <c r="Q329" s="252">
        <v>0.14066999999999999</v>
      </c>
      <c r="R329" s="252">
        <f>Q329*H329</f>
        <v>69.476912999999996</v>
      </c>
      <c r="S329" s="252">
        <v>0</v>
      </c>
      <c r="T329" s="253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54" t="s">
        <v>162</v>
      </c>
      <c r="AT329" s="254" t="s">
        <v>149</v>
      </c>
      <c r="AU329" s="254" t="s">
        <v>85</v>
      </c>
      <c r="AY329" s="17" t="s">
        <v>148</v>
      </c>
      <c r="BE329" s="255">
        <f>IF(N329="základní",J329,0)</f>
        <v>0</v>
      </c>
      <c r="BF329" s="255">
        <f>IF(N329="snížená",J329,0)</f>
        <v>0</v>
      </c>
      <c r="BG329" s="255">
        <f>IF(N329="zákl. přenesená",J329,0)</f>
        <v>0</v>
      </c>
      <c r="BH329" s="255">
        <f>IF(N329="sníž. přenesená",J329,0)</f>
        <v>0</v>
      </c>
      <c r="BI329" s="255">
        <f>IF(N329="nulová",J329,0)</f>
        <v>0</v>
      </c>
      <c r="BJ329" s="17" t="s">
        <v>83</v>
      </c>
      <c r="BK329" s="255">
        <f>ROUND(I329*H329,2)</f>
        <v>0</v>
      </c>
      <c r="BL329" s="17" t="s">
        <v>162</v>
      </c>
      <c r="BM329" s="254" t="s">
        <v>648</v>
      </c>
    </row>
    <row r="330" s="15" customFormat="1">
      <c r="A330" s="15"/>
      <c r="B330" s="279"/>
      <c r="C330" s="280"/>
      <c r="D330" s="258" t="s">
        <v>156</v>
      </c>
      <c r="E330" s="281" t="s">
        <v>1</v>
      </c>
      <c r="F330" s="282" t="s">
        <v>649</v>
      </c>
      <c r="G330" s="280"/>
      <c r="H330" s="281" t="s">
        <v>1</v>
      </c>
      <c r="I330" s="283"/>
      <c r="J330" s="280"/>
      <c r="K330" s="280"/>
      <c r="L330" s="284"/>
      <c r="M330" s="285"/>
      <c r="N330" s="286"/>
      <c r="O330" s="286"/>
      <c r="P330" s="286"/>
      <c r="Q330" s="286"/>
      <c r="R330" s="286"/>
      <c r="S330" s="286"/>
      <c r="T330" s="287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88" t="s">
        <v>156</v>
      </c>
      <c r="AU330" s="288" t="s">
        <v>85</v>
      </c>
      <c r="AV330" s="15" t="s">
        <v>83</v>
      </c>
      <c r="AW330" s="15" t="s">
        <v>32</v>
      </c>
      <c r="AX330" s="15" t="s">
        <v>75</v>
      </c>
      <c r="AY330" s="288" t="s">
        <v>148</v>
      </c>
    </row>
    <row r="331" s="13" customFormat="1">
      <c r="A331" s="13"/>
      <c r="B331" s="256"/>
      <c r="C331" s="257"/>
      <c r="D331" s="258" t="s">
        <v>156</v>
      </c>
      <c r="E331" s="259" t="s">
        <v>1</v>
      </c>
      <c r="F331" s="260" t="s">
        <v>650</v>
      </c>
      <c r="G331" s="257"/>
      <c r="H331" s="261">
        <v>278</v>
      </c>
      <c r="I331" s="262"/>
      <c r="J331" s="257"/>
      <c r="K331" s="257"/>
      <c r="L331" s="263"/>
      <c r="M331" s="264"/>
      <c r="N331" s="265"/>
      <c r="O331" s="265"/>
      <c r="P331" s="265"/>
      <c r="Q331" s="265"/>
      <c r="R331" s="265"/>
      <c r="S331" s="265"/>
      <c r="T331" s="26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7" t="s">
        <v>156</v>
      </c>
      <c r="AU331" s="267" t="s">
        <v>85</v>
      </c>
      <c r="AV331" s="13" t="s">
        <v>85</v>
      </c>
      <c r="AW331" s="13" t="s">
        <v>32</v>
      </c>
      <c r="AX331" s="13" t="s">
        <v>75</v>
      </c>
      <c r="AY331" s="267" t="s">
        <v>148</v>
      </c>
    </row>
    <row r="332" s="13" customFormat="1">
      <c r="A332" s="13"/>
      <c r="B332" s="256"/>
      <c r="C332" s="257"/>
      <c r="D332" s="258" t="s">
        <v>156</v>
      </c>
      <c r="E332" s="259" t="s">
        <v>1</v>
      </c>
      <c r="F332" s="260" t="s">
        <v>651</v>
      </c>
      <c r="G332" s="257"/>
      <c r="H332" s="261">
        <v>180</v>
      </c>
      <c r="I332" s="262"/>
      <c r="J332" s="257"/>
      <c r="K332" s="257"/>
      <c r="L332" s="263"/>
      <c r="M332" s="264"/>
      <c r="N332" s="265"/>
      <c r="O332" s="265"/>
      <c r="P332" s="265"/>
      <c r="Q332" s="265"/>
      <c r="R332" s="265"/>
      <c r="S332" s="265"/>
      <c r="T332" s="26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7" t="s">
        <v>156</v>
      </c>
      <c r="AU332" s="267" t="s">
        <v>85</v>
      </c>
      <c r="AV332" s="13" t="s">
        <v>85</v>
      </c>
      <c r="AW332" s="13" t="s">
        <v>32</v>
      </c>
      <c r="AX332" s="13" t="s">
        <v>75</v>
      </c>
      <c r="AY332" s="267" t="s">
        <v>148</v>
      </c>
    </row>
    <row r="333" s="13" customFormat="1">
      <c r="A333" s="13"/>
      <c r="B333" s="256"/>
      <c r="C333" s="257"/>
      <c r="D333" s="258" t="s">
        <v>156</v>
      </c>
      <c r="E333" s="259" t="s">
        <v>1</v>
      </c>
      <c r="F333" s="260" t="s">
        <v>652</v>
      </c>
      <c r="G333" s="257"/>
      <c r="H333" s="261">
        <v>3.8999999999999999</v>
      </c>
      <c r="I333" s="262"/>
      <c r="J333" s="257"/>
      <c r="K333" s="257"/>
      <c r="L333" s="263"/>
      <c r="M333" s="264"/>
      <c r="N333" s="265"/>
      <c r="O333" s="265"/>
      <c r="P333" s="265"/>
      <c r="Q333" s="265"/>
      <c r="R333" s="265"/>
      <c r="S333" s="265"/>
      <c r="T333" s="26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7" t="s">
        <v>156</v>
      </c>
      <c r="AU333" s="267" t="s">
        <v>85</v>
      </c>
      <c r="AV333" s="13" t="s">
        <v>85</v>
      </c>
      <c r="AW333" s="13" t="s">
        <v>32</v>
      </c>
      <c r="AX333" s="13" t="s">
        <v>75</v>
      </c>
      <c r="AY333" s="267" t="s">
        <v>148</v>
      </c>
    </row>
    <row r="334" s="13" customFormat="1">
      <c r="A334" s="13"/>
      <c r="B334" s="256"/>
      <c r="C334" s="257"/>
      <c r="D334" s="258" t="s">
        <v>156</v>
      </c>
      <c r="E334" s="259" t="s">
        <v>1</v>
      </c>
      <c r="F334" s="260" t="s">
        <v>653</v>
      </c>
      <c r="G334" s="257"/>
      <c r="H334" s="261">
        <v>5</v>
      </c>
      <c r="I334" s="262"/>
      <c r="J334" s="257"/>
      <c r="K334" s="257"/>
      <c r="L334" s="263"/>
      <c r="M334" s="264"/>
      <c r="N334" s="265"/>
      <c r="O334" s="265"/>
      <c r="P334" s="265"/>
      <c r="Q334" s="265"/>
      <c r="R334" s="265"/>
      <c r="S334" s="265"/>
      <c r="T334" s="26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7" t="s">
        <v>156</v>
      </c>
      <c r="AU334" s="267" t="s">
        <v>85</v>
      </c>
      <c r="AV334" s="13" t="s">
        <v>85</v>
      </c>
      <c r="AW334" s="13" t="s">
        <v>32</v>
      </c>
      <c r="AX334" s="13" t="s">
        <v>75</v>
      </c>
      <c r="AY334" s="267" t="s">
        <v>148</v>
      </c>
    </row>
    <row r="335" s="13" customFormat="1">
      <c r="A335" s="13"/>
      <c r="B335" s="256"/>
      <c r="C335" s="257"/>
      <c r="D335" s="258" t="s">
        <v>156</v>
      </c>
      <c r="E335" s="259" t="s">
        <v>1</v>
      </c>
      <c r="F335" s="260" t="s">
        <v>654</v>
      </c>
      <c r="G335" s="257"/>
      <c r="H335" s="261">
        <v>7</v>
      </c>
      <c r="I335" s="262"/>
      <c r="J335" s="257"/>
      <c r="K335" s="257"/>
      <c r="L335" s="263"/>
      <c r="M335" s="264"/>
      <c r="N335" s="265"/>
      <c r="O335" s="265"/>
      <c r="P335" s="265"/>
      <c r="Q335" s="265"/>
      <c r="R335" s="265"/>
      <c r="S335" s="265"/>
      <c r="T335" s="26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7" t="s">
        <v>156</v>
      </c>
      <c r="AU335" s="267" t="s">
        <v>85</v>
      </c>
      <c r="AV335" s="13" t="s">
        <v>85</v>
      </c>
      <c r="AW335" s="13" t="s">
        <v>32</v>
      </c>
      <c r="AX335" s="13" t="s">
        <v>75</v>
      </c>
      <c r="AY335" s="267" t="s">
        <v>148</v>
      </c>
    </row>
    <row r="336" s="13" customFormat="1">
      <c r="A336" s="13"/>
      <c r="B336" s="256"/>
      <c r="C336" s="257"/>
      <c r="D336" s="258" t="s">
        <v>156</v>
      </c>
      <c r="E336" s="259" t="s">
        <v>1</v>
      </c>
      <c r="F336" s="260" t="s">
        <v>655</v>
      </c>
      <c r="G336" s="257"/>
      <c r="H336" s="261">
        <v>20</v>
      </c>
      <c r="I336" s="262"/>
      <c r="J336" s="257"/>
      <c r="K336" s="257"/>
      <c r="L336" s="263"/>
      <c r="M336" s="264"/>
      <c r="N336" s="265"/>
      <c r="O336" s="265"/>
      <c r="P336" s="265"/>
      <c r="Q336" s="265"/>
      <c r="R336" s="265"/>
      <c r="S336" s="265"/>
      <c r="T336" s="26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7" t="s">
        <v>156</v>
      </c>
      <c r="AU336" s="267" t="s">
        <v>85</v>
      </c>
      <c r="AV336" s="13" t="s">
        <v>85</v>
      </c>
      <c r="AW336" s="13" t="s">
        <v>32</v>
      </c>
      <c r="AX336" s="13" t="s">
        <v>75</v>
      </c>
      <c r="AY336" s="267" t="s">
        <v>148</v>
      </c>
    </row>
    <row r="337" s="14" customFormat="1">
      <c r="A337" s="14"/>
      <c r="B337" s="268"/>
      <c r="C337" s="269"/>
      <c r="D337" s="258" t="s">
        <v>156</v>
      </c>
      <c r="E337" s="270" t="s">
        <v>1</v>
      </c>
      <c r="F337" s="271" t="s">
        <v>161</v>
      </c>
      <c r="G337" s="269"/>
      <c r="H337" s="272">
        <v>493.89999999999998</v>
      </c>
      <c r="I337" s="273"/>
      <c r="J337" s="269"/>
      <c r="K337" s="269"/>
      <c r="L337" s="274"/>
      <c r="M337" s="275"/>
      <c r="N337" s="276"/>
      <c r="O337" s="276"/>
      <c r="P337" s="276"/>
      <c r="Q337" s="276"/>
      <c r="R337" s="276"/>
      <c r="S337" s="276"/>
      <c r="T337" s="27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8" t="s">
        <v>156</v>
      </c>
      <c r="AU337" s="278" t="s">
        <v>85</v>
      </c>
      <c r="AV337" s="14" t="s">
        <v>162</v>
      </c>
      <c r="AW337" s="14" t="s">
        <v>32</v>
      </c>
      <c r="AX337" s="14" t="s">
        <v>83</v>
      </c>
      <c r="AY337" s="278" t="s">
        <v>148</v>
      </c>
    </row>
    <row r="338" s="2" customFormat="1" ht="16.5" customHeight="1">
      <c r="A338" s="38"/>
      <c r="B338" s="39"/>
      <c r="C338" s="297" t="s">
        <v>656</v>
      </c>
      <c r="D338" s="297" t="s">
        <v>359</v>
      </c>
      <c r="E338" s="298" t="s">
        <v>657</v>
      </c>
      <c r="F338" s="299" t="s">
        <v>658</v>
      </c>
      <c r="G338" s="300" t="s">
        <v>307</v>
      </c>
      <c r="H338" s="301">
        <v>278</v>
      </c>
      <c r="I338" s="302"/>
      <c r="J338" s="303">
        <f>ROUND(I338*H338,2)</f>
        <v>0</v>
      </c>
      <c r="K338" s="299" t="s">
        <v>282</v>
      </c>
      <c r="L338" s="304"/>
      <c r="M338" s="305" t="s">
        <v>1</v>
      </c>
      <c r="N338" s="306" t="s">
        <v>40</v>
      </c>
      <c r="O338" s="91"/>
      <c r="P338" s="252">
        <f>O338*H338</f>
        <v>0</v>
      </c>
      <c r="Q338" s="252">
        <v>0.089999999999999997</v>
      </c>
      <c r="R338" s="252">
        <f>Q338*H338</f>
        <v>25.02</v>
      </c>
      <c r="S338" s="252">
        <v>0</v>
      </c>
      <c r="T338" s="253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54" t="s">
        <v>194</v>
      </c>
      <c r="AT338" s="254" t="s">
        <v>359</v>
      </c>
      <c r="AU338" s="254" t="s">
        <v>85</v>
      </c>
      <c r="AY338" s="17" t="s">
        <v>148</v>
      </c>
      <c r="BE338" s="255">
        <f>IF(N338="základní",J338,0)</f>
        <v>0</v>
      </c>
      <c r="BF338" s="255">
        <f>IF(N338="snížená",J338,0)</f>
        <v>0</v>
      </c>
      <c r="BG338" s="255">
        <f>IF(N338="zákl. přenesená",J338,0)</f>
        <v>0</v>
      </c>
      <c r="BH338" s="255">
        <f>IF(N338="sníž. přenesená",J338,0)</f>
        <v>0</v>
      </c>
      <c r="BI338" s="255">
        <f>IF(N338="nulová",J338,0)</f>
        <v>0</v>
      </c>
      <c r="BJ338" s="17" t="s">
        <v>83</v>
      </c>
      <c r="BK338" s="255">
        <f>ROUND(I338*H338,2)</f>
        <v>0</v>
      </c>
      <c r="BL338" s="17" t="s">
        <v>162</v>
      </c>
      <c r="BM338" s="254" t="s">
        <v>659</v>
      </c>
    </row>
    <row r="339" s="13" customFormat="1">
      <c r="A339" s="13"/>
      <c r="B339" s="256"/>
      <c r="C339" s="257"/>
      <c r="D339" s="258" t="s">
        <v>156</v>
      </c>
      <c r="E339" s="259" t="s">
        <v>1</v>
      </c>
      <c r="F339" s="260" t="s">
        <v>660</v>
      </c>
      <c r="G339" s="257"/>
      <c r="H339" s="261">
        <v>180</v>
      </c>
      <c r="I339" s="262"/>
      <c r="J339" s="257"/>
      <c r="K339" s="257"/>
      <c r="L339" s="263"/>
      <c r="M339" s="264"/>
      <c r="N339" s="265"/>
      <c r="O339" s="265"/>
      <c r="P339" s="265"/>
      <c r="Q339" s="265"/>
      <c r="R339" s="265"/>
      <c r="S339" s="265"/>
      <c r="T339" s="26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7" t="s">
        <v>156</v>
      </c>
      <c r="AU339" s="267" t="s">
        <v>85</v>
      </c>
      <c r="AV339" s="13" t="s">
        <v>85</v>
      </c>
      <c r="AW339" s="13" t="s">
        <v>32</v>
      </c>
      <c r="AX339" s="13" t="s">
        <v>75</v>
      </c>
      <c r="AY339" s="267" t="s">
        <v>148</v>
      </c>
    </row>
    <row r="340" s="13" customFormat="1">
      <c r="A340" s="13"/>
      <c r="B340" s="256"/>
      <c r="C340" s="257"/>
      <c r="D340" s="258" t="s">
        <v>156</v>
      </c>
      <c r="E340" s="259" t="s">
        <v>1</v>
      </c>
      <c r="F340" s="260" t="s">
        <v>661</v>
      </c>
      <c r="G340" s="257"/>
      <c r="H340" s="261">
        <v>98</v>
      </c>
      <c r="I340" s="262"/>
      <c r="J340" s="257"/>
      <c r="K340" s="257"/>
      <c r="L340" s="263"/>
      <c r="M340" s="264"/>
      <c r="N340" s="265"/>
      <c r="O340" s="265"/>
      <c r="P340" s="265"/>
      <c r="Q340" s="265"/>
      <c r="R340" s="265"/>
      <c r="S340" s="265"/>
      <c r="T340" s="26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7" t="s">
        <v>156</v>
      </c>
      <c r="AU340" s="267" t="s">
        <v>85</v>
      </c>
      <c r="AV340" s="13" t="s">
        <v>85</v>
      </c>
      <c r="AW340" s="13" t="s">
        <v>32</v>
      </c>
      <c r="AX340" s="13" t="s">
        <v>75</v>
      </c>
      <c r="AY340" s="267" t="s">
        <v>148</v>
      </c>
    </row>
    <row r="341" s="14" customFormat="1">
      <c r="A341" s="14"/>
      <c r="B341" s="268"/>
      <c r="C341" s="269"/>
      <c r="D341" s="258" t="s">
        <v>156</v>
      </c>
      <c r="E341" s="270" t="s">
        <v>1</v>
      </c>
      <c r="F341" s="271" t="s">
        <v>161</v>
      </c>
      <c r="G341" s="269"/>
      <c r="H341" s="272">
        <v>278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8" t="s">
        <v>156</v>
      </c>
      <c r="AU341" s="278" t="s">
        <v>85</v>
      </c>
      <c r="AV341" s="14" t="s">
        <v>162</v>
      </c>
      <c r="AW341" s="14" t="s">
        <v>32</v>
      </c>
      <c r="AX341" s="14" t="s">
        <v>83</v>
      </c>
      <c r="AY341" s="278" t="s">
        <v>148</v>
      </c>
    </row>
    <row r="342" s="2" customFormat="1" ht="21.75" customHeight="1">
      <c r="A342" s="38"/>
      <c r="B342" s="39"/>
      <c r="C342" s="297" t="s">
        <v>662</v>
      </c>
      <c r="D342" s="297" t="s">
        <v>359</v>
      </c>
      <c r="E342" s="298" t="s">
        <v>663</v>
      </c>
      <c r="F342" s="299" t="s">
        <v>664</v>
      </c>
      <c r="G342" s="300" t="s">
        <v>307</v>
      </c>
      <c r="H342" s="301">
        <v>3.8999999999999999</v>
      </c>
      <c r="I342" s="302"/>
      <c r="J342" s="303">
        <f>ROUND(I342*H342,2)</f>
        <v>0</v>
      </c>
      <c r="K342" s="299" t="s">
        <v>282</v>
      </c>
      <c r="L342" s="304"/>
      <c r="M342" s="305" t="s">
        <v>1</v>
      </c>
      <c r="N342" s="306" t="s">
        <v>40</v>
      </c>
      <c r="O342" s="91"/>
      <c r="P342" s="252">
        <f>O342*H342</f>
        <v>0</v>
      </c>
      <c r="Q342" s="252">
        <v>0.105</v>
      </c>
      <c r="R342" s="252">
        <f>Q342*H342</f>
        <v>0.40949999999999998</v>
      </c>
      <c r="S342" s="252">
        <v>0</v>
      </c>
      <c r="T342" s="253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54" t="s">
        <v>194</v>
      </c>
      <c r="AT342" s="254" t="s">
        <v>359</v>
      </c>
      <c r="AU342" s="254" t="s">
        <v>85</v>
      </c>
      <c r="AY342" s="17" t="s">
        <v>148</v>
      </c>
      <c r="BE342" s="255">
        <f>IF(N342="základní",J342,0)</f>
        <v>0</v>
      </c>
      <c r="BF342" s="255">
        <f>IF(N342="snížená",J342,0)</f>
        <v>0</v>
      </c>
      <c r="BG342" s="255">
        <f>IF(N342="zákl. přenesená",J342,0)</f>
        <v>0</v>
      </c>
      <c r="BH342" s="255">
        <f>IF(N342="sníž. přenesená",J342,0)</f>
        <v>0</v>
      </c>
      <c r="BI342" s="255">
        <f>IF(N342="nulová",J342,0)</f>
        <v>0</v>
      </c>
      <c r="BJ342" s="17" t="s">
        <v>83</v>
      </c>
      <c r="BK342" s="255">
        <f>ROUND(I342*H342,2)</f>
        <v>0</v>
      </c>
      <c r="BL342" s="17" t="s">
        <v>162</v>
      </c>
      <c r="BM342" s="254" t="s">
        <v>665</v>
      </c>
    </row>
    <row r="343" s="13" customFormat="1">
      <c r="A343" s="13"/>
      <c r="B343" s="256"/>
      <c r="C343" s="257"/>
      <c r="D343" s="258" t="s">
        <v>156</v>
      </c>
      <c r="E343" s="259" t="s">
        <v>1</v>
      </c>
      <c r="F343" s="260" t="s">
        <v>666</v>
      </c>
      <c r="G343" s="257"/>
      <c r="H343" s="261">
        <v>3.8999999999999999</v>
      </c>
      <c r="I343" s="262"/>
      <c r="J343" s="257"/>
      <c r="K343" s="257"/>
      <c r="L343" s="263"/>
      <c r="M343" s="264"/>
      <c r="N343" s="265"/>
      <c r="O343" s="265"/>
      <c r="P343" s="265"/>
      <c r="Q343" s="265"/>
      <c r="R343" s="265"/>
      <c r="S343" s="265"/>
      <c r="T343" s="26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7" t="s">
        <v>156</v>
      </c>
      <c r="AU343" s="267" t="s">
        <v>85</v>
      </c>
      <c r="AV343" s="13" t="s">
        <v>85</v>
      </c>
      <c r="AW343" s="13" t="s">
        <v>32</v>
      </c>
      <c r="AX343" s="13" t="s">
        <v>83</v>
      </c>
      <c r="AY343" s="267" t="s">
        <v>148</v>
      </c>
    </row>
    <row r="344" s="2" customFormat="1" ht="21.75" customHeight="1">
      <c r="A344" s="38"/>
      <c r="B344" s="39"/>
      <c r="C344" s="297" t="s">
        <v>667</v>
      </c>
      <c r="D344" s="297" t="s">
        <v>359</v>
      </c>
      <c r="E344" s="298" t="s">
        <v>668</v>
      </c>
      <c r="F344" s="299" t="s">
        <v>669</v>
      </c>
      <c r="G344" s="300" t="s">
        <v>307</v>
      </c>
      <c r="H344" s="301">
        <v>12</v>
      </c>
      <c r="I344" s="302"/>
      <c r="J344" s="303">
        <f>ROUND(I344*H344,2)</f>
        <v>0</v>
      </c>
      <c r="K344" s="299" t="s">
        <v>282</v>
      </c>
      <c r="L344" s="304"/>
      <c r="M344" s="305" t="s">
        <v>1</v>
      </c>
      <c r="N344" s="306" t="s">
        <v>40</v>
      </c>
      <c r="O344" s="91"/>
      <c r="P344" s="252">
        <f>O344*H344</f>
        <v>0</v>
      </c>
      <c r="Q344" s="252">
        <v>0.105</v>
      </c>
      <c r="R344" s="252">
        <f>Q344*H344</f>
        <v>1.26</v>
      </c>
      <c r="S344" s="252">
        <v>0</v>
      </c>
      <c r="T344" s="253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54" t="s">
        <v>194</v>
      </c>
      <c r="AT344" s="254" t="s">
        <v>359</v>
      </c>
      <c r="AU344" s="254" t="s">
        <v>85</v>
      </c>
      <c r="AY344" s="17" t="s">
        <v>148</v>
      </c>
      <c r="BE344" s="255">
        <f>IF(N344="základní",J344,0)</f>
        <v>0</v>
      </c>
      <c r="BF344" s="255">
        <f>IF(N344="snížená",J344,0)</f>
        <v>0</v>
      </c>
      <c r="BG344" s="255">
        <f>IF(N344="zákl. přenesená",J344,0)</f>
        <v>0</v>
      </c>
      <c r="BH344" s="255">
        <f>IF(N344="sníž. přenesená",J344,0)</f>
        <v>0</v>
      </c>
      <c r="BI344" s="255">
        <f>IF(N344="nulová",J344,0)</f>
        <v>0</v>
      </c>
      <c r="BJ344" s="17" t="s">
        <v>83</v>
      </c>
      <c r="BK344" s="255">
        <f>ROUND(I344*H344,2)</f>
        <v>0</v>
      </c>
      <c r="BL344" s="17" t="s">
        <v>162</v>
      </c>
      <c r="BM344" s="254" t="s">
        <v>670</v>
      </c>
    </row>
    <row r="345" s="13" customFormat="1">
      <c r="A345" s="13"/>
      <c r="B345" s="256"/>
      <c r="C345" s="257"/>
      <c r="D345" s="258" t="s">
        <v>156</v>
      </c>
      <c r="E345" s="259" t="s">
        <v>1</v>
      </c>
      <c r="F345" s="260" t="s">
        <v>654</v>
      </c>
      <c r="G345" s="257"/>
      <c r="H345" s="261">
        <v>7</v>
      </c>
      <c r="I345" s="262"/>
      <c r="J345" s="257"/>
      <c r="K345" s="257"/>
      <c r="L345" s="263"/>
      <c r="M345" s="264"/>
      <c r="N345" s="265"/>
      <c r="O345" s="265"/>
      <c r="P345" s="265"/>
      <c r="Q345" s="265"/>
      <c r="R345" s="265"/>
      <c r="S345" s="265"/>
      <c r="T345" s="26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7" t="s">
        <v>156</v>
      </c>
      <c r="AU345" s="267" t="s">
        <v>85</v>
      </c>
      <c r="AV345" s="13" t="s">
        <v>85</v>
      </c>
      <c r="AW345" s="13" t="s">
        <v>32</v>
      </c>
      <c r="AX345" s="13" t="s">
        <v>75</v>
      </c>
      <c r="AY345" s="267" t="s">
        <v>148</v>
      </c>
    </row>
    <row r="346" s="13" customFormat="1">
      <c r="A346" s="13"/>
      <c r="B346" s="256"/>
      <c r="C346" s="257"/>
      <c r="D346" s="258" t="s">
        <v>156</v>
      </c>
      <c r="E346" s="259" t="s">
        <v>1</v>
      </c>
      <c r="F346" s="260" t="s">
        <v>653</v>
      </c>
      <c r="G346" s="257"/>
      <c r="H346" s="261">
        <v>5</v>
      </c>
      <c r="I346" s="262"/>
      <c r="J346" s="257"/>
      <c r="K346" s="257"/>
      <c r="L346" s="263"/>
      <c r="M346" s="264"/>
      <c r="N346" s="265"/>
      <c r="O346" s="265"/>
      <c r="P346" s="265"/>
      <c r="Q346" s="265"/>
      <c r="R346" s="265"/>
      <c r="S346" s="265"/>
      <c r="T346" s="26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7" t="s">
        <v>156</v>
      </c>
      <c r="AU346" s="267" t="s">
        <v>85</v>
      </c>
      <c r="AV346" s="13" t="s">
        <v>85</v>
      </c>
      <c r="AW346" s="13" t="s">
        <v>32</v>
      </c>
      <c r="AX346" s="13" t="s">
        <v>75</v>
      </c>
      <c r="AY346" s="267" t="s">
        <v>148</v>
      </c>
    </row>
    <row r="347" s="14" customFormat="1">
      <c r="A347" s="14"/>
      <c r="B347" s="268"/>
      <c r="C347" s="269"/>
      <c r="D347" s="258" t="s">
        <v>156</v>
      </c>
      <c r="E347" s="270" t="s">
        <v>1</v>
      </c>
      <c r="F347" s="271" t="s">
        <v>161</v>
      </c>
      <c r="G347" s="269"/>
      <c r="H347" s="272">
        <v>12</v>
      </c>
      <c r="I347" s="273"/>
      <c r="J347" s="269"/>
      <c r="K347" s="269"/>
      <c r="L347" s="274"/>
      <c r="M347" s="275"/>
      <c r="N347" s="276"/>
      <c r="O347" s="276"/>
      <c r="P347" s="276"/>
      <c r="Q347" s="276"/>
      <c r="R347" s="276"/>
      <c r="S347" s="276"/>
      <c r="T347" s="27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8" t="s">
        <v>156</v>
      </c>
      <c r="AU347" s="278" t="s">
        <v>85</v>
      </c>
      <c r="AV347" s="14" t="s">
        <v>162</v>
      </c>
      <c r="AW347" s="14" t="s">
        <v>32</v>
      </c>
      <c r="AX347" s="14" t="s">
        <v>83</v>
      </c>
      <c r="AY347" s="278" t="s">
        <v>148</v>
      </c>
    </row>
    <row r="348" s="2" customFormat="1" ht="21.75" customHeight="1">
      <c r="A348" s="38"/>
      <c r="B348" s="39"/>
      <c r="C348" s="297" t="s">
        <v>671</v>
      </c>
      <c r="D348" s="297" t="s">
        <v>359</v>
      </c>
      <c r="E348" s="298" t="s">
        <v>672</v>
      </c>
      <c r="F348" s="299" t="s">
        <v>673</v>
      </c>
      <c r="G348" s="300" t="s">
        <v>307</v>
      </c>
      <c r="H348" s="301">
        <v>20</v>
      </c>
      <c r="I348" s="302"/>
      <c r="J348" s="303">
        <f>ROUND(I348*H348,2)</f>
        <v>0</v>
      </c>
      <c r="K348" s="299" t="s">
        <v>282</v>
      </c>
      <c r="L348" s="304"/>
      <c r="M348" s="305" t="s">
        <v>1</v>
      </c>
      <c r="N348" s="306" t="s">
        <v>40</v>
      </c>
      <c r="O348" s="91"/>
      <c r="P348" s="252">
        <f>O348*H348</f>
        <v>0</v>
      </c>
      <c r="Q348" s="252">
        <v>0.105</v>
      </c>
      <c r="R348" s="252">
        <f>Q348*H348</f>
        <v>2.1000000000000001</v>
      </c>
      <c r="S348" s="252">
        <v>0</v>
      </c>
      <c r="T348" s="253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54" t="s">
        <v>194</v>
      </c>
      <c r="AT348" s="254" t="s">
        <v>359</v>
      </c>
      <c r="AU348" s="254" t="s">
        <v>85</v>
      </c>
      <c r="AY348" s="17" t="s">
        <v>148</v>
      </c>
      <c r="BE348" s="255">
        <f>IF(N348="základní",J348,0)</f>
        <v>0</v>
      </c>
      <c r="BF348" s="255">
        <f>IF(N348="snížená",J348,0)</f>
        <v>0</v>
      </c>
      <c r="BG348" s="255">
        <f>IF(N348="zákl. přenesená",J348,0)</f>
        <v>0</v>
      </c>
      <c r="BH348" s="255">
        <f>IF(N348="sníž. přenesená",J348,0)</f>
        <v>0</v>
      </c>
      <c r="BI348" s="255">
        <f>IF(N348="nulová",J348,0)</f>
        <v>0</v>
      </c>
      <c r="BJ348" s="17" t="s">
        <v>83</v>
      </c>
      <c r="BK348" s="255">
        <f>ROUND(I348*H348,2)</f>
        <v>0</v>
      </c>
      <c r="BL348" s="17" t="s">
        <v>162</v>
      </c>
      <c r="BM348" s="254" t="s">
        <v>674</v>
      </c>
    </row>
    <row r="349" s="13" customFormat="1">
      <c r="A349" s="13"/>
      <c r="B349" s="256"/>
      <c r="C349" s="257"/>
      <c r="D349" s="258" t="s">
        <v>156</v>
      </c>
      <c r="E349" s="259" t="s">
        <v>1</v>
      </c>
      <c r="F349" s="260" t="s">
        <v>675</v>
      </c>
      <c r="G349" s="257"/>
      <c r="H349" s="261">
        <v>20</v>
      </c>
      <c r="I349" s="262"/>
      <c r="J349" s="257"/>
      <c r="K349" s="257"/>
      <c r="L349" s="263"/>
      <c r="M349" s="264"/>
      <c r="N349" s="265"/>
      <c r="O349" s="265"/>
      <c r="P349" s="265"/>
      <c r="Q349" s="265"/>
      <c r="R349" s="265"/>
      <c r="S349" s="265"/>
      <c r="T349" s="26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7" t="s">
        <v>156</v>
      </c>
      <c r="AU349" s="267" t="s">
        <v>85</v>
      </c>
      <c r="AV349" s="13" t="s">
        <v>85</v>
      </c>
      <c r="AW349" s="13" t="s">
        <v>32</v>
      </c>
      <c r="AX349" s="13" t="s">
        <v>83</v>
      </c>
      <c r="AY349" s="267" t="s">
        <v>148</v>
      </c>
    </row>
    <row r="350" s="2" customFormat="1" ht="21.75" customHeight="1">
      <c r="A350" s="38"/>
      <c r="B350" s="39"/>
      <c r="C350" s="243" t="s">
        <v>676</v>
      </c>
      <c r="D350" s="243" t="s">
        <v>149</v>
      </c>
      <c r="E350" s="244" t="s">
        <v>677</v>
      </c>
      <c r="F350" s="245" t="s">
        <v>678</v>
      </c>
      <c r="G350" s="246" t="s">
        <v>307</v>
      </c>
      <c r="H350" s="247">
        <v>40</v>
      </c>
      <c r="I350" s="248"/>
      <c r="J350" s="249">
        <f>ROUND(I350*H350,2)</f>
        <v>0</v>
      </c>
      <c r="K350" s="245" t="s">
        <v>153</v>
      </c>
      <c r="L350" s="44"/>
      <c r="M350" s="250" t="s">
        <v>1</v>
      </c>
      <c r="N350" s="251" t="s">
        <v>40</v>
      </c>
      <c r="O350" s="91"/>
      <c r="P350" s="252">
        <f>O350*H350</f>
        <v>0</v>
      </c>
      <c r="Q350" s="252">
        <v>0.43819000000000002</v>
      </c>
      <c r="R350" s="252">
        <f>Q350*H350</f>
        <v>17.5276</v>
      </c>
      <c r="S350" s="252">
        <v>0</v>
      </c>
      <c r="T350" s="253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54" t="s">
        <v>162</v>
      </c>
      <c r="AT350" s="254" t="s">
        <v>149</v>
      </c>
      <c r="AU350" s="254" t="s">
        <v>85</v>
      </c>
      <c r="AY350" s="17" t="s">
        <v>148</v>
      </c>
      <c r="BE350" s="255">
        <f>IF(N350="základní",J350,0)</f>
        <v>0</v>
      </c>
      <c r="BF350" s="255">
        <f>IF(N350="snížená",J350,0)</f>
        <v>0</v>
      </c>
      <c r="BG350" s="255">
        <f>IF(N350="zákl. přenesená",J350,0)</f>
        <v>0</v>
      </c>
      <c r="BH350" s="255">
        <f>IF(N350="sníž. přenesená",J350,0)</f>
        <v>0</v>
      </c>
      <c r="BI350" s="255">
        <f>IF(N350="nulová",J350,0)</f>
        <v>0</v>
      </c>
      <c r="BJ350" s="17" t="s">
        <v>83</v>
      </c>
      <c r="BK350" s="255">
        <f>ROUND(I350*H350,2)</f>
        <v>0</v>
      </c>
      <c r="BL350" s="17" t="s">
        <v>162</v>
      </c>
      <c r="BM350" s="254" t="s">
        <v>679</v>
      </c>
    </row>
    <row r="351" s="15" customFormat="1">
      <c r="A351" s="15"/>
      <c r="B351" s="279"/>
      <c r="C351" s="280"/>
      <c r="D351" s="258" t="s">
        <v>156</v>
      </c>
      <c r="E351" s="281" t="s">
        <v>1</v>
      </c>
      <c r="F351" s="282" t="s">
        <v>680</v>
      </c>
      <c r="G351" s="280"/>
      <c r="H351" s="281" t="s">
        <v>1</v>
      </c>
      <c r="I351" s="283"/>
      <c r="J351" s="280"/>
      <c r="K351" s="280"/>
      <c r="L351" s="284"/>
      <c r="M351" s="285"/>
      <c r="N351" s="286"/>
      <c r="O351" s="286"/>
      <c r="P351" s="286"/>
      <c r="Q351" s="286"/>
      <c r="R351" s="286"/>
      <c r="S351" s="286"/>
      <c r="T351" s="28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8" t="s">
        <v>156</v>
      </c>
      <c r="AU351" s="288" t="s">
        <v>85</v>
      </c>
      <c r="AV351" s="15" t="s">
        <v>83</v>
      </c>
      <c r="AW351" s="15" t="s">
        <v>32</v>
      </c>
      <c r="AX351" s="15" t="s">
        <v>75</v>
      </c>
      <c r="AY351" s="288" t="s">
        <v>148</v>
      </c>
    </row>
    <row r="352" s="13" customFormat="1">
      <c r="A352" s="13"/>
      <c r="B352" s="256"/>
      <c r="C352" s="257"/>
      <c r="D352" s="258" t="s">
        <v>156</v>
      </c>
      <c r="E352" s="259" t="s">
        <v>1</v>
      </c>
      <c r="F352" s="260" t="s">
        <v>681</v>
      </c>
      <c r="G352" s="257"/>
      <c r="H352" s="261">
        <v>40</v>
      </c>
      <c r="I352" s="262"/>
      <c r="J352" s="257"/>
      <c r="K352" s="257"/>
      <c r="L352" s="263"/>
      <c r="M352" s="264"/>
      <c r="N352" s="265"/>
      <c r="O352" s="265"/>
      <c r="P352" s="265"/>
      <c r="Q352" s="265"/>
      <c r="R352" s="265"/>
      <c r="S352" s="265"/>
      <c r="T352" s="26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7" t="s">
        <v>156</v>
      </c>
      <c r="AU352" s="267" t="s">
        <v>85</v>
      </c>
      <c r="AV352" s="13" t="s">
        <v>85</v>
      </c>
      <c r="AW352" s="13" t="s">
        <v>32</v>
      </c>
      <c r="AX352" s="13" t="s">
        <v>83</v>
      </c>
      <c r="AY352" s="267" t="s">
        <v>148</v>
      </c>
    </row>
    <row r="353" s="2" customFormat="1" ht="21.75" customHeight="1">
      <c r="A353" s="38"/>
      <c r="B353" s="39"/>
      <c r="C353" s="297" t="s">
        <v>682</v>
      </c>
      <c r="D353" s="297" t="s">
        <v>359</v>
      </c>
      <c r="E353" s="298" t="s">
        <v>683</v>
      </c>
      <c r="F353" s="299" t="s">
        <v>684</v>
      </c>
      <c r="G353" s="300" t="s">
        <v>307</v>
      </c>
      <c r="H353" s="301">
        <v>40</v>
      </c>
      <c r="I353" s="302"/>
      <c r="J353" s="303">
        <f>ROUND(I353*H353,2)</f>
        <v>0</v>
      </c>
      <c r="K353" s="299" t="s">
        <v>153</v>
      </c>
      <c r="L353" s="304"/>
      <c r="M353" s="305" t="s">
        <v>1</v>
      </c>
      <c r="N353" s="306" t="s">
        <v>40</v>
      </c>
      <c r="O353" s="91"/>
      <c r="P353" s="252">
        <f>O353*H353</f>
        <v>0</v>
      </c>
      <c r="Q353" s="252">
        <v>0.048000000000000001</v>
      </c>
      <c r="R353" s="252">
        <f>Q353*H353</f>
        <v>1.9199999999999999</v>
      </c>
      <c r="S353" s="252">
        <v>0</v>
      </c>
      <c r="T353" s="253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54" t="s">
        <v>194</v>
      </c>
      <c r="AT353" s="254" t="s">
        <v>359</v>
      </c>
      <c r="AU353" s="254" t="s">
        <v>85</v>
      </c>
      <c r="AY353" s="17" t="s">
        <v>148</v>
      </c>
      <c r="BE353" s="255">
        <f>IF(N353="základní",J353,0)</f>
        <v>0</v>
      </c>
      <c r="BF353" s="255">
        <f>IF(N353="snížená",J353,0)</f>
        <v>0</v>
      </c>
      <c r="BG353" s="255">
        <f>IF(N353="zákl. přenesená",J353,0)</f>
        <v>0</v>
      </c>
      <c r="BH353" s="255">
        <f>IF(N353="sníž. přenesená",J353,0)</f>
        <v>0</v>
      </c>
      <c r="BI353" s="255">
        <f>IF(N353="nulová",J353,0)</f>
        <v>0</v>
      </c>
      <c r="BJ353" s="17" t="s">
        <v>83</v>
      </c>
      <c r="BK353" s="255">
        <f>ROUND(I353*H353,2)</f>
        <v>0</v>
      </c>
      <c r="BL353" s="17" t="s">
        <v>162</v>
      </c>
      <c r="BM353" s="254" t="s">
        <v>685</v>
      </c>
    </row>
    <row r="354" s="13" customFormat="1">
      <c r="A354" s="13"/>
      <c r="B354" s="256"/>
      <c r="C354" s="257"/>
      <c r="D354" s="258" t="s">
        <v>156</v>
      </c>
      <c r="E354" s="259" t="s">
        <v>1</v>
      </c>
      <c r="F354" s="260" t="s">
        <v>686</v>
      </c>
      <c r="G354" s="257"/>
      <c r="H354" s="261">
        <v>40</v>
      </c>
      <c r="I354" s="262"/>
      <c r="J354" s="257"/>
      <c r="K354" s="257"/>
      <c r="L354" s="263"/>
      <c r="M354" s="264"/>
      <c r="N354" s="265"/>
      <c r="O354" s="265"/>
      <c r="P354" s="265"/>
      <c r="Q354" s="265"/>
      <c r="R354" s="265"/>
      <c r="S354" s="265"/>
      <c r="T354" s="26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7" t="s">
        <v>156</v>
      </c>
      <c r="AU354" s="267" t="s">
        <v>85</v>
      </c>
      <c r="AV354" s="13" t="s">
        <v>85</v>
      </c>
      <c r="AW354" s="13" t="s">
        <v>32</v>
      </c>
      <c r="AX354" s="13" t="s">
        <v>83</v>
      </c>
      <c r="AY354" s="267" t="s">
        <v>148</v>
      </c>
    </row>
    <row r="355" s="2" customFormat="1" ht="16.5" customHeight="1">
      <c r="A355" s="38"/>
      <c r="B355" s="39"/>
      <c r="C355" s="297" t="s">
        <v>687</v>
      </c>
      <c r="D355" s="297" t="s">
        <v>359</v>
      </c>
      <c r="E355" s="298" t="s">
        <v>688</v>
      </c>
      <c r="F355" s="299" t="s">
        <v>689</v>
      </c>
      <c r="G355" s="300" t="s">
        <v>236</v>
      </c>
      <c r="H355" s="301">
        <v>40</v>
      </c>
      <c r="I355" s="302"/>
      <c r="J355" s="303">
        <f>ROUND(I355*H355,2)</f>
        <v>0</v>
      </c>
      <c r="K355" s="299" t="s">
        <v>153</v>
      </c>
      <c r="L355" s="304"/>
      <c r="M355" s="305" t="s">
        <v>1</v>
      </c>
      <c r="N355" s="306" t="s">
        <v>40</v>
      </c>
      <c r="O355" s="91"/>
      <c r="P355" s="252">
        <f>O355*H355</f>
        <v>0</v>
      </c>
      <c r="Q355" s="252">
        <v>0.049000000000000002</v>
      </c>
      <c r="R355" s="252">
        <f>Q355*H355</f>
        <v>1.96</v>
      </c>
      <c r="S355" s="252">
        <v>0</v>
      </c>
      <c r="T355" s="253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54" t="s">
        <v>194</v>
      </c>
      <c r="AT355" s="254" t="s">
        <v>359</v>
      </c>
      <c r="AU355" s="254" t="s">
        <v>85</v>
      </c>
      <c r="AY355" s="17" t="s">
        <v>148</v>
      </c>
      <c r="BE355" s="255">
        <f>IF(N355="základní",J355,0)</f>
        <v>0</v>
      </c>
      <c r="BF355" s="255">
        <f>IF(N355="snížená",J355,0)</f>
        <v>0</v>
      </c>
      <c r="BG355" s="255">
        <f>IF(N355="zákl. přenesená",J355,0)</f>
        <v>0</v>
      </c>
      <c r="BH355" s="255">
        <f>IF(N355="sníž. přenesená",J355,0)</f>
        <v>0</v>
      </c>
      <c r="BI355" s="255">
        <f>IF(N355="nulová",J355,0)</f>
        <v>0</v>
      </c>
      <c r="BJ355" s="17" t="s">
        <v>83</v>
      </c>
      <c r="BK355" s="255">
        <f>ROUND(I355*H355,2)</f>
        <v>0</v>
      </c>
      <c r="BL355" s="17" t="s">
        <v>162</v>
      </c>
      <c r="BM355" s="254" t="s">
        <v>690</v>
      </c>
    </row>
    <row r="356" s="13" customFormat="1">
      <c r="A356" s="13"/>
      <c r="B356" s="256"/>
      <c r="C356" s="257"/>
      <c r="D356" s="258" t="s">
        <v>156</v>
      </c>
      <c r="E356" s="259" t="s">
        <v>1</v>
      </c>
      <c r="F356" s="260" t="s">
        <v>691</v>
      </c>
      <c r="G356" s="257"/>
      <c r="H356" s="261">
        <v>40</v>
      </c>
      <c r="I356" s="262"/>
      <c r="J356" s="257"/>
      <c r="K356" s="257"/>
      <c r="L356" s="263"/>
      <c r="M356" s="264"/>
      <c r="N356" s="265"/>
      <c r="O356" s="265"/>
      <c r="P356" s="265"/>
      <c r="Q356" s="265"/>
      <c r="R356" s="265"/>
      <c r="S356" s="265"/>
      <c r="T356" s="26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7" t="s">
        <v>156</v>
      </c>
      <c r="AU356" s="267" t="s">
        <v>85</v>
      </c>
      <c r="AV356" s="13" t="s">
        <v>85</v>
      </c>
      <c r="AW356" s="13" t="s">
        <v>32</v>
      </c>
      <c r="AX356" s="13" t="s">
        <v>83</v>
      </c>
      <c r="AY356" s="267" t="s">
        <v>148</v>
      </c>
    </row>
    <row r="357" s="2" customFormat="1" ht="16.5" customHeight="1">
      <c r="A357" s="38"/>
      <c r="B357" s="39"/>
      <c r="C357" s="243" t="s">
        <v>692</v>
      </c>
      <c r="D357" s="243" t="s">
        <v>149</v>
      </c>
      <c r="E357" s="244" t="s">
        <v>693</v>
      </c>
      <c r="F357" s="245" t="s">
        <v>694</v>
      </c>
      <c r="G357" s="246" t="s">
        <v>236</v>
      </c>
      <c r="H357" s="247">
        <v>1</v>
      </c>
      <c r="I357" s="248"/>
      <c r="J357" s="249">
        <f>ROUND(I357*H357,2)</f>
        <v>0</v>
      </c>
      <c r="K357" s="245" t="s">
        <v>153</v>
      </c>
      <c r="L357" s="44"/>
      <c r="M357" s="250" t="s">
        <v>1</v>
      </c>
      <c r="N357" s="251" t="s">
        <v>40</v>
      </c>
      <c r="O357" s="91"/>
      <c r="P357" s="252">
        <f>O357*H357</f>
        <v>0</v>
      </c>
      <c r="Q357" s="252">
        <v>8.0854999999999997</v>
      </c>
      <c r="R357" s="252">
        <f>Q357*H357</f>
        <v>8.0854999999999997</v>
      </c>
      <c r="S357" s="252">
        <v>0</v>
      </c>
      <c r="T357" s="253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54" t="s">
        <v>162</v>
      </c>
      <c r="AT357" s="254" t="s">
        <v>149</v>
      </c>
      <c r="AU357" s="254" t="s">
        <v>85</v>
      </c>
      <c r="AY357" s="17" t="s">
        <v>148</v>
      </c>
      <c r="BE357" s="255">
        <f>IF(N357="základní",J357,0)</f>
        <v>0</v>
      </c>
      <c r="BF357" s="255">
        <f>IF(N357="snížená",J357,0)</f>
        <v>0</v>
      </c>
      <c r="BG357" s="255">
        <f>IF(N357="zákl. přenesená",J357,0)</f>
        <v>0</v>
      </c>
      <c r="BH357" s="255">
        <f>IF(N357="sníž. přenesená",J357,0)</f>
        <v>0</v>
      </c>
      <c r="BI357" s="255">
        <f>IF(N357="nulová",J357,0)</f>
        <v>0</v>
      </c>
      <c r="BJ357" s="17" t="s">
        <v>83</v>
      </c>
      <c r="BK357" s="255">
        <f>ROUND(I357*H357,2)</f>
        <v>0</v>
      </c>
      <c r="BL357" s="17" t="s">
        <v>162</v>
      </c>
      <c r="BM357" s="254" t="s">
        <v>695</v>
      </c>
    </row>
    <row r="358" s="13" customFormat="1">
      <c r="A358" s="13"/>
      <c r="B358" s="256"/>
      <c r="C358" s="257"/>
      <c r="D358" s="258" t="s">
        <v>156</v>
      </c>
      <c r="E358" s="259" t="s">
        <v>1</v>
      </c>
      <c r="F358" s="260" t="s">
        <v>696</v>
      </c>
      <c r="G358" s="257"/>
      <c r="H358" s="261">
        <v>1</v>
      </c>
      <c r="I358" s="262"/>
      <c r="J358" s="257"/>
      <c r="K358" s="257"/>
      <c r="L358" s="263"/>
      <c r="M358" s="264"/>
      <c r="N358" s="265"/>
      <c r="O358" s="265"/>
      <c r="P358" s="265"/>
      <c r="Q358" s="265"/>
      <c r="R358" s="265"/>
      <c r="S358" s="265"/>
      <c r="T358" s="26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7" t="s">
        <v>156</v>
      </c>
      <c r="AU358" s="267" t="s">
        <v>85</v>
      </c>
      <c r="AV358" s="13" t="s">
        <v>85</v>
      </c>
      <c r="AW358" s="13" t="s">
        <v>32</v>
      </c>
      <c r="AX358" s="13" t="s">
        <v>83</v>
      </c>
      <c r="AY358" s="267" t="s">
        <v>148</v>
      </c>
    </row>
    <row r="359" s="12" customFormat="1" ht="20.88" customHeight="1">
      <c r="A359" s="12"/>
      <c r="B359" s="227"/>
      <c r="C359" s="228"/>
      <c r="D359" s="229" t="s">
        <v>74</v>
      </c>
      <c r="E359" s="241" t="s">
        <v>697</v>
      </c>
      <c r="F359" s="241" t="s">
        <v>698</v>
      </c>
      <c r="G359" s="228"/>
      <c r="H359" s="228"/>
      <c r="I359" s="231"/>
      <c r="J359" s="242">
        <f>BK359</f>
        <v>0</v>
      </c>
      <c r="K359" s="228"/>
      <c r="L359" s="233"/>
      <c r="M359" s="234"/>
      <c r="N359" s="235"/>
      <c r="O359" s="235"/>
      <c r="P359" s="236">
        <f>P360</f>
        <v>0</v>
      </c>
      <c r="Q359" s="235"/>
      <c r="R359" s="236">
        <f>R360</f>
        <v>0</v>
      </c>
      <c r="S359" s="235"/>
      <c r="T359" s="237">
        <f>T360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38" t="s">
        <v>83</v>
      </c>
      <c r="AT359" s="239" t="s">
        <v>74</v>
      </c>
      <c r="AU359" s="239" t="s">
        <v>85</v>
      </c>
      <c r="AY359" s="238" t="s">
        <v>148</v>
      </c>
      <c r="BK359" s="240">
        <f>BK360</f>
        <v>0</v>
      </c>
    </row>
    <row r="360" s="2" customFormat="1" ht="21.75" customHeight="1">
      <c r="A360" s="38"/>
      <c r="B360" s="39"/>
      <c r="C360" s="243" t="s">
        <v>699</v>
      </c>
      <c r="D360" s="243" t="s">
        <v>149</v>
      </c>
      <c r="E360" s="244" t="s">
        <v>700</v>
      </c>
      <c r="F360" s="245" t="s">
        <v>701</v>
      </c>
      <c r="G360" s="246" t="s">
        <v>349</v>
      </c>
      <c r="H360" s="247">
        <v>760.03599999999994</v>
      </c>
      <c r="I360" s="248"/>
      <c r="J360" s="249">
        <f>ROUND(I360*H360,2)</f>
        <v>0</v>
      </c>
      <c r="K360" s="245" t="s">
        <v>282</v>
      </c>
      <c r="L360" s="44"/>
      <c r="M360" s="250" t="s">
        <v>1</v>
      </c>
      <c r="N360" s="251" t="s">
        <v>40</v>
      </c>
      <c r="O360" s="91"/>
      <c r="P360" s="252">
        <f>O360*H360</f>
        <v>0</v>
      </c>
      <c r="Q360" s="252">
        <v>0</v>
      </c>
      <c r="R360" s="252">
        <f>Q360*H360</f>
        <v>0</v>
      </c>
      <c r="S360" s="252">
        <v>0</v>
      </c>
      <c r="T360" s="253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54" t="s">
        <v>162</v>
      </c>
      <c r="AT360" s="254" t="s">
        <v>149</v>
      </c>
      <c r="AU360" s="254" t="s">
        <v>168</v>
      </c>
      <c r="AY360" s="17" t="s">
        <v>148</v>
      </c>
      <c r="BE360" s="255">
        <f>IF(N360="základní",J360,0)</f>
        <v>0</v>
      </c>
      <c r="BF360" s="255">
        <f>IF(N360="snížená",J360,0)</f>
        <v>0</v>
      </c>
      <c r="BG360" s="255">
        <f>IF(N360="zákl. přenesená",J360,0)</f>
        <v>0</v>
      </c>
      <c r="BH360" s="255">
        <f>IF(N360="sníž. přenesená",J360,0)</f>
        <v>0</v>
      </c>
      <c r="BI360" s="255">
        <f>IF(N360="nulová",J360,0)</f>
        <v>0</v>
      </c>
      <c r="BJ360" s="17" t="s">
        <v>83</v>
      </c>
      <c r="BK360" s="255">
        <f>ROUND(I360*H360,2)</f>
        <v>0</v>
      </c>
      <c r="BL360" s="17" t="s">
        <v>162</v>
      </c>
      <c r="BM360" s="254" t="s">
        <v>702</v>
      </c>
    </row>
    <row r="361" s="12" customFormat="1" ht="22.8" customHeight="1">
      <c r="A361" s="12"/>
      <c r="B361" s="227"/>
      <c r="C361" s="228"/>
      <c r="D361" s="229" t="s">
        <v>74</v>
      </c>
      <c r="E361" s="241" t="s">
        <v>703</v>
      </c>
      <c r="F361" s="241" t="s">
        <v>704</v>
      </c>
      <c r="G361" s="228"/>
      <c r="H361" s="228"/>
      <c r="I361" s="231"/>
      <c r="J361" s="242">
        <f>BK361</f>
        <v>0</v>
      </c>
      <c r="K361" s="228"/>
      <c r="L361" s="233"/>
      <c r="M361" s="234"/>
      <c r="N361" s="235"/>
      <c r="O361" s="235"/>
      <c r="P361" s="236">
        <f>SUM(P362:P383)</f>
        <v>0</v>
      </c>
      <c r="Q361" s="235"/>
      <c r="R361" s="236">
        <f>SUM(R362:R383)</f>
        <v>0</v>
      </c>
      <c r="S361" s="235"/>
      <c r="T361" s="237">
        <f>SUM(T362:T383)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38" t="s">
        <v>83</v>
      </c>
      <c r="AT361" s="239" t="s">
        <v>74</v>
      </c>
      <c r="AU361" s="239" t="s">
        <v>83</v>
      </c>
      <c r="AY361" s="238" t="s">
        <v>148</v>
      </c>
      <c r="BK361" s="240">
        <f>SUM(BK362:BK383)</f>
        <v>0</v>
      </c>
    </row>
    <row r="362" s="2" customFormat="1" ht="21.75" customHeight="1">
      <c r="A362" s="38"/>
      <c r="B362" s="39"/>
      <c r="C362" s="243" t="s">
        <v>705</v>
      </c>
      <c r="D362" s="243" t="s">
        <v>149</v>
      </c>
      <c r="E362" s="244" t="s">
        <v>706</v>
      </c>
      <c r="F362" s="245" t="s">
        <v>707</v>
      </c>
      <c r="G362" s="246" t="s">
        <v>349</v>
      </c>
      <c r="H362" s="247">
        <v>1660.9000000000001</v>
      </c>
      <c r="I362" s="248"/>
      <c r="J362" s="249">
        <f>ROUND(I362*H362,2)</f>
        <v>0</v>
      </c>
      <c r="K362" s="245" t="s">
        <v>282</v>
      </c>
      <c r="L362" s="44"/>
      <c r="M362" s="250" t="s">
        <v>1</v>
      </c>
      <c r="N362" s="251" t="s">
        <v>40</v>
      </c>
      <c r="O362" s="91"/>
      <c r="P362" s="252">
        <f>O362*H362</f>
        <v>0</v>
      </c>
      <c r="Q362" s="252">
        <v>0</v>
      </c>
      <c r="R362" s="252">
        <f>Q362*H362</f>
        <v>0</v>
      </c>
      <c r="S362" s="252">
        <v>0</v>
      </c>
      <c r="T362" s="253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54" t="s">
        <v>162</v>
      </c>
      <c r="AT362" s="254" t="s">
        <v>149</v>
      </c>
      <c r="AU362" s="254" t="s">
        <v>85</v>
      </c>
      <c r="AY362" s="17" t="s">
        <v>148</v>
      </c>
      <c r="BE362" s="255">
        <f>IF(N362="základní",J362,0)</f>
        <v>0</v>
      </c>
      <c r="BF362" s="255">
        <f>IF(N362="snížená",J362,0)</f>
        <v>0</v>
      </c>
      <c r="BG362" s="255">
        <f>IF(N362="zákl. přenesená",J362,0)</f>
        <v>0</v>
      </c>
      <c r="BH362" s="255">
        <f>IF(N362="sníž. přenesená",J362,0)</f>
        <v>0</v>
      </c>
      <c r="BI362" s="255">
        <f>IF(N362="nulová",J362,0)</f>
        <v>0</v>
      </c>
      <c r="BJ362" s="17" t="s">
        <v>83</v>
      </c>
      <c r="BK362" s="255">
        <f>ROUND(I362*H362,2)</f>
        <v>0</v>
      </c>
      <c r="BL362" s="17" t="s">
        <v>162</v>
      </c>
      <c r="BM362" s="254" t="s">
        <v>708</v>
      </c>
    </row>
    <row r="363" s="15" customFormat="1">
      <c r="A363" s="15"/>
      <c r="B363" s="279"/>
      <c r="C363" s="280"/>
      <c r="D363" s="258" t="s">
        <v>156</v>
      </c>
      <c r="E363" s="281" t="s">
        <v>1</v>
      </c>
      <c r="F363" s="282" t="s">
        <v>709</v>
      </c>
      <c r="G363" s="280"/>
      <c r="H363" s="281" t="s">
        <v>1</v>
      </c>
      <c r="I363" s="283"/>
      <c r="J363" s="280"/>
      <c r="K363" s="280"/>
      <c r="L363" s="284"/>
      <c r="M363" s="285"/>
      <c r="N363" s="286"/>
      <c r="O363" s="286"/>
      <c r="P363" s="286"/>
      <c r="Q363" s="286"/>
      <c r="R363" s="286"/>
      <c r="S363" s="286"/>
      <c r="T363" s="287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88" t="s">
        <v>156</v>
      </c>
      <c r="AU363" s="288" t="s">
        <v>85</v>
      </c>
      <c r="AV363" s="15" t="s">
        <v>83</v>
      </c>
      <c r="AW363" s="15" t="s">
        <v>32</v>
      </c>
      <c r="AX363" s="15" t="s">
        <v>75</v>
      </c>
      <c r="AY363" s="288" t="s">
        <v>148</v>
      </c>
    </row>
    <row r="364" s="13" customFormat="1">
      <c r="A364" s="13"/>
      <c r="B364" s="256"/>
      <c r="C364" s="257"/>
      <c r="D364" s="258" t="s">
        <v>156</v>
      </c>
      <c r="E364" s="259" t="s">
        <v>1</v>
      </c>
      <c r="F364" s="260" t="s">
        <v>710</v>
      </c>
      <c r="G364" s="257"/>
      <c r="H364" s="261">
        <v>267</v>
      </c>
      <c r="I364" s="262"/>
      <c r="J364" s="257"/>
      <c r="K364" s="257"/>
      <c r="L364" s="263"/>
      <c r="M364" s="264"/>
      <c r="N364" s="265"/>
      <c r="O364" s="265"/>
      <c r="P364" s="265"/>
      <c r="Q364" s="265"/>
      <c r="R364" s="265"/>
      <c r="S364" s="265"/>
      <c r="T364" s="26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7" t="s">
        <v>156</v>
      </c>
      <c r="AU364" s="267" t="s">
        <v>85</v>
      </c>
      <c r="AV364" s="13" t="s">
        <v>85</v>
      </c>
      <c r="AW364" s="13" t="s">
        <v>32</v>
      </c>
      <c r="AX364" s="13" t="s">
        <v>75</v>
      </c>
      <c r="AY364" s="267" t="s">
        <v>148</v>
      </c>
    </row>
    <row r="365" s="13" customFormat="1">
      <c r="A365" s="13"/>
      <c r="B365" s="256"/>
      <c r="C365" s="257"/>
      <c r="D365" s="258" t="s">
        <v>156</v>
      </c>
      <c r="E365" s="259" t="s">
        <v>1</v>
      </c>
      <c r="F365" s="260" t="s">
        <v>711</v>
      </c>
      <c r="G365" s="257"/>
      <c r="H365" s="261">
        <v>1019</v>
      </c>
      <c r="I365" s="262"/>
      <c r="J365" s="257"/>
      <c r="K365" s="257"/>
      <c r="L365" s="263"/>
      <c r="M365" s="264"/>
      <c r="N365" s="265"/>
      <c r="O365" s="265"/>
      <c r="P365" s="265"/>
      <c r="Q365" s="265"/>
      <c r="R365" s="265"/>
      <c r="S365" s="265"/>
      <c r="T365" s="26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7" t="s">
        <v>156</v>
      </c>
      <c r="AU365" s="267" t="s">
        <v>85</v>
      </c>
      <c r="AV365" s="13" t="s">
        <v>85</v>
      </c>
      <c r="AW365" s="13" t="s">
        <v>32</v>
      </c>
      <c r="AX365" s="13" t="s">
        <v>75</v>
      </c>
      <c r="AY365" s="267" t="s">
        <v>148</v>
      </c>
    </row>
    <row r="366" s="13" customFormat="1">
      <c r="A366" s="13"/>
      <c r="B366" s="256"/>
      <c r="C366" s="257"/>
      <c r="D366" s="258" t="s">
        <v>156</v>
      </c>
      <c r="E366" s="259" t="s">
        <v>1</v>
      </c>
      <c r="F366" s="260" t="s">
        <v>712</v>
      </c>
      <c r="G366" s="257"/>
      <c r="H366" s="261">
        <v>44</v>
      </c>
      <c r="I366" s="262"/>
      <c r="J366" s="257"/>
      <c r="K366" s="257"/>
      <c r="L366" s="263"/>
      <c r="M366" s="264"/>
      <c r="N366" s="265"/>
      <c r="O366" s="265"/>
      <c r="P366" s="265"/>
      <c r="Q366" s="265"/>
      <c r="R366" s="265"/>
      <c r="S366" s="265"/>
      <c r="T366" s="26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7" t="s">
        <v>156</v>
      </c>
      <c r="AU366" s="267" t="s">
        <v>85</v>
      </c>
      <c r="AV366" s="13" t="s">
        <v>85</v>
      </c>
      <c r="AW366" s="13" t="s">
        <v>32</v>
      </c>
      <c r="AX366" s="13" t="s">
        <v>75</v>
      </c>
      <c r="AY366" s="267" t="s">
        <v>148</v>
      </c>
    </row>
    <row r="367" s="13" customFormat="1">
      <c r="A367" s="13"/>
      <c r="B367" s="256"/>
      <c r="C367" s="257"/>
      <c r="D367" s="258" t="s">
        <v>156</v>
      </c>
      <c r="E367" s="259" t="s">
        <v>1</v>
      </c>
      <c r="F367" s="260" t="s">
        <v>713</v>
      </c>
      <c r="G367" s="257"/>
      <c r="H367" s="261">
        <v>20</v>
      </c>
      <c r="I367" s="262"/>
      <c r="J367" s="257"/>
      <c r="K367" s="257"/>
      <c r="L367" s="263"/>
      <c r="M367" s="264"/>
      <c r="N367" s="265"/>
      <c r="O367" s="265"/>
      <c r="P367" s="265"/>
      <c r="Q367" s="265"/>
      <c r="R367" s="265"/>
      <c r="S367" s="265"/>
      <c r="T367" s="26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7" t="s">
        <v>156</v>
      </c>
      <c r="AU367" s="267" t="s">
        <v>85</v>
      </c>
      <c r="AV367" s="13" t="s">
        <v>85</v>
      </c>
      <c r="AW367" s="13" t="s">
        <v>32</v>
      </c>
      <c r="AX367" s="13" t="s">
        <v>75</v>
      </c>
      <c r="AY367" s="267" t="s">
        <v>148</v>
      </c>
    </row>
    <row r="368" s="13" customFormat="1">
      <c r="A368" s="13"/>
      <c r="B368" s="256"/>
      <c r="C368" s="257"/>
      <c r="D368" s="258" t="s">
        <v>156</v>
      </c>
      <c r="E368" s="259" t="s">
        <v>1</v>
      </c>
      <c r="F368" s="260" t="s">
        <v>714</v>
      </c>
      <c r="G368" s="257"/>
      <c r="H368" s="261">
        <v>52.5</v>
      </c>
      <c r="I368" s="262"/>
      <c r="J368" s="257"/>
      <c r="K368" s="257"/>
      <c r="L368" s="263"/>
      <c r="M368" s="264"/>
      <c r="N368" s="265"/>
      <c r="O368" s="265"/>
      <c r="P368" s="265"/>
      <c r="Q368" s="265"/>
      <c r="R368" s="265"/>
      <c r="S368" s="265"/>
      <c r="T368" s="26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7" t="s">
        <v>156</v>
      </c>
      <c r="AU368" s="267" t="s">
        <v>85</v>
      </c>
      <c r="AV368" s="13" t="s">
        <v>85</v>
      </c>
      <c r="AW368" s="13" t="s">
        <v>32</v>
      </c>
      <c r="AX368" s="13" t="s">
        <v>75</v>
      </c>
      <c r="AY368" s="267" t="s">
        <v>148</v>
      </c>
    </row>
    <row r="369" s="13" customFormat="1">
      <c r="A369" s="13"/>
      <c r="B369" s="256"/>
      <c r="C369" s="257"/>
      <c r="D369" s="258" t="s">
        <v>156</v>
      </c>
      <c r="E369" s="259" t="s">
        <v>1</v>
      </c>
      <c r="F369" s="260" t="s">
        <v>715</v>
      </c>
      <c r="G369" s="257"/>
      <c r="H369" s="261">
        <v>258.39999999999998</v>
      </c>
      <c r="I369" s="262"/>
      <c r="J369" s="257"/>
      <c r="K369" s="257"/>
      <c r="L369" s="263"/>
      <c r="M369" s="264"/>
      <c r="N369" s="265"/>
      <c r="O369" s="265"/>
      <c r="P369" s="265"/>
      <c r="Q369" s="265"/>
      <c r="R369" s="265"/>
      <c r="S369" s="265"/>
      <c r="T369" s="26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7" t="s">
        <v>156</v>
      </c>
      <c r="AU369" s="267" t="s">
        <v>85</v>
      </c>
      <c r="AV369" s="13" t="s">
        <v>85</v>
      </c>
      <c r="AW369" s="13" t="s">
        <v>32</v>
      </c>
      <c r="AX369" s="13" t="s">
        <v>75</v>
      </c>
      <c r="AY369" s="267" t="s">
        <v>148</v>
      </c>
    </row>
    <row r="370" s="14" customFormat="1">
      <c r="A370" s="14"/>
      <c r="B370" s="268"/>
      <c r="C370" s="269"/>
      <c r="D370" s="258" t="s">
        <v>156</v>
      </c>
      <c r="E370" s="270" t="s">
        <v>1</v>
      </c>
      <c r="F370" s="271" t="s">
        <v>161</v>
      </c>
      <c r="G370" s="269"/>
      <c r="H370" s="272">
        <v>1660.9000000000001</v>
      </c>
      <c r="I370" s="273"/>
      <c r="J370" s="269"/>
      <c r="K370" s="269"/>
      <c r="L370" s="274"/>
      <c r="M370" s="275"/>
      <c r="N370" s="276"/>
      <c r="O370" s="276"/>
      <c r="P370" s="276"/>
      <c r="Q370" s="276"/>
      <c r="R370" s="276"/>
      <c r="S370" s="276"/>
      <c r="T370" s="27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8" t="s">
        <v>156</v>
      </c>
      <c r="AU370" s="278" t="s">
        <v>85</v>
      </c>
      <c r="AV370" s="14" t="s">
        <v>162</v>
      </c>
      <c r="AW370" s="14" t="s">
        <v>32</v>
      </c>
      <c r="AX370" s="14" t="s">
        <v>83</v>
      </c>
      <c r="AY370" s="278" t="s">
        <v>148</v>
      </c>
    </row>
    <row r="371" s="2" customFormat="1" ht="21.75" customHeight="1">
      <c r="A371" s="38"/>
      <c r="B371" s="39"/>
      <c r="C371" s="243" t="s">
        <v>716</v>
      </c>
      <c r="D371" s="243" t="s">
        <v>149</v>
      </c>
      <c r="E371" s="244" t="s">
        <v>717</v>
      </c>
      <c r="F371" s="245" t="s">
        <v>718</v>
      </c>
      <c r="G371" s="246" t="s">
        <v>349</v>
      </c>
      <c r="H371" s="247">
        <v>24913.5</v>
      </c>
      <c r="I371" s="248"/>
      <c r="J371" s="249">
        <f>ROUND(I371*H371,2)</f>
        <v>0</v>
      </c>
      <c r="K371" s="245" t="s">
        <v>282</v>
      </c>
      <c r="L371" s="44"/>
      <c r="M371" s="250" t="s">
        <v>1</v>
      </c>
      <c r="N371" s="251" t="s">
        <v>40</v>
      </c>
      <c r="O371" s="91"/>
      <c r="P371" s="252">
        <f>O371*H371</f>
        <v>0</v>
      </c>
      <c r="Q371" s="252">
        <v>0</v>
      </c>
      <c r="R371" s="252">
        <f>Q371*H371</f>
        <v>0</v>
      </c>
      <c r="S371" s="252">
        <v>0</v>
      </c>
      <c r="T371" s="253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54" t="s">
        <v>162</v>
      </c>
      <c r="AT371" s="254" t="s">
        <v>149</v>
      </c>
      <c r="AU371" s="254" t="s">
        <v>85</v>
      </c>
      <c r="AY371" s="17" t="s">
        <v>148</v>
      </c>
      <c r="BE371" s="255">
        <f>IF(N371="základní",J371,0)</f>
        <v>0</v>
      </c>
      <c r="BF371" s="255">
        <f>IF(N371="snížená",J371,0)</f>
        <v>0</v>
      </c>
      <c r="BG371" s="255">
        <f>IF(N371="zákl. přenesená",J371,0)</f>
        <v>0</v>
      </c>
      <c r="BH371" s="255">
        <f>IF(N371="sníž. přenesená",J371,0)</f>
        <v>0</v>
      </c>
      <c r="BI371" s="255">
        <f>IF(N371="nulová",J371,0)</f>
        <v>0</v>
      </c>
      <c r="BJ371" s="17" t="s">
        <v>83</v>
      </c>
      <c r="BK371" s="255">
        <f>ROUND(I371*H371,2)</f>
        <v>0</v>
      </c>
      <c r="BL371" s="17" t="s">
        <v>162</v>
      </c>
      <c r="BM371" s="254" t="s">
        <v>719</v>
      </c>
    </row>
    <row r="372" s="13" customFormat="1">
      <c r="A372" s="13"/>
      <c r="B372" s="256"/>
      <c r="C372" s="257"/>
      <c r="D372" s="258" t="s">
        <v>156</v>
      </c>
      <c r="E372" s="259" t="s">
        <v>1</v>
      </c>
      <c r="F372" s="260" t="s">
        <v>720</v>
      </c>
      <c r="G372" s="257"/>
      <c r="H372" s="261">
        <v>24913.5</v>
      </c>
      <c r="I372" s="262"/>
      <c r="J372" s="257"/>
      <c r="K372" s="257"/>
      <c r="L372" s="263"/>
      <c r="M372" s="264"/>
      <c r="N372" s="265"/>
      <c r="O372" s="265"/>
      <c r="P372" s="265"/>
      <c r="Q372" s="265"/>
      <c r="R372" s="265"/>
      <c r="S372" s="265"/>
      <c r="T372" s="26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7" t="s">
        <v>156</v>
      </c>
      <c r="AU372" s="267" t="s">
        <v>85</v>
      </c>
      <c r="AV372" s="13" t="s">
        <v>85</v>
      </c>
      <c r="AW372" s="13" t="s">
        <v>32</v>
      </c>
      <c r="AX372" s="13" t="s">
        <v>83</v>
      </c>
      <c r="AY372" s="267" t="s">
        <v>148</v>
      </c>
    </row>
    <row r="373" s="2" customFormat="1" ht="21.75" customHeight="1">
      <c r="A373" s="38"/>
      <c r="B373" s="39"/>
      <c r="C373" s="243" t="s">
        <v>721</v>
      </c>
      <c r="D373" s="243" t="s">
        <v>149</v>
      </c>
      <c r="E373" s="244" t="s">
        <v>722</v>
      </c>
      <c r="F373" s="245" t="s">
        <v>723</v>
      </c>
      <c r="G373" s="246" t="s">
        <v>349</v>
      </c>
      <c r="H373" s="247">
        <v>339.5</v>
      </c>
      <c r="I373" s="248"/>
      <c r="J373" s="249">
        <f>ROUND(I373*H373,2)</f>
        <v>0</v>
      </c>
      <c r="K373" s="245" t="s">
        <v>282</v>
      </c>
      <c r="L373" s="44"/>
      <c r="M373" s="250" t="s">
        <v>1</v>
      </c>
      <c r="N373" s="251" t="s">
        <v>40</v>
      </c>
      <c r="O373" s="91"/>
      <c r="P373" s="252">
        <f>O373*H373</f>
        <v>0</v>
      </c>
      <c r="Q373" s="252">
        <v>0</v>
      </c>
      <c r="R373" s="252">
        <f>Q373*H373</f>
        <v>0</v>
      </c>
      <c r="S373" s="252">
        <v>0</v>
      </c>
      <c r="T373" s="253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54" t="s">
        <v>162</v>
      </c>
      <c r="AT373" s="254" t="s">
        <v>149</v>
      </c>
      <c r="AU373" s="254" t="s">
        <v>85</v>
      </c>
      <c r="AY373" s="17" t="s">
        <v>148</v>
      </c>
      <c r="BE373" s="255">
        <f>IF(N373="základní",J373,0)</f>
        <v>0</v>
      </c>
      <c r="BF373" s="255">
        <f>IF(N373="snížená",J373,0)</f>
        <v>0</v>
      </c>
      <c r="BG373" s="255">
        <f>IF(N373="zákl. přenesená",J373,0)</f>
        <v>0</v>
      </c>
      <c r="BH373" s="255">
        <f>IF(N373="sníž. přenesená",J373,0)</f>
        <v>0</v>
      </c>
      <c r="BI373" s="255">
        <f>IF(N373="nulová",J373,0)</f>
        <v>0</v>
      </c>
      <c r="BJ373" s="17" t="s">
        <v>83</v>
      </c>
      <c r="BK373" s="255">
        <f>ROUND(I373*H373,2)</f>
        <v>0</v>
      </c>
      <c r="BL373" s="17" t="s">
        <v>162</v>
      </c>
      <c r="BM373" s="254" t="s">
        <v>724</v>
      </c>
    </row>
    <row r="374" s="13" customFormat="1">
      <c r="A374" s="13"/>
      <c r="B374" s="256"/>
      <c r="C374" s="257"/>
      <c r="D374" s="258" t="s">
        <v>156</v>
      </c>
      <c r="E374" s="259" t="s">
        <v>1</v>
      </c>
      <c r="F374" s="260" t="s">
        <v>725</v>
      </c>
      <c r="G374" s="257"/>
      <c r="H374" s="261">
        <v>20</v>
      </c>
      <c r="I374" s="262"/>
      <c r="J374" s="257"/>
      <c r="K374" s="257"/>
      <c r="L374" s="263"/>
      <c r="M374" s="264"/>
      <c r="N374" s="265"/>
      <c r="O374" s="265"/>
      <c r="P374" s="265"/>
      <c r="Q374" s="265"/>
      <c r="R374" s="265"/>
      <c r="S374" s="265"/>
      <c r="T374" s="26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7" t="s">
        <v>156</v>
      </c>
      <c r="AU374" s="267" t="s">
        <v>85</v>
      </c>
      <c r="AV374" s="13" t="s">
        <v>85</v>
      </c>
      <c r="AW374" s="13" t="s">
        <v>32</v>
      </c>
      <c r="AX374" s="13" t="s">
        <v>75</v>
      </c>
      <c r="AY374" s="267" t="s">
        <v>148</v>
      </c>
    </row>
    <row r="375" s="13" customFormat="1">
      <c r="A375" s="13"/>
      <c r="B375" s="256"/>
      <c r="C375" s="257"/>
      <c r="D375" s="258" t="s">
        <v>156</v>
      </c>
      <c r="E375" s="259" t="s">
        <v>1</v>
      </c>
      <c r="F375" s="260" t="s">
        <v>726</v>
      </c>
      <c r="G375" s="257"/>
      <c r="H375" s="261">
        <v>267</v>
      </c>
      <c r="I375" s="262"/>
      <c r="J375" s="257"/>
      <c r="K375" s="257"/>
      <c r="L375" s="263"/>
      <c r="M375" s="264"/>
      <c r="N375" s="265"/>
      <c r="O375" s="265"/>
      <c r="P375" s="265"/>
      <c r="Q375" s="265"/>
      <c r="R375" s="265"/>
      <c r="S375" s="265"/>
      <c r="T375" s="26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7" t="s">
        <v>156</v>
      </c>
      <c r="AU375" s="267" t="s">
        <v>85</v>
      </c>
      <c r="AV375" s="13" t="s">
        <v>85</v>
      </c>
      <c r="AW375" s="13" t="s">
        <v>32</v>
      </c>
      <c r="AX375" s="13" t="s">
        <v>75</v>
      </c>
      <c r="AY375" s="267" t="s">
        <v>148</v>
      </c>
    </row>
    <row r="376" s="13" customFormat="1">
      <c r="A376" s="13"/>
      <c r="B376" s="256"/>
      <c r="C376" s="257"/>
      <c r="D376" s="258" t="s">
        <v>156</v>
      </c>
      <c r="E376" s="259" t="s">
        <v>1</v>
      </c>
      <c r="F376" s="260" t="s">
        <v>727</v>
      </c>
      <c r="G376" s="257"/>
      <c r="H376" s="261">
        <v>52.5</v>
      </c>
      <c r="I376" s="262"/>
      <c r="J376" s="257"/>
      <c r="K376" s="257"/>
      <c r="L376" s="263"/>
      <c r="M376" s="264"/>
      <c r="N376" s="265"/>
      <c r="O376" s="265"/>
      <c r="P376" s="265"/>
      <c r="Q376" s="265"/>
      <c r="R376" s="265"/>
      <c r="S376" s="265"/>
      <c r="T376" s="26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7" t="s">
        <v>156</v>
      </c>
      <c r="AU376" s="267" t="s">
        <v>85</v>
      </c>
      <c r="AV376" s="13" t="s">
        <v>85</v>
      </c>
      <c r="AW376" s="13" t="s">
        <v>32</v>
      </c>
      <c r="AX376" s="13" t="s">
        <v>75</v>
      </c>
      <c r="AY376" s="267" t="s">
        <v>148</v>
      </c>
    </row>
    <row r="377" s="14" customFormat="1">
      <c r="A377" s="14"/>
      <c r="B377" s="268"/>
      <c r="C377" s="269"/>
      <c r="D377" s="258" t="s">
        <v>156</v>
      </c>
      <c r="E377" s="270" t="s">
        <v>1</v>
      </c>
      <c r="F377" s="271" t="s">
        <v>161</v>
      </c>
      <c r="G377" s="269"/>
      <c r="H377" s="272">
        <v>339.5</v>
      </c>
      <c r="I377" s="273"/>
      <c r="J377" s="269"/>
      <c r="K377" s="269"/>
      <c r="L377" s="274"/>
      <c r="M377" s="275"/>
      <c r="N377" s="276"/>
      <c r="O377" s="276"/>
      <c r="P377" s="276"/>
      <c r="Q377" s="276"/>
      <c r="R377" s="276"/>
      <c r="S377" s="276"/>
      <c r="T377" s="27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8" t="s">
        <v>156</v>
      </c>
      <c r="AU377" s="278" t="s">
        <v>85</v>
      </c>
      <c r="AV377" s="14" t="s">
        <v>162</v>
      </c>
      <c r="AW377" s="14" t="s">
        <v>32</v>
      </c>
      <c r="AX377" s="14" t="s">
        <v>83</v>
      </c>
      <c r="AY377" s="278" t="s">
        <v>148</v>
      </c>
    </row>
    <row r="378" s="2" customFormat="1" ht="21.75" customHeight="1">
      <c r="A378" s="38"/>
      <c r="B378" s="39"/>
      <c r="C378" s="243" t="s">
        <v>728</v>
      </c>
      <c r="D378" s="243" t="s">
        <v>149</v>
      </c>
      <c r="E378" s="244" t="s">
        <v>729</v>
      </c>
      <c r="F378" s="245" t="s">
        <v>348</v>
      </c>
      <c r="G378" s="246" t="s">
        <v>349</v>
      </c>
      <c r="H378" s="247">
        <v>1277.4000000000001</v>
      </c>
      <c r="I378" s="248"/>
      <c r="J378" s="249">
        <f>ROUND(I378*H378,2)</f>
        <v>0</v>
      </c>
      <c r="K378" s="245" t="s">
        <v>282</v>
      </c>
      <c r="L378" s="44"/>
      <c r="M378" s="250" t="s">
        <v>1</v>
      </c>
      <c r="N378" s="251" t="s">
        <v>40</v>
      </c>
      <c r="O378" s="91"/>
      <c r="P378" s="252">
        <f>O378*H378</f>
        <v>0</v>
      </c>
      <c r="Q378" s="252">
        <v>0</v>
      </c>
      <c r="R378" s="252">
        <f>Q378*H378</f>
        <v>0</v>
      </c>
      <c r="S378" s="252">
        <v>0</v>
      </c>
      <c r="T378" s="253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54" t="s">
        <v>162</v>
      </c>
      <c r="AT378" s="254" t="s">
        <v>149</v>
      </c>
      <c r="AU378" s="254" t="s">
        <v>85</v>
      </c>
      <c r="AY378" s="17" t="s">
        <v>148</v>
      </c>
      <c r="BE378" s="255">
        <f>IF(N378="základní",J378,0)</f>
        <v>0</v>
      </c>
      <c r="BF378" s="255">
        <f>IF(N378="snížená",J378,0)</f>
        <v>0</v>
      </c>
      <c r="BG378" s="255">
        <f>IF(N378="zákl. přenesená",J378,0)</f>
        <v>0</v>
      </c>
      <c r="BH378" s="255">
        <f>IF(N378="sníž. přenesená",J378,0)</f>
        <v>0</v>
      </c>
      <c r="BI378" s="255">
        <f>IF(N378="nulová",J378,0)</f>
        <v>0</v>
      </c>
      <c r="BJ378" s="17" t="s">
        <v>83</v>
      </c>
      <c r="BK378" s="255">
        <f>ROUND(I378*H378,2)</f>
        <v>0</v>
      </c>
      <c r="BL378" s="17" t="s">
        <v>162</v>
      </c>
      <c r="BM378" s="254" t="s">
        <v>730</v>
      </c>
    </row>
    <row r="379" s="13" customFormat="1">
      <c r="A379" s="13"/>
      <c r="B379" s="256"/>
      <c r="C379" s="257"/>
      <c r="D379" s="258" t="s">
        <v>156</v>
      </c>
      <c r="E379" s="259" t="s">
        <v>1</v>
      </c>
      <c r="F379" s="260" t="s">
        <v>715</v>
      </c>
      <c r="G379" s="257"/>
      <c r="H379" s="261">
        <v>258.39999999999998</v>
      </c>
      <c r="I379" s="262"/>
      <c r="J379" s="257"/>
      <c r="K379" s="257"/>
      <c r="L379" s="263"/>
      <c r="M379" s="264"/>
      <c r="N379" s="265"/>
      <c r="O379" s="265"/>
      <c r="P379" s="265"/>
      <c r="Q379" s="265"/>
      <c r="R379" s="265"/>
      <c r="S379" s="265"/>
      <c r="T379" s="26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7" t="s">
        <v>156</v>
      </c>
      <c r="AU379" s="267" t="s">
        <v>85</v>
      </c>
      <c r="AV379" s="13" t="s">
        <v>85</v>
      </c>
      <c r="AW379" s="13" t="s">
        <v>32</v>
      </c>
      <c r="AX379" s="13" t="s">
        <v>75</v>
      </c>
      <c r="AY379" s="267" t="s">
        <v>148</v>
      </c>
    </row>
    <row r="380" s="13" customFormat="1">
      <c r="A380" s="13"/>
      <c r="B380" s="256"/>
      <c r="C380" s="257"/>
      <c r="D380" s="258" t="s">
        <v>156</v>
      </c>
      <c r="E380" s="259" t="s">
        <v>1</v>
      </c>
      <c r="F380" s="260" t="s">
        <v>711</v>
      </c>
      <c r="G380" s="257"/>
      <c r="H380" s="261">
        <v>1019</v>
      </c>
      <c r="I380" s="262"/>
      <c r="J380" s="257"/>
      <c r="K380" s="257"/>
      <c r="L380" s="263"/>
      <c r="M380" s="264"/>
      <c r="N380" s="265"/>
      <c r="O380" s="265"/>
      <c r="P380" s="265"/>
      <c r="Q380" s="265"/>
      <c r="R380" s="265"/>
      <c r="S380" s="265"/>
      <c r="T380" s="26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7" t="s">
        <v>156</v>
      </c>
      <c r="AU380" s="267" t="s">
        <v>85</v>
      </c>
      <c r="AV380" s="13" t="s">
        <v>85</v>
      </c>
      <c r="AW380" s="13" t="s">
        <v>32</v>
      </c>
      <c r="AX380" s="13" t="s">
        <v>75</v>
      </c>
      <c r="AY380" s="267" t="s">
        <v>148</v>
      </c>
    </row>
    <row r="381" s="14" customFormat="1">
      <c r="A381" s="14"/>
      <c r="B381" s="268"/>
      <c r="C381" s="269"/>
      <c r="D381" s="258" t="s">
        <v>156</v>
      </c>
      <c r="E381" s="270" t="s">
        <v>1</v>
      </c>
      <c r="F381" s="271" t="s">
        <v>161</v>
      </c>
      <c r="G381" s="269"/>
      <c r="H381" s="272">
        <v>1277.4000000000001</v>
      </c>
      <c r="I381" s="273"/>
      <c r="J381" s="269"/>
      <c r="K381" s="269"/>
      <c r="L381" s="274"/>
      <c r="M381" s="275"/>
      <c r="N381" s="276"/>
      <c r="O381" s="276"/>
      <c r="P381" s="276"/>
      <c r="Q381" s="276"/>
      <c r="R381" s="276"/>
      <c r="S381" s="276"/>
      <c r="T381" s="27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8" t="s">
        <v>156</v>
      </c>
      <c r="AU381" s="278" t="s">
        <v>85</v>
      </c>
      <c r="AV381" s="14" t="s">
        <v>162</v>
      </c>
      <c r="AW381" s="14" t="s">
        <v>32</v>
      </c>
      <c r="AX381" s="14" t="s">
        <v>83</v>
      </c>
      <c r="AY381" s="278" t="s">
        <v>148</v>
      </c>
    </row>
    <row r="382" s="2" customFormat="1" ht="33" customHeight="1">
      <c r="A382" s="38"/>
      <c r="B382" s="39"/>
      <c r="C382" s="243" t="s">
        <v>731</v>
      </c>
      <c r="D382" s="243" t="s">
        <v>149</v>
      </c>
      <c r="E382" s="244" t="s">
        <v>732</v>
      </c>
      <c r="F382" s="245" t="s">
        <v>733</v>
      </c>
      <c r="G382" s="246" t="s">
        <v>349</v>
      </c>
      <c r="H382" s="247">
        <v>44</v>
      </c>
      <c r="I382" s="248"/>
      <c r="J382" s="249">
        <f>ROUND(I382*H382,2)</f>
        <v>0</v>
      </c>
      <c r="K382" s="245" t="s">
        <v>282</v>
      </c>
      <c r="L382" s="44"/>
      <c r="M382" s="250" t="s">
        <v>1</v>
      </c>
      <c r="N382" s="251" t="s">
        <v>40</v>
      </c>
      <c r="O382" s="91"/>
      <c r="P382" s="252">
        <f>O382*H382</f>
        <v>0</v>
      </c>
      <c r="Q382" s="252">
        <v>0</v>
      </c>
      <c r="R382" s="252">
        <f>Q382*H382</f>
        <v>0</v>
      </c>
      <c r="S382" s="252">
        <v>0</v>
      </c>
      <c r="T382" s="253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54" t="s">
        <v>162</v>
      </c>
      <c r="AT382" s="254" t="s">
        <v>149</v>
      </c>
      <c r="AU382" s="254" t="s">
        <v>85</v>
      </c>
      <c r="AY382" s="17" t="s">
        <v>148</v>
      </c>
      <c r="BE382" s="255">
        <f>IF(N382="základní",J382,0)</f>
        <v>0</v>
      </c>
      <c r="BF382" s="255">
        <f>IF(N382="snížená",J382,0)</f>
        <v>0</v>
      </c>
      <c r="BG382" s="255">
        <f>IF(N382="zákl. přenesená",J382,0)</f>
        <v>0</v>
      </c>
      <c r="BH382" s="255">
        <f>IF(N382="sníž. přenesená",J382,0)</f>
        <v>0</v>
      </c>
      <c r="BI382" s="255">
        <f>IF(N382="nulová",J382,0)</f>
        <v>0</v>
      </c>
      <c r="BJ382" s="17" t="s">
        <v>83</v>
      </c>
      <c r="BK382" s="255">
        <f>ROUND(I382*H382,2)</f>
        <v>0</v>
      </c>
      <c r="BL382" s="17" t="s">
        <v>162</v>
      </c>
      <c r="BM382" s="254" t="s">
        <v>734</v>
      </c>
    </row>
    <row r="383" s="13" customFormat="1">
      <c r="A383" s="13"/>
      <c r="B383" s="256"/>
      <c r="C383" s="257"/>
      <c r="D383" s="258" t="s">
        <v>156</v>
      </c>
      <c r="E383" s="259" t="s">
        <v>1</v>
      </c>
      <c r="F383" s="260" t="s">
        <v>735</v>
      </c>
      <c r="G383" s="257"/>
      <c r="H383" s="261">
        <v>44</v>
      </c>
      <c r="I383" s="262"/>
      <c r="J383" s="257"/>
      <c r="K383" s="257"/>
      <c r="L383" s="263"/>
      <c r="M383" s="264"/>
      <c r="N383" s="265"/>
      <c r="O383" s="265"/>
      <c r="P383" s="265"/>
      <c r="Q383" s="265"/>
      <c r="R383" s="265"/>
      <c r="S383" s="265"/>
      <c r="T383" s="26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7" t="s">
        <v>156</v>
      </c>
      <c r="AU383" s="267" t="s">
        <v>85</v>
      </c>
      <c r="AV383" s="13" t="s">
        <v>85</v>
      </c>
      <c r="AW383" s="13" t="s">
        <v>32</v>
      </c>
      <c r="AX383" s="13" t="s">
        <v>83</v>
      </c>
      <c r="AY383" s="267" t="s">
        <v>148</v>
      </c>
    </row>
    <row r="384" s="12" customFormat="1" ht="25.92" customHeight="1">
      <c r="A384" s="12"/>
      <c r="B384" s="227"/>
      <c r="C384" s="228"/>
      <c r="D384" s="229" t="s">
        <v>74</v>
      </c>
      <c r="E384" s="230" t="s">
        <v>736</v>
      </c>
      <c r="F384" s="230" t="s">
        <v>737</v>
      </c>
      <c r="G384" s="228"/>
      <c r="H384" s="228"/>
      <c r="I384" s="231"/>
      <c r="J384" s="232">
        <f>BK384</f>
        <v>0</v>
      </c>
      <c r="K384" s="228"/>
      <c r="L384" s="233"/>
      <c r="M384" s="234"/>
      <c r="N384" s="235"/>
      <c r="O384" s="235"/>
      <c r="P384" s="236">
        <f>P385</f>
        <v>0</v>
      </c>
      <c r="Q384" s="235"/>
      <c r="R384" s="236">
        <f>R385</f>
        <v>0.2412</v>
      </c>
      <c r="S384" s="235"/>
      <c r="T384" s="237">
        <f>T385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38" t="s">
        <v>85</v>
      </c>
      <c r="AT384" s="239" t="s">
        <v>74</v>
      </c>
      <c r="AU384" s="239" t="s">
        <v>75</v>
      </c>
      <c r="AY384" s="238" t="s">
        <v>148</v>
      </c>
      <c r="BK384" s="240">
        <f>BK385</f>
        <v>0</v>
      </c>
    </row>
    <row r="385" s="12" customFormat="1" ht="22.8" customHeight="1">
      <c r="A385" s="12"/>
      <c r="B385" s="227"/>
      <c r="C385" s="228"/>
      <c r="D385" s="229" t="s">
        <v>74</v>
      </c>
      <c r="E385" s="241" t="s">
        <v>738</v>
      </c>
      <c r="F385" s="241" t="s">
        <v>739</v>
      </c>
      <c r="G385" s="228"/>
      <c r="H385" s="228"/>
      <c r="I385" s="231"/>
      <c r="J385" s="242">
        <f>BK385</f>
        <v>0</v>
      </c>
      <c r="K385" s="228"/>
      <c r="L385" s="233"/>
      <c r="M385" s="234"/>
      <c r="N385" s="235"/>
      <c r="O385" s="235"/>
      <c r="P385" s="236">
        <f>SUM(P386:P388)</f>
        <v>0</v>
      </c>
      <c r="Q385" s="235"/>
      <c r="R385" s="236">
        <f>SUM(R386:R388)</f>
        <v>0.2412</v>
      </c>
      <c r="S385" s="235"/>
      <c r="T385" s="237">
        <f>SUM(T386:T388)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38" t="s">
        <v>85</v>
      </c>
      <c r="AT385" s="239" t="s">
        <v>74</v>
      </c>
      <c r="AU385" s="239" t="s">
        <v>83</v>
      </c>
      <c r="AY385" s="238" t="s">
        <v>148</v>
      </c>
      <c r="BK385" s="240">
        <f>SUM(BK386:BK388)</f>
        <v>0</v>
      </c>
    </row>
    <row r="386" s="2" customFormat="1" ht="21.75" customHeight="1">
      <c r="A386" s="38"/>
      <c r="B386" s="39"/>
      <c r="C386" s="243" t="s">
        <v>740</v>
      </c>
      <c r="D386" s="243" t="s">
        <v>149</v>
      </c>
      <c r="E386" s="244" t="s">
        <v>741</v>
      </c>
      <c r="F386" s="245" t="s">
        <v>742</v>
      </c>
      <c r="G386" s="246" t="s">
        <v>276</v>
      </c>
      <c r="H386" s="247">
        <v>360</v>
      </c>
      <c r="I386" s="248"/>
      <c r="J386" s="249">
        <f>ROUND(I386*H386,2)</f>
        <v>0</v>
      </c>
      <c r="K386" s="245" t="s">
        <v>282</v>
      </c>
      <c r="L386" s="44"/>
      <c r="M386" s="250" t="s">
        <v>1</v>
      </c>
      <c r="N386" s="251" t="s">
        <v>40</v>
      </c>
      <c r="O386" s="91"/>
      <c r="P386" s="252">
        <f>O386*H386</f>
        <v>0</v>
      </c>
      <c r="Q386" s="252">
        <v>4.0000000000000003E-05</v>
      </c>
      <c r="R386" s="252">
        <f>Q386*H386</f>
        <v>0.014400000000000001</v>
      </c>
      <c r="S386" s="252">
        <v>0</v>
      </c>
      <c r="T386" s="253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54" t="s">
        <v>233</v>
      </c>
      <c r="AT386" s="254" t="s">
        <v>149</v>
      </c>
      <c r="AU386" s="254" t="s">
        <v>85</v>
      </c>
      <c r="AY386" s="17" t="s">
        <v>148</v>
      </c>
      <c r="BE386" s="255">
        <f>IF(N386="základní",J386,0)</f>
        <v>0</v>
      </c>
      <c r="BF386" s="255">
        <f>IF(N386="snížená",J386,0)</f>
        <v>0</v>
      </c>
      <c r="BG386" s="255">
        <f>IF(N386="zákl. přenesená",J386,0)</f>
        <v>0</v>
      </c>
      <c r="BH386" s="255">
        <f>IF(N386="sníž. přenesená",J386,0)</f>
        <v>0</v>
      </c>
      <c r="BI386" s="255">
        <f>IF(N386="nulová",J386,0)</f>
        <v>0</v>
      </c>
      <c r="BJ386" s="17" t="s">
        <v>83</v>
      </c>
      <c r="BK386" s="255">
        <f>ROUND(I386*H386,2)</f>
        <v>0</v>
      </c>
      <c r="BL386" s="17" t="s">
        <v>233</v>
      </c>
      <c r="BM386" s="254" t="s">
        <v>743</v>
      </c>
    </row>
    <row r="387" s="13" customFormat="1">
      <c r="A387" s="13"/>
      <c r="B387" s="256"/>
      <c r="C387" s="257"/>
      <c r="D387" s="258" t="s">
        <v>156</v>
      </c>
      <c r="E387" s="259" t="s">
        <v>1</v>
      </c>
      <c r="F387" s="260" t="s">
        <v>744</v>
      </c>
      <c r="G387" s="257"/>
      <c r="H387" s="261">
        <v>360</v>
      </c>
      <c r="I387" s="262"/>
      <c r="J387" s="257"/>
      <c r="K387" s="257"/>
      <c r="L387" s="263"/>
      <c r="M387" s="264"/>
      <c r="N387" s="265"/>
      <c r="O387" s="265"/>
      <c r="P387" s="265"/>
      <c r="Q387" s="265"/>
      <c r="R387" s="265"/>
      <c r="S387" s="265"/>
      <c r="T387" s="26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7" t="s">
        <v>156</v>
      </c>
      <c r="AU387" s="267" t="s">
        <v>85</v>
      </c>
      <c r="AV387" s="13" t="s">
        <v>85</v>
      </c>
      <c r="AW387" s="13" t="s">
        <v>32</v>
      </c>
      <c r="AX387" s="13" t="s">
        <v>83</v>
      </c>
      <c r="AY387" s="267" t="s">
        <v>148</v>
      </c>
    </row>
    <row r="388" s="2" customFormat="1" ht="21.75" customHeight="1">
      <c r="A388" s="38"/>
      <c r="B388" s="39"/>
      <c r="C388" s="297" t="s">
        <v>745</v>
      </c>
      <c r="D388" s="297" t="s">
        <v>359</v>
      </c>
      <c r="E388" s="298" t="s">
        <v>746</v>
      </c>
      <c r="F388" s="299" t="s">
        <v>747</v>
      </c>
      <c r="G388" s="300" t="s">
        <v>276</v>
      </c>
      <c r="H388" s="301">
        <v>360</v>
      </c>
      <c r="I388" s="302"/>
      <c r="J388" s="303">
        <f>ROUND(I388*H388,2)</f>
        <v>0</v>
      </c>
      <c r="K388" s="299" t="s">
        <v>282</v>
      </c>
      <c r="L388" s="304"/>
      <c r="M388" s="307" t="s">
        <v>1</v>
      </c>
      <c r="N388" s="308" t="s">
        <v>40</v>
      </c>
      <c r="O388" s="291"/>
      <c r="P388" s="292">
        <f>O388*H388</f>
        <v>0</v>
      </c>
      <c r="Q388" s="292">
        <v>0.00063000000000000003</v>
      </c>
      <c r="R388" s="292">
        <f>Q388*H388</f>
        <v>0.2268</v>
      </c>
      <c r="S388" s="292">
        <v>0</v>
      </c>
      <c r="T388" s="293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54" t="s">
        <v>446</v>
      </c>
      <c r="AT388" s="254" t="s">
        <v>359</v>
      </c>
      <c r="AU388" s="254" t="s">
        <v>85</v>
      </c>
      <c r="AY388" s="17" t="s">
        <v>148</v>
      </c>
      <c r="BE388" s="255">
        <f>IF(N388="základní",J388,0)</f>
        <v>0</v>
      </c>
      <c r="BF388" s="255">
        <f>IF(N388="snížená",J388,0)</f>
        <v>0</v>
      </c>
      <c r="BG388" s="255">
        <f>IF(N388="zákl. přenesená",J388,0)</f>
        <v>0</v>
      </c>
      <c r="BH388" s="255">
        <f>IF(N388="sníž. přenesená",J388,0)</f>
        <v>0</v>
      </c>
      <c r="BI388" s="255">
        <f>IF(N388="nulová",J388,0)</f>
        <v>0</v>
      </c>
      <c r="BJ388" s="17" t="s">
        <v>83</v>
      </c>
      <c r="BK388" s="255">
        <f>ROUND(I388*H388,2)</f>
        <v>0</v>
      </c>
      <c r="BL388" s="17" t="s">
        <v>233</v>
      </c>
      <c r="BM388" s="254" t="s">
        <v>748</v>
      </c>
    </row>
    <row r="389" s="2" customFormat="1" ht="6.96" customHeight="1">
      <c r="A389" s="38"/>
      <c r="B389" s="66"/>
      <c r="C389" s="67"/>
      <c r="D389" s="67"/>
      <c r="E389" s="67"/>
      <c r="F389" s="67"/>
      <c r="G389" s="67"/>
      <c r="H389" s="67"/>
      <c r="I389" s="192"/>
      <c r="J389" s="67"/>
      <c r="K389" s="67"/>
      <c r="L389" s="44"/>
      <c r="M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</row>
  </sheetData>
  <sheetProtection sheet="1" autoFilter="0" formatColumns="0" formatRows="0" objects="1" scenarios="1" spinCount="100000" saltValue="RCr4PrJgs82VN1+Z0aof1v/QBdXpDwgOW8IUxT+xXG/BnF+h+0D6afMjG3fNPJBsuBY8l8lUrqYWdn1odq1zog==" hashValue="fuZgFXxFNSrElcW+aGi1YjAxHJ+3K3wAc2XkYzWcJwEkUNvE6htXD6vwji5/UaRUdYXT3nhlwcdliZwkQnXqOg==" algorithmName="SHA-512" password="CC35"/>
  <autoFilter ref="C130:K3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123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257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258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749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16. 12. 2020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31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ROUND((SUM(BE124:BE147)),  2)</f>
        <v>0</v>
      </c>
      <c r="G35" s="38"/>
      <c r="H35" s="38"/>
      <c r="I35" s="171">
        <v>0.20999999999999999</v>
      </c>
      <c r="J35" s="170">
        <f>ROUND(((SUM(BE124:BE147))*I35),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ROUND((SUM(BF124:BF147)),  2)</f>
        <v>0</v>
      </c>
      <c r="G36" s="38"/>
      <c r="H36" s="38"/>
      <c r="I36" s="171">
        <v>0.14999999999999999</v>
      </c>
      <c r="J36" s="170">
        <f>ROUND(((SUM(BF124:BF147))*I36),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ROUND((SUM(BG124:BG147)),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ROUND((SUM(BH124:BH147)),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ROUND((SUM(BI124:BI147)),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123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257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258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101.1 - SO 101.1 - Vegetační úpravy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Hodonín</v>
      </c>
      <c r="G91" s="40"/>
      <c r="H91" s="40"/>
      <c r="I91" s="156" t="s">
        <v>22</v>
      </c>
      <c r="J91" s="79" t="str">
        <f>IF(J14="","",J14)</f>
        <v>16. 12. 2020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Hodonín</v>
      </c>
      <c r="G93" s="40"/>
      <c r="H93" s="40"/>
      <c r="I93" s="156" t="s">
        <v>30</v>
      </c>
      <c r="J93" s="36" t="str">
        <f>E23</f>
        <v>Dopravoprojekt Ostrava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>Dopravoprojekt Ostrava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126</v>
      </c>
      <c r="D96" s="198"/>
      <c r="E96" s="198"/>
      <c r="F96" s="198"/>
      <c r="G96" s="198"/>
      <c r="H96" s="198"/>
      <c r="I96" s="199"/>
      <c r="J96" s="200" t="s">
        <v>127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128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202"/>
      <c r="C99" s="203"/>
      <c r="D99" s="204" t="s">
        <v>750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751</v>
      </c>
      <c r="E100" s="205"/>
      <c r="F100" s="205"/>
      <c r="G100" s="205"/>
      <c r="H100" s="205"/>
      <c r="I100" s="206"/>
      <c r="J100" s="207">
        <f>J131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2"/>
      <c r="C101" s="203"/>
      <c r="D101" s="204" t="s">
        <v>752</v>
      </c>
      <c r="E101" s="205"/>
      <c r="F101" s="205"/>
      <c r="G101" s="205"/>
      <c r="H101" s="205"/>
      <c r="I101" s="206"/>
      <c r="J101" s="207">
        <f>J135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753</v>
      </c>
      <c r="E102" s="205"/>
      <c r="F102" s="205"/>
      <c r="G102" s="205"/>
      <c r="H102" s="205"/>
      <c r="I102" s="206"/>
      <c r="J102" s="207">
        <f>J141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132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96" t="str">
        <f>E7</f>
        <v>Dukelských Hrdinů, revitalizace MK v úseku Havlíčkova x PR. Veselého x Marxova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123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257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258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 101.1 - SO 101.1 - Vegetační úpravy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Hodonín</v>
      </c>
      <c r="G118" s="40"/>
      <c r="H118" s="40"/>
      <c r="I118" s="156" t="s">
        <v>22</v>
      </c>
      <c r="J118" s="79" t="str">
        <f>IF(J14="","",J14)</f>
        <v>16. 12. 2020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>město Hodonín</v>
      </c>
      <c r="G120" s="40"/>
      <c r="H120" s="40"/>
      <c r="I120" s="156" t="s">
        <v>30</v>
      </c>
      <c r="J120" s="36" t="str">
        <f>E23</f>
        <v>Dopravoprojekt Ostrava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156" t="s">
        <v>33</v>
      </c>
      <c r="J121" s="36" t="str">
        <f>E26</f>
        <v>Dopravoprojekt Ostrava a.s.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133</v>
      </c>
      <c r="D123" s="218" t="s">
        <v>60</v>
      </c>
      <c r="E123" s="218" t="s">
        <v>56</v>
      </c>
      <c r="F123" s="218" t="s">
        <v>57</v>
      </c>
      <c r="G123" s="218" t="s">
        <v>134</v>
      </c>
      <c r="H123" s="218" t="s">
        <v>135</v>
      </c>
      <c r="I123" s="219" t="s">
        <v>136</v>
      </c>
      <c r="J123" s="218" t="s">
        <v>127</v>
      </c>
      <c r="K123" s="220" t="s">
        <v>137</v>
      </c>
      <c r="L123" s="221"/>
      <c r="M123" s="100" t="s">
        <v>1</v>
      </c>
      <c r="N123" s="101" t="s">
        <v>39</v>
      </c>
      <c r="O123" s="101" t="s">
        <v>138</v>
      </c>
      <c r="P123" s="101" t="s">
        <v>139</v>
      </c>
      <c r="Q123" s="101" t="s">
        <v>140</v>
      </c>
      <c r="R123" s="101" t="s">
        <v>141</v>
      </c>
      <c r="S123" s="101" t="s">
        <v>142</v>
      </c>
      <c r="T123" s="102" t="s">
        <v>143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144</v>
      </c>
      <c r="D124" s="40"/>
      <c r="E124" s="40"/>
      <c r="F124" s="40"/>
      <c r="G124" s="40"/>
      <c r="H124" s="40"/>
      <c r="I124" s="154"/>
      <c r="J124" s="222">
        <f>BK124</f>
        <v>0</v>
      </c>
      <c r="K124" s="40"/>
      <c r="L124" s="44"/>
      <c r="M124" s="103"/>
      <c r="N124" s="223"/>
      <c r="O124" s="104"/>
      <c r="P124" s="224">
        <f>P125+P131+P135+P141</f>
        <v>0</v>
      </c>
      <c r="Q124" s="104"/>
      <c r="R124" s="224">
        <f>R125+R131+R135+R141</f>
        <v>0</v>
      </c>
      <c r="S124" s="104"/>
      <c r="T124" s="225">
        <f>T125+T131+T135+T141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129</v>
      </c>
      <c r="BK124" s="226">
        <f>BK125+BK131+BK135+BK141</f>
        <v>0</v>
      </c>
    </row>
    <row r="125" s="12" customFormat="1" ht="25.92" customHeight="1">
      <c r="A125" s="12"/>
      <c r="B125" s="227"/>
      <c r="C125" s="228"/>
      <c r="D125" s="229" t="s">
        <v>74</v>
      </c>
      <c r="E125" s="230" t="s">
        <v>754</v>
      </c>
      <c r="F125" s="230" t="s">
        <v>755</v>
      </c>
      <c r="G125" s="228"/>
      <c r="H125" s="228"/>
      <c r="I125" s="231"/>
      <c r="J125" s="232">
        <f>BK125</f>
        <v>0</v>
      </c>
      <c r="K125" s="228"/>
      <c r="L125" s="233"/>
      <c r="M125" s="234"/>
      <c r="N125" s="235"/>
      <c r="O125" s="235"/>
      <c r="P125" s="236">
        <f>SUM(P126:P130)</f>
        <v>0</v>
      </c>
      <c r="Q125" s="235"/>
      <c r="R125" s="236">
        <f>SUM(R126:R130)</f>
        <v>0</v>
      </c>
      <c r="S125" s="235"/>
      <c r="T125" s="237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83</v>
      </c>
      <c r="AT125" s="239" t="s">
        <v>74</v>
      </c>
      <c r="AU125" s="239" t="s">
        <v>75</v>
      </c>
      <c r="AY125" s="238" t="s">
        <v>148</v>
      </c>
      <c r="BK125" s="240">
        <f>SUM(BK126:BK130)</f>
        <v>0</v>
      </c>
    </row>
    <row r="126" s="2" customFormat="1" ht="21.75" customHeight="1">
      <c r="A126" s="38"/>
      <c r="B126" s="39"/>
      <c r="C126" s="243" t="s">
        <v>162</v>
      </c>
      <c r="D126" s="243" t="s">
        <v>149</v>
      </c>
      <c r="E126" s="244" t="s">
        <v>756</v>
      </c>
      <c r="F126" s="245" t="s">
        <v>757</v>
      </c>
      <c r="G126" s="246" t="s">
        <v>236</v>
      </c>
      <c r="H126" s="247">
        <v>1</v>
      </c>
      <c r="I126" s="248"/>
      <c r="J126" s="249">
        <f>ROUND(I126*H126,2)</f>
        <v>0</v>
      </c>
      <c r="K126" s="245" t="s">
        <v>153</v>
      </c>
      <c r="L126" s="44"/>
      <c r="M126" s="250" t="s">
        <v>1</v>
      </c>
      <c r="N126" s="251" t="s">
        <v>40</v>
      </c>
      <c r="O126" s="91"/>
      <c r="P126" s="252">
        <f>O126*H126</f>
        <v>0</v>
      </c>
      <c r="Q126" s="252">
        <v>0</v>
      </c>
      <c r="R126" s="252">
        <f>Q126*H126</f>
        <v>0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162</v>
      </c>
      <c r="AT126" s="254" t="s">
        <v>149</v>
      </c>
      <c r="AU126" s="254" t="s">
        <v>83</v>
      </c>
      <c r="AY126" s="17" t="s">
        <v>148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83</v>
      </c>
      <c r="BK126" s="255">
        <f>ROUND(I126*H126,2)</f>
        <v>0</v>
      </c>
      <c r="BL126" s="17" t="s">
        <v>162</v>
      </c>
      <c r="BM126" s="254" t="s">
        <v>758</v>
      </c>
    </row>
    <row r="127" s="2" customFormat="1" ht="21.75" customHeight="1">
      <c r="A127" s="38"/>
      <c r="B127" s="39"/>
      <c r="C127" s="243" t="s">
        <v>147</v>
      </c>
      <c r="D127" s="243" t="s">
        <v>149</v>
      </c>
      <c r="E127" s="244" t="s">
        <v>759</v>
      </c>
      <c r="F127" s="245" t="s">
        <v>760</v>
      </c>
      <c r="G127" s="246" t="s">
        <v>236</v>
      </c>
      <c r="H127" s="247">
        <v>2</v>
      </c>
      <c r="I127" s="248"/>
      <c r="J127" s="249">
        <f>ROUND(I127*H127,2)</f>
        <v>0</v>
      </c>
      <c r="K127" s="245" t="s">
        <v>153</v>
      </c>
      <c r="L127" s="44"/>
      <c r="M127" s="250" t="s">
        <v>1</v>
      </c>
      <c r="N127" s="251" t="s">
        <v>40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162</v>
      </c>
      <c r="AT127" s="254" t="s">
        <v>149</v>
      </c>
      <c r="AU127" s="254" t="s">
        <v>83</v>
      </c>
      <c r="AY127" s="17" t="s">
        <v>148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83</v>
      </c>
      <c r="BK127" s="255">
        <f>ROUND(I127*H127,2)</f>
        <v>0</v>
      </c>
      <c r="BL127" s="17" t="s">
        <v>162</v>
      </c>
      <c r="BM127" s="254" t="s">
        <v>761</v>
      </c>
    </row>
    <row r="128" s="2" customFormat="1" ht="21.75" customHeight="1">
      <c r="A128" s="38"/>
      <c r="B128" s="39"/>
      <c r="C128" s="243" t="s">
        <v>182</v>
      </c>
      <c r="D128" s="243" t="s">
        <v>149</v>
      </c>
      <c r="E128" s="244" t="s">
        <v>762</v>
      </c>
      <c r="F128" s="245" t="s">
        <v>763</v>
      </c>
      <c r="G128" s="246" t="s">
        <v>236</v>
      </c>
      <c r="H128" s="247">
        <v>1</v>
      </c>
      <c r="I128" s="248"/>
      <c r="J128" s="249">
        <f>ROUND(I128*H128,2)</f>
        <v>0</v>
      </c>
      <c r="K128" s="245" t="s">
        <v>153</v>
      </c>
      <c r="L128" s="44"/>
      <c r="M128" s="250" t="s">
        <v>1</v>
      </c>
      <c r="N128" s="251" t="s">
        <v>40</v>
      </c>
      <c r="O128" s="91"/>
      <c r="P128" s="252">
        <f>O128*H128</f>
        <v>0</v>
      </c>
      <c r="Q128" s="252">
        <v>0</v>
      </c>
      <c r="R128" s="252">
        <f>Q128*H128</f>
        <v>0</v>
      </c>
      <c r="S128" s="252">
        <v>0</v>
      </c>
      <c r="T128" s="25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4" t="s">
        <v>162</v>
      </c>
      <c r="AT128" s="254" t="s">
        <v>149</v>
      </c>
      <c r="AU128" s="254" t="s">
        <v>83</v>
      </c>
      <c r="AY128" s="17" t="s">
        <v>148</v>
      </c>
      <c r="BE128" s="255">
        <f>IF(N128="základní",J128,0)</f>
        <v>0</v>
      </c>
      <c r="BF128" s="255">
        <f>IF(N128="snížená",J128,0)</f>
        <v>0</v>
      </c>
      <c r="BG128" s="255">
        <f>IF(N128="zákl. přenesená",J128,0)</f>
        <v>0</v>
      </c>
      <c r="BH128" s="255">
        <f>IF(N128="sníž. přenesená",J128,0)</f>
        <v>0</v>
      </c>
      <c r="BI128" s="255">
        <f>IF(N128="nulová",J128,0)</f>
        <v>0</v>
      </c>
      <c r="BJ128" s="17" t="s">
        <v>83</v>
      </c>
      <c r="BK128" s="255">
        <f>ROUND(I128*H128,2)</f>
        <v>0</v>
      </c>
      <c r="BL128" s="17" t="s">
        <v>162</v>
      </c>
      <c r="BM128" s="254" t="s">
        <v>764</v>
      </c>
    </row>
    <row r="129" s="2" customFormat="1" ht="21.75" customHeight="1">
      <c r="A129" s="38"/>
      <c r="B129" s="39"/>
      <c r="C129" s="243" t="s">
        <v>205</v>
      </c>
      <c r="D129" s="243" t="s">
        <v>149</v>
      </c>
      <c r="E129" s="244" t="s">
        <v>765</v>
      </c>
      <c r="F129" s="245" t="s">
        <v>766</v>
      </c>
      <c r="G129" s="246" t="s">
        <v>349</v>
      </c>
      <c r="H129" s="247">
        <v>6.2000000000000002</v>
      </c>
      <c r="I129" s="248"/>
      <c r="J129" s="249">
        <f>ROUND(I129*H129,2)</f>
        <v>0</v>
      </c>
      <c r="K129" s="245" t="s">
        <v>153</v>
      </c>
      <c r="L129" s="44"/>
      <c r="M129" s="250" t="s">
        <v>1</v>
      </c>
      <c r="N129" s="251" t="s">
        <v>40</v>
      </c>
      <c r="O129" s="91"/>
      <c r="P129" s="252">
        <f>O129*H129</f>
        <v>0</v>
      </c>
      <c r="Q129" s="252">
        <v>0</v>
      </c>
      <c r="R129" s="252">
        <f>Q129*H129</f>
        <v>0</v>
      </c>
      <c r="S129" s="252">
        <v>0</v>
      </c>
      <c r="T129" s="25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162</v>
      </c>
      <c r="AT129" s="254" t="s">
        <v>149</v>
      </c>
      <c r="AU129" s="254" t="s">
        <v>83</v>
      </c>
      <c r="AY129" s="17" t="s">
        <v>148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83</v>
      </c>
      <c r="BK129" s="255">
        <f>ROUND(I129*H129,2)</f>
        <v>0</v>
      </c>
      <c r="BL129" s="17" t="s">
        <v>162</v>
      </c>
      <c r="BM129" s="254" t="s">
        <v>767</v>
      </c>
    </row>
    <row r="130" s="2" customFormat="1" ht="16.5" customHeight="1">
      <c r="A130" s="38"/>
      <c r="B130" s="39"/>
      <c r="C130" s="243" t="s">
        <v>210</v>
      </c>
      <c r="D130" s="243" t="s">
        <v>149</v>
      </c>
      <c r="E130" s="244" t="s">
        <v>768</v>
      </c>
      <c r="F130" s="245" t="s">
        <v>769</v>
      </c>
      <c r="G130" s="246" t="s">
        <v>349</v>
      </c>
      <c r="H130" s="247">
        <v>3.2000000000000002</v>
      </c>
      <c r="I130" s="248"/>
      <c r="J130" s="249">
        <f>ROUND(I130*H130,2)</f>
        <v>0</v>
      </c>
      <c r="K130" s="245" t="s">
        <v>153</v>
      </c>
      <c r="L130" s="44"/>
      <c r="M130" s="250" t="s">
        <v>1</v>
      </c>
      <c r="N130" s="251" t="s">
        <v>40</v>
      </c>
      <c r="O130" s="91"/>
      <c r="P130" s="252">
        <f>O130*H130</f>
        <v>0</v>
      </c>
      <c r="Q130" s="252">
        <v>0</v>
      </c>
      <c r="R130" s="252">
        <f>Q130*H130</f>
        <v>0</v>
      </c>
      <c r="S130" s="252">
        <v>0</v>
      </c>
      <c r="T130" s="25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4" t="s">
        <v>162</v>
      </c>
      <c r="AT130" s="254" t="s">
        <v>149</v>
      </c>
      <c r="AU130" s="254" t="s">
        <v>83</v>
      </c>
      <c r="AY130" s="17" t="s">
        <v>148</v>
      </c>
      <c r="BE130" s="255">
        <f>IF(N130="základní",J130,0)</f>
        <v>0</v>
      </c>
      <c r="BF130" s="255">
        <f>IF(N130="snížená",J130,0)</f>
        <v>0</v>
      </c>
      <c r="BG130" s="255">
        <f>IF(N130="zákl. přenesená",J130,0)</f>
        <v>0</v>
      </c>
      <c r="BH130" s="255">
        <f>IF(N130="sníž. přenesená",J130,0)</f>
        <v>0</v>
      </c>
      <c r="BI130" s="255">
        <f>IF(N130="nulová",J130,0)</f>
        <v>0</v>
      </c>
      <c r="BJ130" s="17" t="s">
        <v>83</v>
      </c>
      <c r="BK130" s="255">
        <f>ROUND(I130*H130,2)</f>
        <v>0</v>
      </c>
      <c r="BL130" s="17" t="s">
        <v>162</v>
      </c>
      <c r="BM130" s="254" t="s">
        <v>770</v>
      </c>
    </row>
    <row r="131" s="12" customFormat="1" ht="25.92" customHeight="1">
      <c r="A131" s="12"/>
      <c r="B131" s="227"/>
      <c r="C131" s="228"/>
      <c r="D131" s="229" t="s">
        <v>74</v>
      </c>
      <c r="E131" s="230" t="s">
        <v>771</v>
      </c>
      <c r="F131" s="230" t="s">
        <v>772</v>
      </c>
      <c r="G131" s="228"/>
      <c r="H131" s="228"/>
      <c r="I131" s="231"/>
      <c r="J131" s="232">
        <f>BK131</f>
        <v>0</v>
      </c>
      <c r="K131" s="228"/>
      <c r="L131" s="233"/>
      <c r="M131" s="234"/>
      <c r="N131" s="235"/>
      <c r="O131" s="235"/>
      <c r="P131" s="236">
        <f>SUM(P132:P134)</f>
        <v>0</v>
      </c>
      <c r="Q131" s="235"/>
      <c r="R131" s="236">
        <f>SUM(R132:R134)</f>
        <v>0</v>
      </c>
      <c r="S131" s="235"/>
      <c r="T131" s="237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8" t="s">
        <v>83</v>
      </c>
      <c r="AT131" s="239" t="s">
        <v>74</v>
      </c>
      <c r="AU131" s="239" t="s">
        <v>75</v>
      </c>
      <c r="AY131" s="238" t="s">
        <v>148</v>
      </c>
      <c r="BK131" s="240">
        <f>SUM(BK132:BK134)</f>
        <v>0</v>
      </c>
    </row>
    <row r="132" s="2" customFormat="1" ht="21.75" customHeight="1">
      <c r="A132" s="38"/>
      <c r="B132" s="39"/>
      <c r="C132" s="243" t="s">
        <v>214</v>
      </c>
      <c r="D132" s="243" t="s">
        <v>149</v>
      </c>
      <c r="E132" s="244" t="s">
        <v>773</v>
      </c>
      <c r="F132" s="245" t="s">
        <v>774</v>
      </c>
      <c r="G132" s="246" t="s">
        <v>307</v>
      </c>
      <c r="H132" s="247">
        <v>60</v>
      </c>
      <c r="I132" s="248"/>
      <c r="J132" s="249">
        <f>ROUND(I132*H132,2)</f>
        <v>0</v>
      </c>
      <c r="K132" s="245" t="s">
        <v>153</v>
      </c>
      <c r="L132" s="44"/>
      <c r="M132" s="250" t="s">
        <v>1</v>
      </c>
      <c r="N132" s="251" t="s">
        <v>40</v>
      </c>
      <c r="O132" s="91"/>
      <c r="P132" s="252">
        <f>O132*H132</f>
        <v>0</v>
      </c>
      <c r="Q132" s="252">
        <v>0</v>
      </c>
      <c r="R132" s="252">
        <f>Q132*H132</f>
        <v>0</v>
      </c>
      <c r="S132" s="252">
        <v>0</v>
      </c>
      <c r="T132" s="25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4" t="s">
        <v>162</v>
      </c>
      <c r="AT132" s="254" t="s">
        <v>149</v>
      </c>
      <c r="AU132" s="254" t="s">
        <v>83</v>
      </c>
      <c r="AY132" s="17" t="s">
        <v>148</v>
      </c>
      <c r="BE132" s="255">
        <f>IF(N132="základní",J132,0)</f>
        <v>0</v>
      </c>
      <c r="BF132" s="255">
        <f>IF(N132="snížená",J132,0)</f>
        <v>0</v>
      </c>
      <c r="BG132" s="255">
        <f>IF(N132="zákl. přenesená",J132,0)</f>
        <v>0</v>
      </c>
      <c r="BH132" s="255">
        <f>IF(N132="sníž. přenesená",J132,0)</f>
        <v>0</v>
      </c>
      <c r="BI132" s="255">
        <f>IF(N132="nulová",J132,0)</f>
        <v>0</v>
      </c>
      <c r="BJ132" s="17" t="s">
        <v>83</v>
      </c>
      <c r="BK132" s="255">
        <f>ROUND(I132*H132,2)</f>
        <v>0</v>
      </c>
      <c r="BL132" s="17" t="s">
        <v>162</v>
      </c>
      <c r="BM132" s="254" t="s">
        <v>775</v>
      </c>
    </row>
    <row r="133" s="2" customFormat="1" ht="33" customHeight="1">
      <c r="A133" s="38"/>
      <c r="B133" s="39"/>
      <c r="C133" s="243" t="s">
        <v>219</v>
      </c>
      <c r="D133" s="243" t="s">
        <v>149</v>
      </c>
      <c r="E133" s="244" t="s">
        <v>776</v>
      </c>
      <c r="F133" s="245" t="s">
        <v>777</v>
      </c>
      <c r="G133" s="246" t="s">
        <v>236</v>
      </c>
      <c r="H133" s="247">
        <v>5</v>
      </c>
      <c r="I133" s="248"/>
      <c r="J133" s="249">
        <f>ROUND(I133*H133,2)</f>
        <v>0</v>
      </c>
      <c r="K133" s="245" t="s">
        <v>153</v>
      </c>
      <c r="L133" s="44"/>
      <c r="M133" s="250" t="s">
        <v>1</v>
      </c>
      <c r="N133" s="251" t="s">
        <v>40</v>
      </c>
      <c r="O133" s="91"/>
      <c r="P133" s="252">
        <f>O133*H133</f>
        <v>0</v>
      </c>
      <c r="Q133" s="252">
        <v>0</v>
      </c>
      <c r="R133" s="252">
        <f>Q133*H133</f>
        <v>0</v>
      </c>
      <c r="S133" s="252">
        <v>0</v>
      </c>
      <c r="T133" s="25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4" t="s">
        <v>162</v>
      </c>
      <c r="AT133" s="254" t="s">
        <v>149</v>
      </c>
      <c r="AU133" s="254" t="s">
        <v>83</v>
      </c>
      <c r="AY133" s="17" t="s">
        <v>148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17" t="s">
        <v>83</v>
      </c>
      <c r="BK133" s="255">
        <f>ROUND(I133*H133,2)</f>
        <v>0</v>
      </c>
      <c r="BL133" s="17" t="s">
        <v>162</v>
      </c>
      <c r="BM133" s="254" t="s">
        <v>778</v>
      </c>
    </row>
    <row r="134" s="2" customFormat="1" ht="21.75" customHeight="1">
      <c r="A134" s="38"/>
      <c r="B134" s="39"/>
      <c r="C134" s="243" t="s">
        <v>224</v>
      </c>
      <c r="D134" s="243" t="s">
        <v>149</v>
      </c>
      <c r="E134" s="244" t="s">
        <v>765</v>
      </c>
      <c r="F134" s="245" t="s">
        <v>766</v>
      </c>
      <c r="G134" s="246" t="s">
        <v>349</v>
      </c>
      <c r="H134" s="247">
        <v>0.73899999999999999</v>
      </c>
      <c r="I134" s="248"/>
      <c r="J134" s="249">
        <f>ROUND(I134*H134,2)</f>
        <v>0</v>
      </c>
      <c r="K134" s="245" t="s">
        <v>153</v>
      </c>
      <c r="L134" s="44"/>
      <c r="M134" s="250" t="s">
        <v>1</v>
      </c>
      <c r="N134" s="251" t="s">
        <v>40</v>
      </c>
      <c r="O134" s="91"/>
      <c r="P134" s="252">
        <f>O134*H134</f>
        <v>0</v>
      </c>
      <c r="Q134" s="252">
        <v>0</v>
      </c>
      <c r="R134" s="252">
        <f>Q134*H134</f>
        <v>0</v>
      </c>
      <c r="S134" s="252">
        <v>0</v>
      </c>
      <c r="T134" s="25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4" t="s">
        <v>162</v>
      </c>
      <c r="AT134" s="254" t="s">
        <v>149</v>
      </c>
      <c r="AU134" s="254" t="s">
        <v>83</v>
      </c>
      <c r="AY134" s="17" t="s">
        <v>148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7" t="s">
        <v>83</v>
      </c>
      <c r="BK134" s="255">
        <f>ROUND(I134*H134,2)</f>
        <v>0</v>
      </c>
      <c r="BL134" s="17" t="s">
        <v>162</v>
      </c>
      <c r="BM134" s="254" t="s">
        <v>779</v>
      </c>
    </row>
    <row r="135" s="12" customFormat="1" ht="25.92" customHeight="1">
      <c r="A135" s="12"/>
      <c r="B135" s="227"/>
      <c r="C135" s="228"/>
      <c r="D135" s="229" t="s">
        <v>74</v>
      </c>
      <c r="E135" s="230" t="s">
        <v>780</v>
      </c>
      <c r="F135" s="230" t="s">
        <v>781</v>
      </c>
      <c r="G135" s="228"/>
      <c r="H135" s="228"/>
      <c r="I135" s="231"/>
      <c r="J135" s="232">
        <f>BK135</f>
        <v>0</v>
      </c>
      <c r="K135" s="228"/>
      <c r="L135" s="233"/>
      <c r="M135" s="234"/>
      <c r="N135" s="235"/>
      <c r="O135" s="235"/>
      <c r="P135" s="236">
        <f>SUM(P136:P140)</f>
        <v>0</v>
      </c>
      <c r="Q135" s="235"/>
      <c r="R135" s="236">
        <f>SUM(R136:R140)</f>
        <v>0</v>
      </c>
      <c r="S135" s="235"/>
      <c r="T135" s="237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8" t="s">
        <v>83</v>
      </c>
      <c r="AT135" s="239" t="s">
        <v>74</v>
      </c>
      <c r="AU135" s="239" t="s">
        <v>75</v>
      </c>
      <c r="AY135" s="238" t="s">
        <v>148</v>
      </c>
      <c r="BK135" s="240">
        <f>SUM(BK136:BK140)</f>
        <v>0</v>
      </c>
    </row>
    <row r="136" s="2" customFormat="1" ht="21.75" customHeight="1">
      <c r="A136" s="38"/>
      <c r="B136" s="39"/>
      <c r="C136" s="243" t="s">
        <v>8</v>
      </c>
      <c r="D136" s="243" t="s">
        <v>149</v>
      </c>
      <c r="E136" s="244" t="s">
        <v>782</v>
      </c>
      <c r="F136" s="245" t="s">
        <v>783</v>
      </c>
      <c r="G136" s="246" t="s">
        <v>236</v>
      </c>
      <c r="H136" s="247">
        <v>5</v>
      </c>
      <c r="I136" s="248"/>
      <c r="J136" s="249">
        <f>ROUND(I136*H136,2)</f>
        <v>0</v>
      </c>
      <c r="K136" s="245" t="s">
        <v>153</v>
      </c>
      <c r="L136" s="44"/>
      <c r="M136" s="250" t="s">
        <v>1</v>
      </c>
      <c r="N136" s="251" t="s">
        <v>40</v>
      </c>
      <c r="O136" s="91"/>
      <c r="P136" s="252">
        <f>O136*H136</f>
        <v>0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4" t="s">
        <v>162</v>
      </c>
      <c r="AT136" s="254" t="s">
        <v>149</v>
      </c>
      <c r="AU136" s="254" t="s">
        <v>83</v>
      </c>
      <c r="AY136" s="17" t="s">
        <v>148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7" t="s">
        <v>83</v>
      </c>
      <c r="BK136" s="255">
        <f>ROUND(I136*H136,2)</f>
        <v>0</v>
      </c>
      <c r="BL136" s="17" t="s">
        <v>162</v>
      </c>
      <c r="BM136" s="254" t="s">
        <v>784</v>
      </c>
    </row>
    <row r="137" s="2" customFormat="1" ht="21.75" customHeight="1">
      <c r="A137" s="38"/>
      <c r="B137" s="39"/>
      <c r="C137" s="243" t="s">
        <v>233</v>
      </c>
      <c r="D137" s="243" t="s">
        <v>149</v>
      </c>
      <c r="E137" s="244" t="s">
        <v>785</v>
      </c>
      <c r="F137" s="245" t="s">
        <v>786</v>
      </c>
      <c r="G137" s="246" t="s">
        <v>236</v>
      </c>
      <c r="H137" s="247">
        <v>5</v>
      </c>
      <c r="I137" s="248"/>
      <c r="J137" s="249">
        <f>ROUND(I137*H137,2)</f>
        <v>0</v>
      </c>
      <c r="K137" s="245" t="s">
        <v>153</v>
      </c>
      <c r="L137" s="44"/>
      <c r="M137" s="250" t="s">
        <v>1</v>
      </c>
      <c r="N137" s="251" t="s">
        <v>40</v>
      </c>
      <c r="O137" s="91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4" t="s">
        <v>162</v>
      </c>
      <c r="AT137" s="254" t="s">
        <v>149</v>
      </c>
      <c r="AU137" s="254" t="s">
        <v>83</v>
      </c>
      <c r="AY137" s="17" t="s">
        <v>148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7" t="s">
        <v>83</v>
      </c>
      <c r="BK137" s="255">
        <f>ROUND(I137*H137,2)</f>
        <v>0</v>
      </c>
      <c r="BL137" s="17" t="s">
        <v>162</v>
      </c>
      <c r="BM137" s="254" t="s">
        <v>787</v>
      </c>
    </row>
    <row r="138" s="2" customFormat="1" ht="21.75" customHeight="1">
      <c r="A138" s="38"/>
      <c r="B138" s="39"/>
      <c r="C138" s="243" t="s">
        <v>353</v>
      </c>
      <c r="D138" s="243" t="s">
        <v>149</v>
      </c>
      <c r="E138" s="244" t="s">
        <v>788</v>
      </c>
      <c r="F138" s="245" t="s">
        <v>789</v>
      </c>
      <c r="G138" s="246" t="s">
        <v>349</v>
      </c>
      <c r="H138" s="247">
        <v>0.5</v>
      </c>
      <c r="I138" s="248"/>
      <c r="J138" s="249">
        <f>ROUND(I138*H138,2)</f>
        <v>0</v>
      </c>
      <c r="K138" s="245" t="s">
        <v>153</v>
      </c>
      <c r="L138" s="44"/>
      <c r="M138" s="250" t="s">
        <v>1</v>
      </c>
      <c r="N138" s="251" t="s">
        <v>40</v>
      </c>
      <c r="O138" s="91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4" t="s">
        <v>162</v>
      </c>
      <c r="AT138" s="254" t="s">
        <v>149</v>
      </c>
      <c r="AU138" s="254" t="s">
        <v>83</v>
      </c>
      <c r="AY138" s="17" t="s">
        <v>148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7" t="s">
        <v>83</v>
      </c>
      <c r="BK138" s="255">
        <f>ROUND(I138*H138,2)</f>
        <v>0</v>
      </c>
      <c r="BL138" s="17" t="s">
        <v>162</v>
      </c>
      <c r="BM138" s="254" t="s">
        <v>790</v>
      </c>
    </row>
    <row r="139" s="2" customFormat="1" ht="33" customHeight="1">
      <c r="A139" s="38"/>
      <c r="B139" s="39"/>
      <c r="C139" s="243" t="s">
        <v>358</v>
      </c>
      <c r="D139" s="243" t="s">
        <v>149</v>
      </c>
      <c r="E139" s="244" t="s">
        <v>791</v>
      </c>
      <c r="F139" s="245" t="s">
        <v>792</v>
      </c>
      <c r="G139" s="246" t="s">
        <v>276</v>
      </c>
      <c r="H139" s="247">
        <v>30</v>
      </c>
      <c r="I139" s="248"/>
      <c r="J139" s="249">
        <f>ROUND(I139*H139,2)</f>
        <v>0</v>
      </c>
      <c r="K139" s="245" t="s">
        <v>153</v>
      </c>
      <c r="L139" s="44"/>
      <c r="M139" s="250" t="s">
        <v>1</v>
      </c>
      <c r="N139" s="251" t="s">
        <v>40</v>
      </c>
      <c r="O139" s="91"/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4" t="s">
        <v>162</v>
      </c>
      <c r="AT139" s="254" t="s">
        <v>149</v>
      </c>
      <c r="AU139" s="254" t="s">
        <v>83</v>
      </c>
      <c r="AY139" s="17" t="s">
        <v>148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7" t="s">
        <v>83</v>
      </c>
      <c r="BK139" s="255">
        <f>ROUND(I139*H139,2)</f>
        <v>0</v>
      </c>
      <c r="BL139" s="17" t="s">
        <v>162</v>
      </c>
      <c r="BM139" s="254" t="s">
        <v>793</v>
      </c>
    </row>
    <row r="140" s="2" customFormat="1" ht="21.75" customHeight="1">
      <c r="A140" s="38"/>
      <c r="B140" s="39"/>
      <c r="C140" s="243" t="s">
        <v>364</v>
      </c>
      <c r="D140" s="243" t="s">
        <v>149</v>
      </c>
      <c r="E140" s="244" t="s">
        <v>765</v>
      </c>
      <c r="F140" s="245" t="s">
        <v>766</v>
      </c>
      <c r="G140" s="246" t="s">
        <v>349</v>
      </c>
      <c r="H140" s="247">
        <v>0.5</v>
      </c>
      <c r="I140" s="248"/>
      <c r="J140" s="249">
        <f>ROUND(I140*H140,2)</f>
        <v>0</v>
      </c>
      <c r="K140" s="245" t="s">
        <v>153</v>
      </c>
      <c r="L140" s="44"/>
      <c r="M140" s="250" t="s">
        <v>1</v>
      </c>
      <c r="N140" s="251" t="s">
        <v>40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162</v>
      </c>
      <c r="AT140" s="254" t="s">
        <v>149</v>
      </c>
      <c r="AU140" s="254" t="s">
        <v>83</v>
      </c>
      <c r="AY140" s="17" t="s">
        <v>148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83</v>
      </c>
      <c r="BK140" s="255">
        <f>ROUND(I140*H140,2)</f>
        <v>0</v>
      </c>
      <c r="BL140" s="17" t="s">
        <v>162</v>
      </c>
      <c r="BM140" s="254" t="s">
        <v>794</v>
      </c>
    </row>
    <row r="141" s="12" customFormat="1" ht="25.92" customHeight="1">
      <c r="A141" s="12"/>
      <c r="B141" s="227"/>
      <c r="C141" s="228"/>
      <c r="D141" s="229" t="s">
        <v>74</v>
      </c>
      <c r="E141" s="230" t="s">
        <v>795</v>
      </c>
      <c r="F141" s="230" t="s">
        <v>796</v>
      </c>
      <c r="G141" s="228"/>
      <c r="H141" s="228"/>
      <c r="I141" s="231"/>
      <c r="J141" s="232">
        <f>BK141</f>
        <v>0</v>
      </c>
      <c r="K141" s="228"/>
      <c r="L141" s="233"/>
      <c r="M141" s="234"/>
      <c r="N141" s="235"/>
      <c r="O141" s="235"/>
      <c r="P141" s="236">
        <f>SUM(P142:P147)</f>
        <v>0</v>
      </c>
      <c r="Q141" s="235"/>
      <c r="R141" s="236">
        <f>SUM(R142:R147)</f>
        <v>0</v>
      </c>
      <c r="S141" s="235"/>
      <c r="T141" s="237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8" t="s">
        <v>83</v>
      </c>
      <c r="AT141" s="239" t="s">
        <v>74</v>
      </c>
      <c r="AU141" s="239" t="s">
        <v>75</v>
      </c>
      <c r="AY141" s="238" t="s">
        <v>148</v>
      </c>
      <c r="BK141" s="240">
        <f>SUM(BK142:BK147)</f>
        <v>0</v>
      </c>
    </row>
    <row r="142" s="2" customFormat="1" ht="21.75" customHeight="1">
      <c r="A142" s="38"/>
      <c r="B142" s="39"/>
      <c r="C142" s="243" t="s">
        <v>375</v>
      </c>
      <c r="D142" s="243" t="s">
        <v>149</v>
      </c>
      <c r="E142" s="244" t="s">
        <v>797</v>
      </c>
      <c r="F142" s="245" t="s">
        <v>798</v>
      </c>
      <c r="G142" s="246" t="s">
        <v>276</v>
      </c>
      <c r="H142" s="247">
        <v>93</v>
      </c>
      <c r="I142" s="248"/>
      <c r="J142" s="249">
        <f>ROUND(I142*H142,2)</f>
        <v>0</v>
      </c>
      <c r="K142" s="245" t="s">
        <v>153</v>
      </c>
      <c r="L142" s="44"/>
      <c r="M142" s="250" t="s">
        <v>1</v>
      </c>
      <c r="N142" s="251" t="s">
        <v>40</v>
      </c>
      <c r="O142" s="91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4" t="s">
        <v>162</v>
      </c>
      <c r="AT142" s="254" t="s">
        <v>149</v>
      </c>
      <c r="AU142" s="254" t="s">
        <v>83</v>
      </c>
      <c r="AY142" s="17" t="s">
        <v>148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7" t="s">
        <v>83</v>
      </c>
      <c r="BK142" s="255">
        <f>ROUND(I142*H142,2)</f>
        <v>0</v>
      </c>
      <c r="BL142" s="17" t="s">
        <v>162</v>
      </c>
      <c r="BM142" s="254" t="s">
        <v>799</v>
      </c>
    </row>
    <row r="143" s="2" customFormat="1" ht="16.5" customHeight="1">
      <c r="A143" s="38"/>
      <c r="B143" s="39"/>
      <c r="C143" s="243" t="s">
        <v>7</v>
      </c>
      <c r="D143" s="243" t="s">
        <v>149</v>
      </c>
      <c r="E143" s="244" t="s">
        <v>800</v>
      </c>
      <c r="F143" s="245" t="s">
        <v>801</v>
      </c>
      <c r="G143" s="246" t="s">
        <v>317</v>
      </c>
      <c r="H143" s="247">
        <v>1.395</v>
      </c>
      <c r="I143" s="248"/>
      <c r="J143" s="249">
        <f>ROUND(I143*H143,2)</f>
        <v>0</v>
      </c>
      <c r="K143" s="245" t="s">
        <v>153</v>
      </c>
      <c r="L143" s="44"/>
      <c r="M143" s="250" t="s">
        <v>1</v>
      </c>
      <c r="N143" s="251" t="s">
        <v>40</v>
      </c>
      <c r="O143" s="91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162</v>
      </c>
      <c r="AT143" s="254" t="s">
        <v>149</v>
      </c>
      <c r="AU143" s="254" t="s">
        <v>83</v>
      </c>
      <c r="AY143" s="17" t="s">
        <v>148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162</v>
      </c>
      <c r="BM143" s="254" t="s">
        <v>802</v>
      </c>
    </row>
    <row r="144" s="2" customFormat="1" ht="16.5" customHeight="1">
      <c r="A144" s="38"/>
      <c r="B144" s="39"/>
      <c r="C144" s="243" t="s">
        <v>384</v>
      </c>
      <c r="D144" s="243" t="s">
        <v>149</v>
      </c>
      <c r="E144" s="244" t="s">
        <v>803</v>
      </c>
      <c r="F144" s="245" t="s">
        <v>804</v>
      </c>
      <c r="G144" s="246" t="s">
        <v>317</v>
      </c>
      <c r="H144" s="247">
        <v>1.395</v>
      </c>
      <c r="I144" s="248"/>
      <c r="J144" s="249">
        <f>ROUND(I144*H144,2)</f>
        <v>0</v>
      </c>
      <c r="K144" s="245" t="s">
        <v>153</v>
      </c>
      <c r="L144" s="44"/>
      <c r="M144" s="250" t="s">
        <v>1</v>
      </c>
      <c r="N144" s="251" t="s">
        <v>40</v>
      </c>
      <c r="O144" s="91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4" t="s">
        <v>162</v>
      </c>
      <c r="AT144" s="254" t="s">
        <v>149</v>
      </c>
      <c r="AU144" s="254" t="s">
        <v>83</v>
      </c>
      <c r="AY144" s="17" t="s">
        <v>148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7" t="s">
        <v>83</v>
      </c>
      <c r="BK144" s="255">
        <f>ROUND(I144*H144,2)</f>
        <v>0</v>
      </c>
      <c r="BL144" s="17" t="s">
        <v>162</v>
      </c>
      <c r="BM144" s="254" t="s">
        <v>805</v>
      </c>
    </row>
    <row r="145" s="2" customFormat="1" ht="16.5" customHeight="1">
      <c r="A145" s="38"/>
      <c r="B145" s="39"/>
      <c r="C145" s="243" t="s">
        <v>391</v>
      </c>
      <c r="D145" s="243" t="s">
        <v>149</v>
      </c>
      <c r="E145" s="244" t="s">
        <v>806</v>
      </c>
      <c r="F145" s="245" t="s">
        <v>807</v>
      </c>
      <c r="G145" s="246" t="s">
        <v>317</v>
      </c>
      <c r="H145" s="247">
        <v>1.4370000000000001</v>
      </c>
      <c r="I145" s="248"/>
      <c r="J145" s="249">
        <f>ROUND(I145*H145,2)</f>
        <v>0</v>
      </c>
      <c r="K145" s="245" t="s">
        <v>153</v>
      </c>
      <c r="L145" s="44"/>
      <c r="M145" s="250" t="s">
        <v>1</v>
      </c>
      <c r="N145" s="251" t="s">
        <v>40</v>
      </c>
      <c r="O145" s="9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162</v>
      </c>
      <c r="AT145" s="254" t="s">
        <v>149</v>
      </c>
      <c r="AU145" s="254" t="s">
        <v>83</v>
      </c>
      <c r="AY145" s="17" t="s">
        <v>148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83</v>
      </c>
      <c r="BK145" s="255">
        <f>ROUND(I145*H145,2)</f>
        <v>0</v>
      </c>
      <c r="BL145" s="17" t="s">
        <v>162</v>
      </c>
      <c r="BM145" s="254" t="s">
        <v>808</v>
      </c>
    </row>
    <row r="146" s="2" customFormat="1" ht="21.75" customHeight="1">
      <c r="A146" s="38"/>
      <c r="B146" s="39"/>
      <c r="C146" s="243" t="s">
        <v>397</v>
      </c>
      <c r="D146" s="243" t="s">
        <v>149</v>
      </c>
      <c r="E146" s="244" t="s">
        <v>380</v>
      </c>
      <c r="F146" s="245" t="s">
        <v>381</v>
      </c>
      <c r="G146" s="246" t="s">
        <v>276</v>
      </c>
      <c r="H146" s="247">
        <v>93</v>
      </c>
      <c r="I146" s="248"/>
      <c r="J146" s="249">
        <f>ROUND(I146*H146,2)</f>
        <v>0</v>
      </c>
      <c r="K146" s="245" t="s">
        <v>153</v>
      </c>
      <c r="L146" s="44"/>
      <c r="M146" s="250" t="s">
        <v>1</v>
      </c>
      <c r="N146" s="251" t="s">
        <v>40</v>
      </c>
      <c r="O146" s="91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4" t="s">
        <v>162</v>
      </c>
      <c r="AT146" s="254" t="s">
        <v>149</v>
      </c>
      <c r="AU146" s="254" t="s">
        <v>83</v>
      </c>
      <c r="AY146" s="17" t="s">
        <v>148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7" t="s">
        <v>83</v>
      </c>
      <c r="BK146" s="255">
        <f>ROUND(I146*H146,2)</f>
        <v>0</v>
      </c>
      <c r="BL146" s="17" t="s">
        <v>162</v>
      </c>
      <c r="BM146" s="254" t="s">
        <v>809</v>
      </c>
    </row>
    <row r="147" s="2" customFormat="1" ht="16.5" customHeight="1">
      <c r="A147" s="38"/>
      <c r="B147" s="39"/>
      <c r="C147" s="243" t="s">
        <v>409</v>
      </c>
      <c r="D147" s="243" t="s">
        <v>149</v>
      </c>
      <c r="E147" s="244" t="s">
        <v>810</v>
      </c>
      <c r="F147" s="245" t="s">
        <v>811</v>
      </c>
      <c r="G147" s="246" t="s">
        <v>387</v>
      </c>
      <c r="H147" s="247">
        <v>2.79</v>
      </c>
      <c r="I147" s="248"/>
      <c r="J147" s="249">
        <f>ROUND(I147*H147,2)</f>
        <v>0</v>
      </c>
      <c r="K147" s="245" t="s">
        <v>153</v>
      </c>
      <c r="L147" s="44"/>
      <c r="M147" s="289" t="s">
        <v>1</v>
      </c>
      <c r="N147" s="290" t="s">
        <v>40</v>
      </c>
      <c r="O147" s="291"/>
      <c r="P147" s="292">
        <f>O147*H147</f>
        <v>0</v>
      </c>
      <c r="Q147" s="292">
        <v>0</v>
      </c>
      <c r="R147" s="292">
        <f>Q147*H147</f>
        <v>0</v>
      </c>
      <c r="S147" s="292">
        <v>0</v>
      </c>
      <c r="T147" s="29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4" t="s">
        <v>162</v>
      </c>
      <c r="AT147" s="254" t="s">
        <v>149</v>
      </c>
      <c r="AU147" s="254" t="s">
        <v>83</v>
      </c>
      <c r="AY147" s="17" t="s">
        <v>148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7" t="s">
        <v>83</v>
      </c>
      <c r="BK147" s="255">
        <f>ROUND(I147*H147,2)</f>
        <v>0</v>
      </c>
      <c r="BL147" s="17" t="s">
        <v>162</v>
      </c>
      <c r="BM147" s="254" t="s">
        <v>812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192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GtkFu/yfCTsCWfgu9ONZan8H7+KXoSzwy/iByvacFTb/Ej6uZWN/fcqLDXyfhnzCZtrg6h+ZLpzk7zESf2CTsg==" hashValue="3ccXiIVSL2ZySmETS4ZOqtqZk3MDscEHiwNtfD/y+L9urcF2ZRaq5HSpIgxzFb4CUy2O3rUuqLQxxhFwZHQ72g==" algorithmName="SHA-512" password="CC35"/>
  <autoFilter ref="C123:K1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123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257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258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813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16. 12. 2020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31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ROUND((SUM(BE124:BE192)),  2)</f>
        <v>0</v>
      </c>
      <c r="G35" s="38"/>
      <c r="H35" s="38"/>
      <c r="I35" s="171">
        <v>0.20999999999999999</v>
      </c>
      <c r="J35" s="170">
        <f>ROUND(((SUM(BE124:BE192))*I35),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ROUND((SUM(BF124:BF192)),  2)</f>
        <v>0</v>
      </c>
      <c r="G36" s="38"/>
      <c r="H36" s="38"/>
      <c r="I36" s="171">
        <v>0.14999999999999999</v>
      </c>
      <c r="J36" s="170">
        <f>ROUND(((SUM(BF124:BF192))*I36),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ROUND((SUM(BG124:BG192)),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ROUND((SUM(BH124:BH192)),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ROUND((SUM(BI124:BI192)),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123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257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258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101.2 - SO 101.2 - Trvalé dopravní značení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Hodonín</v>
      </c>
      <c r="G91" s="40"/>
      <c r="H91" s="40"/>
      <c r="I91" s="156" t="s">
        <v>22</v>
      </c>
      <c r="J91" s="79" t="str">
        <f>IF(J14="","",J14)</f>
        <v>16. 12. 2020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Hodonín</v>
      </c>
      <c r="G93" s="40"/>
      <c r="H93" s="40"/>
      <c r="I93" s="156" t="s">
        <v>30</v>
      </c>
      <c r="J93" s="36" t="str">
        <f>E23</f>
        <v>Dopravoprojekt Ostrava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>Dopravoprojekt Ostrava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126</v>
      </c>
      <c r="D96" s="198"/>
      <c r="E96" s="198"/>
      <c r="F96" s="198"/>
      <c r="G96" s="198"/>
      <c r="H96" s="198"/>
      <c r="I96" s="199"/>
      <c r="J96" s="200" t="s">
        <v>127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128</v>
      </c>
      <c r="D98" s="40"/>
      <c r="E98" s="40"/>
      <c r="F98" s="40"/>
      <c r="G98" s="40"/>
      <c r="H98" s="40"/>
      <c r="I98" s="154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202"/>
      <c r="C99" s="203"/>
      <c r="D99" s="204" t="s">
        <v>260</v>
      </c>
      <c r="E99" s="205"/>
      <c r="F99" s="205"/>
      <c r="G99" s="205"/>
      <c r="H99" s="205"/>
      <c r="I99" s="206"/>
      <c r="J99" s="207">
        <f>J125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266</v>
      </c>
      <c r="E100" s="211"/>
      <c r="F100" s="211"/>
      <c r="G100" s="211"/>
      <c r="H100" s="211"/>
      <c r="I100" s="212"/>
      <c r="J100" s="213">
        <f>J126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9"/>
      <c r="C101" s="133"/>
      <c r="D101" s="210" t="s">
        <v>267</v>
      </c>
      <c r="E101" s="211"/>
      <c r="F101" s="211"/>
      <c r="G101" s="211"/>
      <c r="H101" s="211"/>
      <c r="I101" s="212"/>
      <c r="J101" s="213">
        <f>J183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268</v>
      </c>
      <c r="E102" s="211"/>
      <c r="F102" s="211"/>
      <c r="G102" s="211"/>
      <c r="H102" s="211"/>
      <c r="I102" s="212"/>
      <c r="J102" s="213">
        <f>J185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92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95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132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3.25" customHeight="1">
      <c r="A112" s="38"/>
      <c r="B112" s="39"/>
      <c r="C112" s="40"/>
      <c r="D112" s="40"/>
      <c r="E112" s="196" t="str">
        <f>E7</f>
        <v>Dukelských Hrdinů, revitalizace MK v úseku Havlíčkova x PR. Veselého x Marxova</v>
      </c>
      <c r="F112" s="32"/>
      <c r="G112" s="32"/>
      <c r="H112" s="32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123</v>
      </c>
      <c r="D113" s="22"/>
      <c r="E113" s="22"/>
      <c r="F113" s="22"/>
      <c r="G113" s="22"/>
      <c r="H113" s="22"/>
      <c r="I113" s="146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96" t="s">
        <v>257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258</v>
      </c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 101.2 - SO 101.2 - Trvalé dopravní značení</v>
      </c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Hodonín</v>
      </c>
      <c r="G118" s="40"/>
      <c r="H118" s="40"/>
      <c r="I118" s="156" t="s">
        <v>22</v>
      </c>
      <c r="J118" s="79" t="str">
        <f>IF(J14="","",J14)</f>
        <v>16. 12. 2020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>město Hodonín</v>
      </c>
      <c r="G120" s="40"/>
      <c r="H120" s="40"/>
      <c r="I120" s="156" t="s">
        <v>30</v>
      </c>
      <c r="J120" s="36" t="str">
        <f>E23</f>
        <v>Dopravoprojekt Ostrava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156" t="s">
        <v>33</v>
      </c>
      <c r="J121" s="36" t="str">
        <f>E26</f>
        <v>Dopravoprojekt Ostrava a.s.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15"/>
      <c r="B123" s="216"/>
      <c r="C123" s="217" t="s">
        <v>133</v>
      </c>
      <c r="D123" s="218" t="s">
        <v>60</v>
      </c>
      <c r="E123" s="218" t="s">
        <v>56</v>
      </c>
      <c r="F123" s="218" t="s">
        <v>57</v>
      </c>
      <c r="G123" s="218" t="s">
        <v>134</v>
      </c>
      <c r="H123" s="218" t="s">
        <v>135</v>
      </c>
      <c r="I123" s="219" t="s">
        <v>136</v>
      </c>
      <c r="J123" s="218" t="s">
        <v>127</v>
      </c>
      <c r="K123" s="220" t="s">
        <v>137</v>
      </c>
      <c r="L123" s="221"/>
      <c r="M123" s="100" t="s">
        <v>1</v>
      </c>
      <c r="N123" s="101" t="s">
        <v>39</v>
      </c>
      <c r="O123" s="101" t="s">
        <v>138</v>
      </c>
      <c r="P123" s="101" t="s">
        <v>139</v>
      </c>
      <c r="Q123" s="101" t="s">
        <v>140</v>
      </c>
      <c r="R123" s="101" t="s">
        <v>141</v>
      </c>
      <c r="S123" s="101" t="s">
        <v>142</v>
      </c>
      <c r="T123" s="102" t="s">
        <v>143</v>
      </c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/>
    </row>
    <row r="124" s="2" customFormat="1" ht="22.8" customHeight="1">
      <c r="A124" s="38"/>
      <c r="B124" s="39"/>
      <c r="C124" s="107" t="s">
        <v>144</v>
      </c>
      <c r="D124" s="40"/>
      <c r="E124" s="40"/>
      <c r="F124" s="40"/>
      <c r="G124" s="40"/>
      <c r="H124" s="40"/>
      <c r="I124" s="154"/>
      <c r="J124" s="222">
        <f>BK124</f>
        <v>0</v>
      </c>
      <c r="K124" s="40"/>
      <c r="L124" s="44"/>
      <c r="M124" s="103"/>
      <c r="N124" s="223"/>
      <c r="O124" s="104"/>
      <c r="P124" s="224">
        <f>P125</f>
        <v>0</v>
      </c>
      <c r="Q124" s="104"/>
      <c r="R124" s="224">
        <f>R125</f>
        <v>1.0902535025</v>
      </c>
      <c r="S124" s="104"/>
      <c r="T124" s="225">
        <f>T125</f>
        <v>0.65600000000000003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129</v>
      </c>
      <c r="BK124" s="226">
        <f>BK125</f>
        <v>0</v>
      </c>
    </row>
    <row r="125" s="12" customFormat="1" ht="25.92" customHeight="1">
      <c r="A125" s="12"/>
      <c r="B125" s="227"/>
      <c r="C125" s="228"/>
      <c r="D125" s="229" t="s">
        <v>74</v>
      </c>
      <c r="E125" s="230" t="s">
        <v>271</v>
      </c>
      <c r="F125" s="230" t="s">
        <v>272</v>
      </c>
      <c r="G125" s="228"/>
      <c r="H125" s="228"/>
      <c r="I125" s="231"/>
      <c r="J125" s="232">
        <f>BK125</f>
        <v>0</v>
      </c>
      <c r="K125" s="228"/>
      <c r="L125" s="233"/>
      <c r="M125" s="234"/>
      <c r="N125" s="235"/>
      <c r="O125" s="235"/>
      <c r="P125" s="236">
        <f>P126+P185</f>
        <v>0</v>
      </c>
      <c r="Q125" s="235"/>
      <c r="R125" s="236">
        <f>R126+R185</f>
        <v>1.0902535025</v>
      </c>
      <c r="S125" s="235"/>
      <c r="T125" s="237">
        <f>T126+T185</f>
        <v>0.65600000000000003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83</v>
      </c>
      <c r="AT125" s="239" t="s">
        <v>74</v>
      </c>
      <c r="AU125" s="239" t="s">
        <v>75</v>
      </c>
      <c r="AY125" s="238" t="s">
        <v>148</v>
      </c>
      <c r="BK125" s="240">
        <f>BK126+BK185</f>
        <v>0</v>
      </c>
    </row>
    <row r="126" s="12" customFormat="1" ht="22.8" customHeight="1">
      <c r="A126" s="12"/>
      <c r="B126" s="227"/>
      <c r="C126" s="228"/>
      <c r="D126" s="229" t="s">
        <v>74</v>
      </c>
      <c r="E126" s="241" t="s">
        <v>199</v>
      </c>
      <c r="F126" s="241" t="s">
        <v>621</v>
      </c>
      <c r="G126" s="228"/>
      <c r="H126" s="228"/>
      <c r="I126" s="231"/>
      <c r="J126" s="242">
        <f>BK126</f>
        <v>0</v>
      </c>
      <c r="K126" s="228"/>
      <c r="L126" s="233"/>
      <c r="M126" s="234"/>
      <c r="N126" s="235"/>
      <c r="O126" s="235"/>
      <c r="P126" s="236">
        <f>P127+SUM(P128:P183)</f>
        <v>0</v>
      </c>
      <c r="Q126" s="235"/>
      <c r="R126" s="236">
        <f>R127+SUM(R128:R183)</f>
        <v>1.0902535025</v>
      </c>
      <c r="S126" s="235"/>
      <c r="T126" s="237">
        <f>T127+SUM(T128:T183)</f>
        <v>0.65600000000000003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8" t="s">
        <v>83</v>
      </c>
      <c r="AT126" s="239" t="s">
        <v>74</v>
      </c>
      <c r="AU126" s="239" t="s">
        <v>83</v>
      </c>
      <c r="AY126" s="238" t="s">
        <v>148</v>
      </c>
      <c r="BK126" s="240">
        <f>BK127+SUM(BK128:BK183)</f>
        <v>0</v>
      </c>
    </row>
    <row r="127" s="2" customFormat="1" ht="21.75" customHeight="1">
      <c r="A127" s="38"/>
      <c r="B127" s="39"/>
      <c r="C127" s="243" t="s">
        <v>83</v>
      </c>
      <c r="D127" s="243" t="s">
        <v>149</v>
      </c>
      <c r="E127" s="244" t="s">
        <v>814</v>
      </c>
      <c r="F127" s="245" t="s">
        <v>815</v>
      </c>
      <c r="G127" s="246" t="s">
        <v>236</v>
      </c>
      <c r="H127" s="247">
        <v>18</v>
      </c>
      <c r="I127" s="248"/>
      <c r="J127" s="249">
        <f>ROUND(I127*H127,2)</f>
        <v>0</v>
      </c>
      <c r="K127" s="245" t="s">
        <v>282</v>
      </c>
      <c r="L127" s="44"/>
      <c r="M127" s="250" t="s">
        <v>1</v>
      </c>
      <c r="N127" s="251" t="s">
        <v>40</v>
      </c>
      <c r="O127" s="91"/>
      <c r="P127" s="252">
        <f>O127*H127</f>
        <v>0</v>
      </c>
      <c r="Q127" s="252">
        <v>0.00069999999999999999</v>
      </c>
      <c r="R127" s="252">
        <f>Q127*H127</f>
        <v>0.0126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162</v>
      </c>
      <c r="AT127" s="254" t="s">
        <v>149</v>
      </c>
      <c r="AU127" s="254" t="s">
        <v>85</v>
      </c>
      <c r="AY127" s="17" t="s">
        <v>148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83</v>
      </c>
      <c r="BK127" s="255">
        <f>ROUND(I127*H127,2)</f>
        <v>0</v>
      </c>
      <c r="BL127" s="17" t="s">
        <v>162</v>
      </c>
      <c r="BM127" s="254" t="s">
        <v>85</v>
      </c>
    </row>
    <row r="128" s="13" customFormat="1">
      <c r="A128" s="13"/>
      <c r="B128" s="256"/>
      <c r="C128" s="257"/>
      <c r="D128" s="258" t="s">
        <v>156</v>
      </c>
      <c r="E128" s="259" t="s">
        <v>1</v>
      </c>
      <c r="F128" s="260" t="s">
        <v>358</v>
      </c>
      <c r="G128" s="257"/>
      <c r="H128" s="261">
        <v>18</v>
      </c>
      <c r="I128" s="262"/>
      <c r="J128" s="257"/>
      <c r="K128" s="257"/>
      <c r="L128" s="263"/>
      <c r="M128" s="264"/>
      <c r="N128" s="265"/>
      <c r="O128" s="265"/>
      <c r="P128" s="265"/>
      <c r="Q128" s="265"/>
      <c r="R128" s="265"/>
      <c r="S128" s="265"/>
      <c r="T128" s="26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7" t="s">
        <v>156</v>
      </c>
      <c r="AU128" s="267" t="s">
        <v>85</v>
      </c>
      <c r="AV128" s="13" t="s">
        <v>85</v>
      </c>
      <c r="AW128" s="13" t="s">
        <v>32</v>
      </c>
      <c r="AX128" s="13" t="s">
        <v>83</v>
      </c>
      <c r="AY128" s="267" t="s">
        <v>148</v>
      </c>
    </row>
    <row r="129" s="2" customFormat="1" ht="21.75" customHeight="1">
      <c r="A129" s="38"/>
      <c r="B129" s="39"/>
      <c r="C129" s="297" t="s">
        <v>85</v>
      </c>
      <c r="D129" s="297" t="s">
        <v>359</v>
      </c>
      <c r="E129" s="298" t="s">
        <v>816</v>
      </c>
      <c r="F129" s="299" t="s">
        <v>817</v>
      </c>
      <c r="G129" s="300" t="s">
        <v>236</v>
      </c>
      <c r="H129" s="301">
        <v>3</v>
      </c>
      <c r="I129" s="302"/>
      <c r="J129" s="303">
        <f>ROUND(I129*H129,2)</f>
        <v>0</v>
      </c>
      <c r="K129" s="299" t="s">
        <v>282</v>
      </c>
      <c r="L129" s="304"/>
      <c r="M129" s="305" t="s">
        <v>1</v>
      </c>
      <c r="N129" s="306" t="s">
        <v>40</v>
      </c>
      <c r="O129" s="91"/>
      <c r="P129" s="252">
        <f>O129*H129</f>
        <v>0</v>
      </c>
      <c r="Q129" s="252">
        <v>0.0025000000000000001</v>
      </c>
      <c r="R129" s="252">
        <f>Q129*H129</f>
        <v>0.0074999999999999997</v>
      </c>
      <c r="S129" s="252">
        <v>0</v>
      </c>
      <c r="T129" s="25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194</v>
      </c>
      <c r="AT129" s="254" t="s">
        <v>359</v>
      </c>
      <c r="AU129" s="254" t="s">
        <v>85</v>
      </c>
      <c r="AY129" s="17" t="s">
        <v>148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83</v>
      </c>
      <c r="BK129" s="255">
        <f>ROUND(I129*H129,2)</f>
        <v>0</v>
      </c>
      <c r="BL129" s="17" t="s">
        <v>162</v>
      </c>
      <c r="BM129" s="254" t="s">
        <v>818</v>
      </c>
    </row>
    <row r="130" s="13" customFormat="1">
      <c r="A130" s="13"/>
      <c r="B130" s="256"/>
      <c r="C130" s="257"/>
      <c r="D130" s="258" t="s">
        <v>156</v>
      </c>
      <c r="E130" s="259" t="s">
        <v>1</v>
      </c>
      <c r="F130" s="260" t="s">
        <v>819</v>
      </c>
      <c r="G130" s="257"/>
      <c r="H130" s="261">
        <v>1</v>
      </c>
      <c r="I130" s="262"/>
      <c r="J130" s="257"/>
      <c r="K130" s="257"/>
      <c r="L130" s="263"/>
      <c r="M130" s="264"/>
      <c r="N130" s="265"/>
      <c r="O130" s="265"/>
      <c r="P130" s="265"/>
      <c r="Q130" s="265"/>
      <c r="R130" s="265"/>
      <c r="S130" s="265"/>
      <c r="T130" s="26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7" t="s">
        <v>156</v>
      </c>
      <c r="AU130" s="267" t="s">
        <v>85</v>
      </c>
      <c r="AV130" s="13" t="s">
        <v>85</v>
      </c>
      <c r="AW130" s="13" t="s">
        <v>32</v>
      </c>
      <c r="AX130" s="13" t="s">
        <v>75</v>
      </c>
      <c r="AY130" s="267" t="s">
        <v>148</v>
      </c>
    </row>
    <row r="131" s="13" customFormat="1">
      <c r="A131" s="13"/>
      <c r="B131" s="256"/>
      <c r="C131" s="257"/>
      <c r="D131" s="258" t="s">
        <v>156</v>
      </c>
      <c r="E131" s="259" t="s">
        <v>1</v>
      </c>
      <c r="F131" s="260" t="s">
        <v>820</v>
      </c>
      <c r="G131" s="257"/>
      <c r="H131" s="261">
        <v>1</v>
      </c>
      <c r="I131" s="262"/>
      <c r="J131" s="257"/>
      <c r="K131" s="257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156</v>
      </c>
      <c r="AU131" s="267" t="s">
        <v>85</v>
      </c>
      <c r="AV131" s="13" t="s">
        <v>85</v>
      </c>
      <c r="AW131" s="13" t="s">
        <v>32</v>
      </c>
      <c r="AX131" s="13" t="s">
        <v>75</v>
      </c>
      <c r="AY131" s="267" t="s">
        <v>148</v>
      </c>
    </row>
    <row r="132" s="13" customFormat="1">
      <c r="A132" s="13"/>
      <c r="B132" s="256"/>
      <c r="C132" s="257"/>
      <c r="D132" s="258" t="s">
        <v>156</v>
      </c>
      <c r="E132" s="259" t="s">
        <v>1</v>
      </c>
      <c r="F132" s="260" t="s">
        <v>821</v>
      </c>
      <c r="G132" s="257"/>
      <c r="H132" s="261">
        <v>1</v>
      </c>
      <c r="I132" s="262"/>
      <c r="J132" s="257"/>
      <c r="K132" s="257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156</v>
      </c>
      <c r="AU132" s="267" t="s">
        <v>85</v>
      </c>
      <c r="AV132" s="13" t="s">
        <v>85</v>
      </c>
      <c r="AW132" s="13" t="s">
        <v>32</v>
      </c>
      <c r="AX132" s="13" t="s">
        <v>75</v>
      </c>
      <c r="AY132" s="267" t="s">
        <v>148</v>
      </c>
    </row>
    <row r="133" s="14" customFormat="1">
      <c r="A133" s="14"/>
      <c r="B133" s="268"/>
      <c r="C133" s="269"/>
      <c r="D133" s="258" t="s">
        <v>156</v>
      </c>
      <c r="E133" s="270" t="s">
        <v>1</v>
      </c>
      <c r="F133" s="271" t="s">
        <v>161</v>
      </c>
      <c r="G133" s="269"/>
      <c r="H133" s="272">
        <v>3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8" t="s">
        <v>156</v>
      </c>
      <c r="AU133" s="278" t="s">
        <v>85</v>
      </c>
      <c r="AV133" s="14" t="s">
        <v>162</v>
      </c>
      <c r="AW133" s="14" t="s">
        <v>32</v>
      </c>
      <c r="AX133" s="14" t="s">
        <v>83</v>
      </c>
      <c r="AY133" s="278" t="s">
        <v>148</v>
      </c>
    </row>
    <row r="134" s="2" customFormat="1" ht="16.5" customHeight="1">
      <c r="A134" s="38"/>
      <c r="B134" s="39"/>
      <c r="C134" s="297" t="s">
        <v>168</v>
      </c>
      <c r="D134" s="297" t="s">
        <v>359</v>
      </c>
      <c r="E134" s="298" t="s">
        <v>822</v>
      </c>
      <c r="F134" s="299" t="s">
        <v>823</v>
      </c>
      <c r="G134" s="300" t="s">
        <v>236</v>
      </c>
      <c r="H134" s="301">
        <v>1</v>
      </c>
      <c r="I134" s="302"/>
      <c r="J134" s="303">
        <f>ROUND(I134*H134,2)</f>
        <v>0</v>
      </c>
      <c r="K134" s="299" t="s">
        <v>282</v>
      </c>
      <c r="L134" s="304"/>
      <c r="M134" s="305" t="s">
        <v>1</v>
      </c>
      <c r="N134" s="306" t="s">
        <v>40</v>
      </c>
      <c r="O134" s="91"/>
      <c r="P134" s="252">
        <f>O134*H134</f>
        <v>0</v>
      </c>
      <c r="Q134" s="252">
        <v>0.00089999999999999998</v>
      </c>
      <c r="R134" s="252">
        <f>Q134*H134</f>
        <v>0.00089999999999999998</v>
      </c>
      <c r="S134" s="252">
        <v>0</v>
      </c>
      <c r="T134" s="25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4" t="s">
        <v>194</v>
      </c>
      <c r="AT134" s="254" t="s">
        <v>359</v>
      </c>
      <c r="AU134" s="254" t="s">
        <v>85</v>
      </c>
      <c r="AY134" s="17" t="s">
        <v>148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7" t="s">
        <v>83</v>
      </c>
      <c r="BK134" s="255">
        <f>ROUND(I134*H134,2)</f>
        <v>0</v>
      </c>
      <c r="BL134" s="17" t="s">
        <v>162</v>
      </c>
      <c r="BM134" s="254" t="s">
        <v>824</v>
      </c>
    </row>
    <row r="135" s="13" customFormat="1">
      <c r="A135" s="13"/>
      <c r="B135" s="256"/>
      <c r="C135" s="257"/>
      <c r="D135" s="258" t="s">
        <v>156</v>
      </c>
      <c r="E135" s="259" t="s">
        <v>1</v>
      </c>
      <c r="F135" s="260" t="s">
        <v>825</v>
      </c>
      <c r="G135" s="257"/>
      <c r="H135" s="261">
        <v>1</v>
      </c>
      <c r="I135" s="262"/>
      <c r="J135" s="257"/>
      <c r="K135" s="257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156</v>
      </c>
      <c r="AU135" s="267" t="s">
        <v>85</v>
      </c>
      <c r="AV135" s="13" t="s">
        <v>85</v>
      </c>
      <c r="AW135" s="13" t="s">
        <v>32</v>
      </c>
      <c r="AX135" s="13" t="s">
        <v>83</v>
      </c>
      <c r="AY135" s="267" t="s">
        <v>148</v>
      </c>
    </row>
    <row r="136" s="2" customFormat="1" ht="21.75" customHeight="1">
      <c r="A136" s="38"/>
      <c r="B136" s="39"/>
      <c r="C136" s="297" t="s">
        <v>162</v>
      </c>
      <c r="D136" s="297" t="s">
        <v>359</v>
      </c>
      <c r="E136" s="298" t="s">
        <v>826</v>
      </c>
      <c r="F136" s="299" t="s">
        <v>827</v>
      </c>
      <c r="G136" s="300" t="s">
        <v>236</v>
      </c>
      <c r="H136" s="301">
        <v>1</v>
      </c>
      <c r="I136" s="302"/>
      <c r="J136" s="303">
        <f>ROUND(I136*H136,2)</f>
        <v>0</v>
      </c>
      <c r="K136" s="299" t="s">
        <v>282</v>
      </c>
      <c r="L136" s="304"/>
      <c r="M136" s="305" t="s">
        <v>1</v>
      </c>
      <c r="N136" s="306" t="s">
        <v>40</v>
      </c>
      <c r="O136" s="91"/>
      <c r="P136" s="252">
        <f>O136*H136</f>
        <v>0</v>
      </c>
      <c r="Q136" s="252">
        <v>0.0035000000000000001</v>
      </c>
      <c r="R136" s="252">
        <f>Q136*H136</f>
        <v>0.0035000000000000001</v>
      </c>
      <c r="S136" s="252">
        <v>0</v>
      </c>
      <c r="T136" s="25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4" t="s">
        <v>194</v>
      </c>
      <c r="AT136" s="254" t="s">
        <v>359</v>
      </c>
      <c r="AU136" s="254" t="s">
        <v>85</v>
      </c>
      <c r="AY136" s="17" t="s">
        <v>148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7" t="s">
        <v>83</v>
      </c>
      <c r="BK136" s="255">
        <f>ROUND(I136*H136,2)</f>
        <v>0</v>
      </c>
      <c r="BL136" s="17" t="s">
        <v>162</v>
      </c>
      <c r="BM136" s="254" t="s">
        <v>828</v>
      </c>
    </row>
    <row r="137" s="13" customFormat="1">
      <c r="A137" s="13"/>
      <c r="B137" s="256"/>
      <c r="C137" s="257"/>
      <c r="D137" s="258" t="s">
        <v>156</v>
      </c>
      <c r="E137" s="259" t="s">
        <v>1</v>
      </c>
      <c r="F137" s="260" t="s">
        <v>829</v>
      </c>
      <c r="G137" s="257"/>
      <c r="H137" s="261">
        <v>1</v>
      </c>
      <c r="I137" s="262"/>
      <c r="J137" s="257"/>
      <c r="K137" s="257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156</v>
      </c>
      <c r="AU137" s="267" t="s">
        <v>85</v>
      </c>
      <c r="AV137" s="13" t="s">
        <v>85</v>
      </c>
      <c r="AW137" s="13" t="s">
        <v>32</v>
      </c>
      <c r="AX137" s="13" t="s">
        <v>83</v>
      </c>
      <c r="AY137" s="267" t="s">
        <v>148</v>
      </c>
    </row>
    <row r="138" s="2" customFormat="1" ht="21.75" customHeight="1">
      <c r="A138" s="38"/>
      <c r="B138" s="39"/>
      <c r="C138" s="297" t="s">
        <v>147</v>
      </c>
      <c r="D138" s="297" t="s">
        <v>359</v>
      </c>
      <c r="E138" s="298" t="s">
        <v>830</v>
      </c>
      <c r="F138" s="299" t="s">
        <v>831</v>
      </c>
      <c r="G138" s="300" t="s">
        <v>236</v>
      </c>
      <c r="H138" s="301">
        <v>4</v>
      </c>
      <c r="I138" s="302"/>
      <c r="J138" s="303">
        <f>ROUND(I138*H138,2)</f>
        <v>0</v>
      </c>
      <c r="K138" s="299" t="s">
        <v>282</v>
      </c>
      <c r="L138" s="304"/>
      <c r="M138" s="305" t="s">
        <v>1</v>
      </c>
      <c r="N138" s="306" t="s">
        <v>40</v>
      </c>
      <c r="O138" s="91"/>
      <c r="P138" s="252">
        <f>O138*H138</f>
        <v>0</v>
      </c>
      <c r="Q138" s="252">
        <v>0.0025000000000000001</v>
      </c>
      <c r="R138" s="252">
        <f>Q138*H138</f>
        <v>0.01</v>
      </c>
      <c r="S138" s="252">
        <v>0</v>
      </c>
      <c r="T138" s="25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4" t="s">
        <v>194</v>
      </c>
      <c r="AT138" s="254" t="s">
        <v>359</v>
      </c>
      <c r="AU138" s="254" t="s">
        <v>85</v>
      </c>
      <c r="AY138" s="17" t="s">
        <v>148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7" t="s">
        <v>83</v>
      </c>
      <c r="BK138" s="255">
        <f>ROUND(I138*H138,2)</f>
        <v>0</v>
      </c>
      <c r="BL138" s="17" t="s">
        <v>162</v>
      </c>
      <c r="BM138" s="254" t="s">
        <v>832</v>
      </c>
    </row>
    <row r="139" s="13" customFormat="1">
      <c r="A139" s="13"/>
      <c r="B139" s="256"/>
      <c r="C139" s="257"/>
      <c r="D139" s="258" t="s">
        <v>156</v>
      </c>
      <c r="E139" s="259" t="s">
        <v>1</v>
      </c>
      <c r="F139" s="260" t="s">
        <v>833</v>
      </c>
      <c r="G139" s="257"/>
      <c r="H139" s="261">
        <v>2</v>
      </c>
      <c r="I139" s="262"/>
      <c r="J139" s="257"/>
      <c r="K139" s="257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156</v>
      </c>
      <c r="AU139" s="267" t="s">
        <v>85</v>
      </c>
      <c r="AV139" s="13" t="s">
        <v>85</v>
      </c>
      <c r="AW139" s="13" t="s">
        <v>32</v>
      </c>
      <c r="AX139" s="13" t="s">
        <v>75</v>
      </c>
      <c r="AY139" s="267" t="s">
        <v>148</v>
      </c>
    </row>
    <row r="140" s="13" customFormat="1">
      <c r="A140" s="13"/>
      <c r="B140" s="256"/>
      <c r="C140" s="257"/>
      <c r="D140" s="258" t="s">
        <v>156</v>
      </c>
      <c r="E140" s="259" t="s">
        <v>1</v>
      </c>
      <c r="F140" s="260" t="s">
        <v>834</v>
      </c>
      <c r="G140" s="257"/>
      <c r="H140" s="261">
        <v>1</v>
      </c>
      <c r="I140" s="262"/>
      <c r="J140" s="257"/>
      <c r="K140" s="257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156</v>
      </c>
      <c r="AU140" s="267" t="s">
        <v>85</v>
      </c>
      <c r="AV140" s="13" t="s">
        <v>85</v>
      </c>
      <c r="AW140" s="13" t="s">
        <v>32</v>
      </c>
      <c r="AX140" s="13" t="s">
        <v>75</v>
      </c>
      <c r="AY140" s="267" t="s">
        <v>148</v>
      </c>
    </row>
    <row r="141" s="13" customFormat="1">
      <c r="A141" s="13"/>
      <c r="B141" s="256"/>
      <c r="C141" s="257"/>
      <c r="D141" s="258" t="s">
        <v>156</v>
      </c>
      <c r="E141" s="259" t="s">
        <v>1</v>
      </c>
      <c r="F141" s="260" t="s">
        <v>825</v>
      </c>
      <c r="G141" s="257"/>
      <c r="H141" s="261">
        <v>1</v>
      </c>
      <c r="I141" s="262"/>
      <c r="J141" s="257"/>
      <c r="K141" s="257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156</v>
      </c>
      <c r="AU141" s="267" t="s">
        <v>85</v>
      </c>
      <c r="AV141" s="13" t="s">
        <v>85</v>
      </c>
      <c r="AW141" s="13" t="s">
        <v>32</v>
      </c>
      <c r="AX141" s="13" t="s">
        <v>75</v>
      </c>
      <c r="AY141" s="267" t="s">
        <v>148</v>
      </c>
    </row>
    <row r="142" s="14" customFormat="1">
      <c r="A142" s="14"/>
      <c r="B142" s="268"/>
      <c r="C142" s="269"/>
      <c r="D142" s="258" t="s">
        <v>156</v>
      </c>
      <c r="E142" s="270" t="s">
        <v>1</v>
      </c>
      <c r="F142" s="271" t="s">
        <v>161</v>
      </c>
      <c r="G142" s="269"/>
      <c r="H142" s="272">
        <v>4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8" t="s">
        <v>156</v>
      </c>
      <c r="AU142" s="278" t="s">
        <v>85</v>
      </c>
      <c r="AV142" s="14" t="s">
        <v>162</v>
      </c>
      <c r="AW142" s="14" t="s">
        <v>32</v>
      </c>
      <c r="AX142" s="14" t="s">
        <v>83</v>
      </c>
      <c r="AY142" s="278" t="s">
        <v>148</v>
      </c>
    </row>
    <row r="143" s="2" customFormat="1" ht="16.5" customHeight="1">
      <c r="A143" s="38"/>
      <c r="B143" s="39"/>
      <c r="C143" s="297" t="s">
        <v>182</v>
      </c>
      <c r="D143" s="297" t="s">
        <v>359</v>
      </c>
      <c r="E143" s="298" t="s">
        <v>835</v>
      </c>
      <c r="F143" s="299" t="s">
        <v>836</v>
      </c>
      <c r="G143" s="300" t="s">
        <v>236</v>
      </c>
      <c r="H143" s="301">
        <v>1</v>
      </c>
      <c r="I143" s="302"/>
      <c r="J143" s="303">
        <f>ROUND(I143*H143,2)</f>
        <v>0</v>
      </c>
      <c r="K143" s="299" t="s">
        <v>282</v>
      </c>
      <c r="L143" s="304"/>
      <c r="M143" s="305" t="s">
        <v>1</v>
      </c>
      <c r="N143" s="306" t="s">
        <v>40</v>
      </c>
      <c r="O143" s="91"/>
      <c r="P143" s="252">
        <f>O143*H143</f>
        <v>0</v>
      </c>
      <c r="Q143" s="252">
        <v>0.0040000000000000001</v>
      </c>
      <c r="R143" s="252">
        <f>Q143*H143</f>
        <v>0.0040000000000000001</v>
      </c>
      <c r="S143" s="252">
        <v>0</v>
      </c>
      <c r="T143" s="25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194</v>
      </c>
      <c r="AT143" s="254" t="s">
        <v>359</v>
      </c>
      <c r="AU143" s="254" t="s">
        <v>85</v>
      </c>
      <c r="AY143" s="17" t="s">
        <v>148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162</v>
      </c>
      <c r="BM143" s="254" t="s">
        <v>837</v>
      </c>
    </row>
    <row r="144" s="13" customFormat="1">
      <c r="A144" s="13"/>
      <c r="B144" s="256"/>
      <c r="C144" s="257"/>
      <c r="D144" s="258" t="s">
        <v>156</v>
      </c>
      <c r="E144" s="259" t="s">
        <v>1</v>
      </c>
      <c r="F144" s="260" t="s">
        <v>838</v>
      </c>
      <c r="G144" s="257"/>
      <c r="H144" s="261">
        <v>1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156</v>
      </c>
      <c r="AU144" s="267" t="s">
        <v>85</v>
      </c>
      <c r="AV144" s="13" t="s">
        <v>85</v>
      </c>
      <c r="AW144" s="13" t="s">
        <v>32</v>
      </c>
      <c r="AX144" s="13" t="s">
        <v>83</v>
      </c>
      <c r="AY144" s="267" t="s">
        <v>148</v>
      </c>
    </row>
    <row r="145" s="2" customFormat="1" ht="16.5" customHeight="1">
      <c r="A145" s="38"/>
      <c r="B145" s="39"/>
      <c r="C145" s="297" t="s">
        <v>188</v>
      </c>
      <c r="D145" s="297" t="s">
        <v>359</v>
      </c>
      <c r="E145" s="298" t="s">
        <v>839</v>
      </c>
      <c r="F145" s="299" t="s">
        <v>840</v>
      </c>
      <c r="G145" s="300" t="s">
        <v>236</v>
      </c>
      <c r="H145" s="301">
        <v>2</v>
      </c>
      <c r="I145" s="302"/>
      <c r="J145" s="303">
        <f>ROUND(I145*H145,2)</f>
        <v>0</v>
      </c>
      <c r="K145" s="299" t="s">
        <v>282</v>
      </c>
      <c r="L145" s="304"/>
      <c r="M145" s="305" t="s">
        <v>1</v>
      </c>
      <c r="N145" s="306" t="s">
        <v>40</v>
      </c>
      <c r="O145" s="91"/>
      <c r="P145" s="252">
        <f>O145*H145</f>
        <v>0</v>
      </c>
      <c r="Q145" s="252">
        <v>0.0016999999999999999</v>
      </c>
      <c r="R145" s="252">
        <f>Q145*H145</f>
        <v>0.0033999999999999998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194</v>
      </c>
      <c r="AT145" s="254" t="s">
        <v>359</v>
      </c>
      <c r="AU145" s="254" t="s">
        <v>85</v>
      </c>
      <c r="AY145" s="17" t="s">
        <v>148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83</v>
      </c>
      <c r="BK145" s="255">
        <f>ROUND(I145*H145,2)</f>
        <v>0</v>
      </c>
      <c r="BL145" s="17" t="s">
        <v>162</v>
      </c>
      <c r="BM145" s="254" t="s">
        <v>841</v>
      </c>
    </row>
    <row r="146" s="13" customFormat="1">
      <c r="A146" s="13"/>
      <c r="B146" s="256"/>
      <c r="C146" s="257"/>
      <c r="D146" s="258" t="s">
        <v>156</v>
      </c>
      <c r="E146" s="259" t="s">
        <v>1</v>
      </c>
      <c r="F146" s="260" t="s">
        <v>842</v>
      </c>
      <c r="G146" s="257"/>
      <c r="H146" s="261">
        <v>1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156</v>
      </c>
      <c r="AU146" s="267" t="s">
        <v>85</v>
      </c>
      <c r="AV146" s="13" t="s">
        <v>85</v>
      </c>
      <c r="AW146" s="13" t="s">
        <v>32</v>
      </c>
      <c r="AX146" s="13" t="s">
        <v>75</v>
      </c>
      <c r="AY146" s="267" t="s">
        <v>148</v>
      </c>
    </row>
    <row r="147" s="13" customFormat="1">
      <c r="A147" s="13"/>
      <c r="B147" s="256"/>
      <c r="C147" s="257"/>
      <c r="D147" s="258" t="s">
        <v>156</v>
      </c>
      <c r="E147" s="259" t="s">
        <v>1</v>
      </c>
      <c r="F147" s="260" t="s">
        <v>843</v>
      </c>
      <c r="G147" s="257"/>
      <c r="H147" s="261">
        <v>1</v>
      </c>
      <c r="I147" s="262"/>
      <c r="J147" s="257"/>
      <c r="K147" s="257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156</v>
      </c>
      <c r="AU147" s="267" t="s">
        <v>85</v>
      </c>
      <c r="AV147" s="13" t="s">
        <v>85</v>
      </c>
      <c r="AW147" s="13" t="s">
        <v>32</v>
      </c>
      <c r="AX147" s="13" t="s">
        <v>75</v>
      </c>
      <c r="AY147" s="267" t="s">
        <v>148</v>
      </c>
    </row>
    <row r="148" s="14" customFormat="1">
      <c r="A148" s="14"/>
      <c r="B148" s="268"/>
      <c r="C148" s="269"/>
      <c r="D148" s="258" t="s">
        <v>156</v>
      </c>
      <c r="E148" s="270" t="s">
        <v>1</v>
      </c>
      <c r="F148" s="271" t="s">
        <v>161</v>
      </c>
      <c r="G148" s="269"/>
      <c r="H148" s="272">
        <v>2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8" t="s">
        <v>156</v>
      </c>
      <c r="AU148" s="278" t="s">
        <v>85</v>
      </c>
      <c r="AV148" s="14" t="s">
        <v>162</v>
      </c>
      <c r="AW148" s="14" t="s">
        <v>32</v>
      </c>
      <c r="AX148" s="14" t="s">
        <v>83</v>
      </c>
      <c r="AY148" s="278" t="s">
        <v>148</v>
      </c>
    </row>
    <row r="149" s="2" customFormat="1" ht="16.5" customHeight="1">
      <c r="A149" s="38"/>
      <c r="B149" s="39"/>
      <c r="C149" s="297" t="s">
        <v>194</v>
      </c>
      <c r="D149" s="297" t="s">
        <v>359</v>
      </c>
      <c r="E149" s="298" t="s">
        <v>844</v>
      </c>
      <c r="F149" s="299" t="s">
        <v>845</v>
      </c>
      <c r="G149" s="300" t="s">
        <v>236</v>
      </c>
      <c r="H149" s="301">
        <v>2</v>
      </c>
      <c r="I149" s="302"/>
      <c r="J149" s="303">
        <f>ROUND(I149*H149,2)</f>
        <v>0</v>
      </c>
      <c r="K149" s="299" t="s">
        <v>282</v>
      </c>
      <c r="L149" s="304"/>
      <c r="M149" s="305" t="s">
        <v>1</v>
      </c>
      <c r="N149" s="306" t="s">
        <v>40</v>
      </c>
      <c r="O149" s="91"/>
      <c r="P149" s="252">
        <f>O149*H149</f>
        <v>0</v>
      </c>
      <c r="Q149" s="252">
        <v>0.0050000000000000001</v>
      </c>
      <c r="R149" s="252">
        <f>Q149*H149</f>
        <v>0.01</v>
      </c>
      <c r="S149" s="252">
        <v>0</v>
      </c>
      <c r="T149" s="25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4" t="s">
        <v>194</v>
      </c>
      <c r="AT149" s="254" t="s">
        <v>359</v>
      </c>
      <c r="AU149" s="254" t="s">
        <v>85</v>
      </c>
      <c r="AY149" s="17" t="s">
        <v>148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7" t="s">
        <v>83</v>
      </c>
      <c r="BK149" s="255">
        <f>ROUND(I149*H149,2)</f>
        <v>0</v>
      </c>
      <c r="BL149" s="17" t="s">
        <v>162</v>
      </c>
      <c r="BM149" s="254" t="s">
        <v>846</v>
      </c>
    </row>
    <row r="150" s="13" customFormat="1">
      <c r="A150" s="13"/>
      <c r="B150" s="256"/>
      <c r="C150" s="257"/>
      <c r="D150" s="258" t="s">
        <v>156</v>
      </c>
      <c r="E150" s="259" t="s">
        <v>1</v>
      </c>
      <c r="F150" s="260" t="s">
        <v>847</v>
      </c>
      <c r="G150" s="257"/>
      <c r="H150" s="261">
        <v>2</v>
      </c>
      <c r="I150" s="262"/>
      <c r="J150" s="257"/>
      <c r="K150" s="257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156</v>
      </c>
      <c r="AU150" s="267" t="s">
        <v>85</v>
      </c>
      <c r="AV150" s="13" t="s">
        <v>85</v>
      </c>
      <c r="AW150" s="13" t="s">
        <v>32</v>
      </c>
      <c r="AX150" s="13" t="s">
        <v>75</v>
      </c>
      <c r="AY150" s="267" t="s">
        <v>148</v>
      </c>
    </row>
    <row r="151" s="14" customFormat="1">
      <c r="A151" s="14"/>
      <c r="B151" s="268"/>
      <c r="C151" s="269"/>
      <c r="D151" s="258" t="s">
        <v>156</v>
      </c>
      <c r="E151" s="270" t="s">
        <v>1</v>
      </c>
      <c r="F151" s="271" t="s">
        <v>161</v>
      </c>
      <c r="G151" s="269"/>
      <c r="H151" s="272">
        <v>2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8" t="s">
        <v>156</v>
      </c>
      <c r="AU151" s="278" t="s">
        <v>85</v>
      </c>
      <c r="AV151" s="14" t="s">
        <v>162</v>
      </c>
      <c r="AW151" s="14" t="s">
        <v>32</v>
      </c>
      <c r="AX151" s="14" t="s">
        <v>83</v>
      </c>
      <c r="AY151" s="278" t="s">
        <v>148</v>
      </c>
    </row>
    <row r="152" s="2" customFormat="1" ht="21.75" customHeight="1">
      <c r="A152" s="38"/>
      <c r="B152" s="39"/>
      <c r="C152" s="297" t="s">
        <v>199</v>
      </c>
      <c r="D152" s="297" t="s">
        <v>359</v>
      </c>
      <c r="E152" s="298" t="s">
        <v>848</v>
      </c>
      <c r="F152" s="299" t="s">
        <v>849</v>
      </c>
      <c r="G152" s="300" t="s">
        <v>236</v>
      </c>
      <c r="H152" s="301">
        <v>4</v>
      </c>
      <c r="I152" s="302"/>
      <c r="J152" s="303">
        <f>ROUND(I152*H152,2)</f>
        <v>0</v>
      </c>
      <c r="K152" s="299" t="s">
        <v>282</v>
      </c>
      <c r="L152" s="304"/>
      <c r="M152" s="305" t="s">
        <v>1</v>
      </c>
      <c r="N152" s="306" t="s">
        <v>40</v>
      </c>
      <c r="O152" s="91"/>
      <c r="P152" s="252">
        <f>O152*H152</f>
        <v>0</v>
      </c>
      <c r="Q152" s="252">
        <v>0.0044999999999999997</v>
      </c>
      <c r="R152" s="252">
        <f>Q152*H152</f>
        <v>0.017999999999999999</v>
      </c>
      <c r="S152" s="252">
        <v>0</v>
      </c>
      <c r="T152" s="25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4" t="s">
        <v>194</v>
      </c>
      <c r="AT152" s="254" t="s">
        <v>359</v>
      </c>
      <c r="AU152" s="254" t="s">
        <v>85</v>
      </c>
      <c r="AY152" s="17" t="s">
        <v>148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7" t="s">
        <v>83</v>
      </c>
      <c r="BK152" s="255">
        <f>ROUND(I152*H152,2)</f>
        <v>0</v>
      </c>
      <c r="BL152" s="17" t="s">
        <v>162</v>
      </c>
      <c r="BM152" s="254" t="s">
        <v>850</v>
      </c>
    </row>
    <row r="153" s="13" customFormat="1">
      <c r="A153" s="13"/>
      <c r="B153" s="256"/>
      <c r="C153" s="257"/>
      <c r="D153" s="258" t="s">
        <v>156</v>
      </c>
      <c r="E153" s="259" t="s">
        <v>1</v>
      </c>
      <c r="F153" s="260" t="s">
        <v>851</v>
      </c>
      <c r="G153" s="257"/>
      <c r="H153" s="261">
        <v>4</v>
      </c>
      <c r="I153" s="262"/>
      <c r="J153" s="257"/>
      <c r="K153" s="257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156</v>
      </c>
      <c r="AU153" s="267" t="s">
        <v>85</v>
      </c>
      <c r="AV153" s="13" t="s">
        <v>85</v>
      </c>
      <c r="AW153" s="13" t="s">
        <v>32</v>
      </c>
      <c r="AX153" s="13" t="s">
        <v>83</v>
      </c>
      <c r="AY153" s="267" t="s">
        <v>148</v>
      </c>
    </row>
    <row r="154" s="2" customFormat="1" ht="21.75" customHeight="1">
      <c r="A154" s="38"/>
      <c r="B154" s="39"/>
      <c r="C154" s="243" t="s">
        <v>205</v>
      </c>
      <c r="D154" s="243" t="s">
        <v>149</v>
      </c>
      <c r="E154" s="244" t="s">
        <v>852</v>
      </c>
      <c r="F154" s="245" t="s">
        <v>853</v>
      </c>
      <c r="G154" s="246" t="s">
        <v>236</v>
      </c>
      <c r="H154" s="247">
        <v>8</v>
      </c>
      <c r="I154" s="248"/>
      <c r="J154" s="249">
        <f>ROUND(I154*H154,2)</f>
        <v>0</v>
      </c>
      <c r="K154" s="245" t="s">
        <v>153</v>
      </c>
      <c r="L154" s="44"/>
      <c r="M154" s="250" t="s">
        <v>1</v>
      </c>
      <c r="N154" s="251" t="s">
        <v>40</v>
      </c>
      <c r="O154" s="91"/>
      <c r="P154" s="252">
        <f>O154*H154</f>
        <v>0</v>
      </c>
      <c r="Q154" s="252">
        <v>0.11240500000000001</v>
      </c>
      <c r="R154" s="252">
        <f>Q154*H154</f>
        <v>0.89924000000000004</v>
      </c>
      <c r="S154" s="252">
        <v>0</v>
      </c>
      <c r="T154" s="25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4" t="s">
        <v>162</v>
      </c>
      <c r="AT154" s="254" t="s">
        <v>149</v>
      </c>
      <c r="AU154" s="254" t="s">
        <v>85</v>
      </c>
      <c r="AY154" s="17" t="s">
        <v>148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7" t="s">
        <v>83</v>
      </c>
      <c r="BK154" s="255">
        <f>ROUND(I154*H154,2)</f>
        <v>0</v>
      </c>
      <c r="BL154" s="17" t="s">
        <v>162</v>
      </c>
      <c r="BM154" s="254" t="s">
        <v>214</v>
      </c>
    </row>
    <row r="155" s="13" customFormat="1">
      <c r="A155" s="13"/>
      <c r="B155" s="256"/>
      <c r="C155" s="257"/>
      <c r="D155" s="258" t="s">
        <v>156</v>
      </c>
      <c r="E155" s="259" t="s">
        <v>1</v>
      </c>
      <c r="F155" s="260" t="s">
        <v>854</v>
      </c>
      <c r="G155" s="257"/>
      <c r="H155" s="261">
        <v>8</v>
      </c>
      <c r="I155" s="262"/>
      <c r="J155" s="257"/>
      <c r="K155" s="257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156</v>
      </c>
      <c r="AU155" s="267" t="s">
        <v>85</v>
      </c>
      <c r="AV155" s="13" t="s">
        <v>85</v>
      </c>
      <c r="AW155" s="13" t="s">
        <v>32</v>
      </c>
      <c r="AX155" s="13" t="s">
        <v>75</v>
      </c>
      <c r="AY155" s="267" t="s">
        <v>148</v>
      </c>
    </row>
    <row r="156" s="14" customFormat="1">
      <c r="A156" s="14"/>
      <c r="B156" s="268"/>
      <c r="C156" s="269"/>
      <c r="D156" s="258" t="s">
        <v>156</v>
      </c>
      <c r="E156" s="270" t="s">
        <v>1</v>
      </c>
      <c r="F156" s="271" t="s">
        <v>161</v>
      </c>
      <c r="G156" s="269"/>
      <c r="H156" s="272">
        <v>8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8" t="s">
        <v>156</v>
      </c>
      <c r="AU156" s="278" t="s">
        <v>85</v>
      </c>
      <c r="AV156" s="14" t="s">
        <v>162</v>
      </c>
      <c r="AW156" s="14" t="s">
        <v>32</v>
      </c>
      <c r="AX156" s="14" t="s">
        <v>83</v>
      </c>
      <c r="AY156" s="278" t="s">
        <v>148</v>
      </c>
    </row>
    <row r="157" s="2" customFormat="1" ht="16.5" customHeight="1">
      <c r="A157" s="38"/>
      <c r="B157" s="39"/>
      <c r="C157" s="297" t="s">
        <v>210</v>
      </c>
      <c r="D157" s="297" t="s">
        <v>359</v>
      </c>
      <c r="E157" s="298" t="s">
        <v>855</v>
      </c>
      <c r="F157" s="299" t="s">
        <v>856</v>
      </c>
      <c r="G157" s="300" t="s">
        <v>236</v>
      </c>
      <c r="H157" s="301">
        <v>8</v>
      </c>
      <c r="I157" s="302"/>
      <c r="J157" s="303">
        <f>ROUND(I157*H157,2)</f>
        <v>0</v>
      </c>
      <c r="K157" s="299" t="s">
        <v>282</v>
      </c>
      <c r="L157" s="304"/>
      <c r="M157" s="305" t="s">
        <v>1</v>
      </c>
      <c r="N157" s="306" t="s">
        <v>40</v>
      </c>
      <c r="O157" s="91"/>
      <c r="P157" s="252">
        <f>O157*H157</f>
        <v>0</v>
      </c>
      <c r="Q157" s="252">
        <v>0.0061000000000000004</v>
      </c>
      <c r="R157" s="252">
        <f>Q157*H157</f>
        <v>0.048800000000000003</v>
      </c>
      <c r="S157" s="252">
        <v>0</v>
      </c>
      <c r="T157" s="25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4" t="s">
        <v>194</v>
      </c>
      <c r="AT157" s="254" t="s">
        <v>359</v>
      </c>
      <c r="AU157" s="254" t="s">
        <v>85</v>
      </c>
      <c r="AY157" s="17" t="s">
        <v>148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7" t="s">
        <v>83</v>
      </c>
      <c r="BK157" s="255">
        <f>ROUND(I157*H157,2)</f>
        <v>0</v>
      </c>
      <c r="BL157" s="17" t="s">
        <v>162</v>
      </c>
      <c r="BM157" s="254" t="s">
        <v>857</v>
      </c>
    </row>
    <row r="158" s="13" customFormat="1">
      <c r="A158" s="13"/>
      <c r="B158" s="256"/>
      <c r="C158" s="257"/>
      <c r="D158" s="258" t="s">
        <v>156</v>
      </c>
      <c r="E158" s="259" t="s">
        <v>1</v>
      </c>
      <c r="F158" s="260" t="s">
        <v>194</v>
      </c>
      <c r="G158" s="257"/>
      <c r="H158" s="261">
        <v>8</v>
      </c>
      <c r="I158" s="262"/>
      <c r="J158" s="257"/>
      <c r="K158" s="257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156</v>
      </c>
      <c r="AU158" s="267" t="s">
        <v>85</v>
      </c>
      <c r="AV158" s="13" t="s">
        <v>85</v>
      </c>
      <c r="AW158" s="13" t="s">
        <v>32</v>
      </c>
      <c r="AX158" s="13" t="s">
        <v>83</v>
      </c>
      <c r="AY158" s="267" t="s">
        <v>148</v>
      </c>
    </row>
    <row r="159" s="2" customFormat="1" ht="16.5" customHeight="1">
      <c r="A159" s="38"/>
      <c r="B159" s="39"/>
      <c r="C159" s="297" t="s">
        <v>214</v>
      </c>
      <c r="D159" s="297" t="s">
        <v>359</v>
      </c>
      <c r="E159" s="298" t="s">
        <v>858</v>
      </c>
      <c r="F159" s="299" t="s">
        <v>859</v>
      </c>
      <c r="G159" s="300" t="s">
        <v>236</v>
      </c>
      <c r="H159" s="301">
        <v>8</v>
      </c>
      <c r="I159" s="302"/>
      <c r="J159" s="303">
        <f>ROUND(I159*H159,2)</f>
        <v>0</v>
      </c>
      <c r="K159" s="299" t="s">
        <v>282</v>
      </c>
      <c r="L159" s="304"/>
      <c r="M159" s="305" t="s">
        <v>1</v>
      </c>
      <c r="N159" s="306" t="s">
        <v>40</v>
      </c>
      <c r="O159" s="91"/>
      <c r="P159" s="252">
        <f>O159*H159</f>
        <v>0</v>
      </c>
      <c r="Q159" s="252">
        <v>0.0030000000000000001</v>
      </c>
      <c r="R159" s="252">
        <f>Q159*H159</f>
        <v>0.024</v>
      </c>
      <c r="S159" s="252">
        <v>0</v>
      </c>
      <c r="T159" s="25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4" t="s">
        <v>194</v>
      </c>
      <c r="AT159" s="254" t="s">
        <v>359</v>
      </c>
      <c r="AU159" s="254" t="s">
        <v>85</v>
      </c>
      <c r="AY159" s="17" t="s">
        <v>148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7" t="s">
        <v>83</v>
      </c>
      <c r="BK159" s="255">
        <f>ROUND(I159*H159,2)</f>
        <v>0</v>
      </c>
      <c r="BL159" s="17" t="s">
        <v>162</v>
      </c>
      <c r="BM159" s="254" t="s">
        <v>860</v>
      </c>
    </row>
    <row r="160" s="2" customFormat="1" ht="16.5" customHeight="1">
      <c r="A160" s="38"/>
      <c r="B160" s="39"/>
      <c r="C160" s="297" t="s">
        <v>219</v>
      </c>
      <c r="D160" s="297" t="s">
        <v>359</v>
      </c>
      <c r="E160" s="298" t="s">
        <v>861</v>
      </c>
      <c r="F160" s="299" t="s">
        <v>862</v>
      </c>
      <c r="G160" s="300" t="s">
        <v>236</v>
      </c>
      <c r="H160" s="301">
        <v>8</v>
      </c>
      <c r="I160" s="302"/>
      <c r="J160" s="303">
        <f>ROUND(I160*H160,2)</f>
        <v>0</v>
      </c>
      <c r="K160" s="299" t="s">
        <v>282</v>
      </c>
      <c r="L160" s="304"/>
      <c r="M160" s="305" t="s">
        <v>1</v>
      </c>
      <c r="N160" s="306" t="s">
        <v>40</v>
      </c>
      <c r="O160" s="91"/>
      <c r="P160" s="252">
        <f>O160*H160</f>
        <v>0</v>
      </c>
      <c r="Q160" s="252">
        <v>0.00010000000000000001</v>
      </c>
      <c r="R160" s="252">
        <f>Q160*H160</f>
        <v>0.00080000000000000004</v>
      </c>
      <c r="S160" s="252">
        <v>0</v>
      </c>
      <c r="T160" s="25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4" t="s">
        <v>194</v>
      </c>
      <c r="AT160" s="254" t="s">
        <v>359</v>
      </c>
      <c r="AU160" s="254" t="s">
        <v>85</v>
      </c>
      <c r="AY160" s="17" t="s">
        <v>148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7" t="s">
        <v>83</v>
      </c>
      <c r="BK160" s="255">
        <f>ROUND(I160*H160,2)</f>
        <v>0</v>
      </c>
      <c r="BL160" s="17" t="s">
        <v>162</v>
      </c>
      <c r="BM160" s="254" t="s">
        <v>863</v>
      </c>
    </row>
    <row r="161" s="2" customFormat="1" ht="16.5" customHeight="1">
      <c r="A161" s="38"/>
      <c r="B161" s="39"/>
      <c r="C161" s="297" t="s">
        <v>224</v>
      </c>
      <c r="D161" s="297" t="s">
        <v>359</v>
      </c>
      <c r="E161" s="298" t="s">
        <v>864</v>
      </c>
      <c r="F161" s="299" t="s">
        <v>865</v>
      </c>
      <c r="G161" s="300" t="s">
        <v>236</v>
      </c>
      <c r="H161" s="301">
        <v>36</v>
      </c>
      <c r="I161" s="302"/>
      <c r="J161" s="303">
        <f>ROUND(I161*H161,2)</f>
        <v>0</v>
      </c>
      <c r="K161" s="299" t="s">
        <v>282</v>
      </c>
      <c r="L161" s="304"/>
      <c r="M161" s="305" t="s">
        <v>1</v>
      </c>
      <c r="N161" s="306" t="s">
        <v>40</v>
      </c>
      <c r="O161" s="91"/>
      <c r="P161" s="252">
        <f>O161*H161</f>
        <v>0</v>
      </c>
      <c r="Q161" s="252">
        <v>0.00035</v>
      </c>
      <c r="R161" s="252">
        <f>Q161*H161</f>
        <v>0.0126</v>
      </c>
      <c r="S161" s="252">
        <v>0</v>
      </c>
      <c r="T161" s="25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4" t="s">
        <v>194</v>
      </c>
      <c r="AT161" s="254" t="s">
        <v>359</v>
      </c>
      <c r="AU161" s="254" t="s">
        <v>85</v>
      </c>
      <c r="AY161" s="17" t="s">
        <v>148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7" t="s">
        <v>83</v>
      </c>
      <c r="BK161" s="255">
        <f>ROUND(I161*H161,2)</f>
        <v>0</v>
      </c>
      <c r="BL161" s="17" t="s">
        <v>162</v>
      </c>
      <c r="BM161" s="254" t="s">
        <v>866</v>
      </c>
    </row>
    <row r="162" s="13" customFormat="1">
      <c r="A162" s="13"/>
      <c r="B162" s="256"/>
      <c r="C162" s="257"/>
      <c r="D162" s="258" t="s">
        <v>156</v>
      </c>
      <c r="E162" s="259" t="s">
        <v>1</v>
      </c>
      <c r="F162" s="260" t="s">
        <v>867</v>
      </c>
      <c r="G162" s="257"/>
      <c r="H162" s="261">
        <v>36</v>
      </c>
      <c r="I162" s="262"/>
      <c r="J162" s="257"/>
      <c r="K162" s="257"/>
      <c r="L162" s="263"/>
      <c r="M162" s="264"/>
      <c r="N162" s="265"/>
      <c r="O162" s="265"/>
      <c r="P162" s="265"/>
      <c r="Q162" s="265"/>
      <c r="R162" s="265"/>
      <c r="S162" s="265"/>
      <c r="T162" s="26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7" t="s">
        <v>156</v>
      </c>
      <c r="AU162" s="267" t="s">
        <v>85</v>
      </c>
      <c r="AV162" s="13" t="s">
        <v>85</v>
      </c>
      <c r="AW162" s="13" t="s">
        <v>32</v>
      </c>
      <c r="AX162" s="13" t="s">
        <v>83</v>
      </c>
      <c r="AY162" s="267" t="s">
        <v>148</v>
      </c>
    </row>
    <row r="163" s="2" customFormat="1" ht="21.75" customHeight="1">
      <c r="A163" s="38"/>
      <c r="B163" s="39"/>
      <c r="C163" s="243" t="s">
        <v>8</v>
      </c>
      <c r="D163" s="243" t="s">
        <v>149</v>
      </c>
      <c r="E163" s="244" t="s">
        <v>868</v>
      </c>
      <c r="F163" s="245" t="s">
        <v>869</v>
      </c>
      <c r="G163" s="246" t="s">
        <v>307</v>
      </c>
      <c r="H163" s="247">
        <v>83.599999999999994</v>
      </c>
      <c r="I163" s="248"/>
      <c r="J163" s="249">
        <f>ROUND(I163*H163,2)</f>
        <v>0</v>
      </c>
      <c r="K163" s="245" t="s">
        <v>282</v>
      </c>
      <c r="L163" s="44"/>
      <c r="M163" s="250" t="s">
        <v>1</v>
      </c>
      <c r="N163" s="251" t="s">
        <v>40</v>
      </c>
      <c r="O163" s="91"/>
      <c r="P163" s="252">
        <f>O163*H163</f>
        <v>0</v>
      </c>
      <c r="Q163" s="252">
        <v>0.00011</v>
      </c>
      <c r="R163" s="252">
        <f>Q163*H163</f>
        <v>0.0091959999999999993</v>
      </c>
      <c r="S163" s="252">
        <v>0</v>
      </c>
      <c r="T163" s="25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4" t="s">
        <v>162</v>
      </c>
      <c r="AT163" s="254" t="s">
        <v>149</v>
      </c>
      <c r="AU163" s="254" t="s">
        <v>85</v>
      </c>
      <c r="AY163" s="17" t="s">
        <v>148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7" t="s">
        <v>83</v>
      </c>
      <c r="BK163" s="255">
        <f>ROUND(I163*H163,2)</f>
        <v>0</v>
      </c>
      <c r="BL163" s="17" t="s">
        <v>162</v>
      </c>
      <c r="BM163" s="254" t="s">
        <v>870</v>
      </c>
    </row>
    <row r="164" s="13" customFormat="1">
      <c r="A164" s="13"/>
      <c r="B164" s="256"/>
      <c r="C164" s="257"/>
      <c r="D164" s="258" t="s">
        <v>156</v>
      </c>
      <c r="E164" s="259" t="s">
        <v>1</v>
      </c>
      <c r="F164" s="260" t="s">
        <v>871</v>
      </c>
      <c r="G164" s="257"/>
      <c r="H164" s="261">
        <v>83.599999999999994</v>
      </c>
      <c r="I164" s="262"/>
      <c r="J164" s="257"/>
      <c r="K164" s="257"/>
      <c r="L164" s="263"/>
      <c r="M164" s="264"/>
      <c r="N164" s="265"/>
      <c r="O164" s="265"/>
      <c r="P164" s="265"/>
      <c r="Q164" s="265"/>
      <c r="R164" s="265"/>
      <c r="S164" s="265"/>
      <c r="T164" s="26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7" t="s">
        <v>156</v>
      </c>
      <c r="AU164" s="267" t="s">
        <v>85</v>
      </c>
      <c r="AV164" s="13" t="s">
        <v>85</v>
      </c>
      <c r="AW164" s="13" t="s">
        <v>32</v>
      </c>
      <c r="AX164" s="13" t="s">
        <v>75</v>
      </c>
      <c r="AY164" s="267" t="s">
        <v>148</v>
      </c>
    </row>
    <row r="165" s="14" customFormat="1">
      <c r="A165" s="14"/>
      <c r="B165" s="268"/>
      <c r="C165" s="269"/>
      <c r="D165" s="258" t="s">
        <v>156</v>
      </c>
      <c r="E165" s="270" t="s">
        <v>1</v>
      </c>
      <c r="F165" s="271" t="s">
        <v>161</v>
      </c>
      <c r="G165" s="269"/>
      <c r="H165" s="272">
        <v>83.599999999999994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8" t="s">
        <v>156</v>
      </c>
      <c r="AU165" s="278" t="s">
        <v>85</v>
      </c>
      <c r="AV165" s="14" t="s">
        <v>162</v>
      </c>
      <c r="AW165" s="14" t="s">
        <v>32</v>
      </c>
      <c r="AX165" s="14" t="s">
        <v>83</v>
      </c>
      <c r="AY165" s="278" t="s">
        <v>148</v>
      </c>
    </row>
    <row r="166" s="2" customFormat="1" ht="21.75" customHeight="1">
      <c r="A166" s="38"/>
      <c r="B166" s="39"/>
      <c r="C166" s="243" t="s">
        <v>233</v>
      </c>
      <c r="D166" s="243" t="s">
        <v>149</v>
      </c>
      <c r="E166" s="244" t="s">
        <v>872</v>
      </c>
      <c r="F166" s="245" t="s">
        <v>873</v>
      </c>
      <c r="G166" s="246" t="s">
        <v>276</v>
      </c>
      <c r="H166" s="247">
        <v>10.5</v>
      </c>
      <c r="I166" s="248"/>
      <c r="J166" s="249">
        <f>ROUND(I166*H166,2)</f>
        <v>0</v>
      </c>
      <c r="K166" s="245" t="s">
        <v>282</v>
      </c>
      <c r="L166" s="44"/>
      <c r="M166" s="250" t="s">
        <v>1</v>
      </c>
      <c r="N166" s="251" t="s">
        <v>40</v>
      </c>
      <c r="O166" s="91"/>
      <c r="P166" s="252">
        <f>O166*H166</f>
        <v>0</v>
      </c>
      <c r="Q166" s="252">
        <v>0.00084999999999999995</v>
      </c>
      <c r="R166" s="252">
        <f>Q166*H166</f>
        <v>0.0089249999999999989</v>
      </c>
      <c r="S166" s="252">
        <v>0</v>
      </c>
      <c r="T166" s="25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4" t="s">
        <v>162</v>
      </c>
      <c r="AT166" s="254" t="s">
        <v>149</v>
      </c>
      <c r="AU166" s="254" t="s">
        <v>85</v>
      </c>
      <c r="AY166" s="17" t="s">
        <v>148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7" t="s">
        <v>83</v>
      </c>
      <c r="BK166" s="255">
        <f>ROUND(I166*H166,2)</f>
        <v>0</v>
      </c>
      <c r="BL166" s="17" t="s">
        <v>162</v>
      </c>
      <c r="BM166" s="254" t="s">
        <v>874</v>
      </c>
    </row>
    <row r="167" s="13" customFormat="1">
      <c r="A167" s="13"/>
      <c r="B167" s="256"/>
      <c r="C167" s="257"/>
      <c r="D167" s="258" t="s">
        <v>156</v>
      </c>
      <c r="E167" s="259" t="s">
        <v>1</v>
      </c>
      <c r="F167" s="260" t="s">
        <v>875</v>
      </c>
      <c r="G167" s="257"/>
      <c r="H167" s="261">
        <v>2.5</v>
      </c>
      <c r="I167" s="262"/>
      <c r="J167" s="257"/>
      <c r="K167" s="257"/>
      <c r="L167" s="263"/>
      <c r="M167" s="264"/>
      <c r="N167" s="265"/>
      <c r="O167" s="265"/>
      <c r="P167" s="265"/>
      <c r="Q167" s="265"/>
      <c r="R167" s="265"/>
      <c r="S167" s="265"/>
      <c r="T167" s="26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7" t="s">
        <v>156</v>
      </c>
      <c r="AU167" s="267" t="s">
        <v>85</v>
      </c>
      <c r="AV167" s="13" t="s">
        <v>85</v>
      </c>
      <c r="AW167" s="13" t="s">
        <v>32</v>
      </c>
      <c r="AX167" s="13" t="s">
        <v>75</v>
      </c>
      <c r="AY167" s="267" t="s">
        <v>148</v>
      </c>
    </row>
    <row r="168" s="13" customFormat="1">
      <c r="A168" s="13"/>
      <c r="B168" s="256"/>
      <c r="C168" s="257"/>
      <c r="D168" s="258" t="s">
        <v>156</v>
      </c>
      <c r="E168" s="259" t="s">
        <v>1</v>
      </c>
      <c r="F168" s="260" t="s">
        <v>876</v>
      </c>
      <c r="G168" s="257"/>
      <c r="H168" s="261">
        <v>8</v>
      </c>
      <c r="I168" s="262"/>
      <c r="J168" s="257"/>
      <c r="K168" s="257"/>
      <c r="L168" s="263"/>
      <c r="M168" s="264"/>
      <c r="N168" s="265"/>
      <c r="O168" s="265"/>
      <c r="P168" s="265"/>
      <c r="Q168" s="265"/>
      <c r="R168" s="265"/>
      <c r="S168" s="265"/>
      <c r="T168" s="26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7" t="s">
        <v>156</v>
      </c>
      <c r="AU168" s="267" t="s">
        <v>85</v>
      </c>
      <c r="AV168" s="13" t="s">
        <v>85</v>
      </c>
      <c r="AW168" s="13" t="s">
        <v>32</v>
      </c>
      <c r="AX168" s="13" t="s">
        <v>75</v>
      </c>
      <c r="AY168" s="267" t="s">
        <v>148</v>
      </c>
    </row>
    <row r="169" s="14" customFormat="1">
      <c r="A169" s="14"/>
      <c r="B169" s="268"/>
      <c r="C169" s="269"/>
      <c r="D169" s="258" t="s">
        <v>156</v>
      </c>
      <c r="E169" s="270" t="s">
        <v>1</v>
      </c>
      <c r="F169" s="271" t="s">
        <v>161</v>
      </c>
      <c r="G169" s="269"/>
      <c r="H169" s="272">
        <v>10.5</v>
      </c>
      <c r="I169" s="273"/>
      <c r="J169" s="269"/>
      <c r="K169" s="269"/>
      <c r="L169" s="274"/>
      <c r="M169" s="275"/>
      <c r="N169" s="276"/>
      <c r="O169" s="276"/>
      <c r="P169" s="276"/>
      <c r="Q169" s="276"/>
      <c r="R169" s="276"/>
      <c r="S169" s="276"/>
      <c r="T169" s="27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8" t="s">
        <v>156</v>
      </c>
      <c r="AU169" s="278" t="s">
        <v>85</v>
      </c>
      <c r="AV169" s="14" t="s">
        <v>162</v>
      </c>
      <c r="AW169" s="14" t="s">
        <v>32</v>
      </c>
      <c r="AX169" s="14" t="s">
        <v>83</v>
      </c>
      <c r="AY169" s="278" t="s">
        <v>148</v>
      </c>
    </row>
    <row r="170" s="2" customFormat="1" ht="21.75" customHeight="1">
      <c r="A170" s="38"/>
      <c r="B170" s="39"/>
      <c r="C170" s="243" t="s">
        <v>353</v>
      </c>
      <c r="D170" s="243" t="s">
        <v>149</v>
      </c>
      <c r="E170" s="244" t="s">
        <v>877</v>
      </c>
      <c r="F170" s="245" t="s">
        <v>873</v>
      </c>
      <c r="G170" s="246" t="s">
        <v>878</v>
      </c>
      <c r="H170" s="247">
        <v>6</v>
      </c>
      <c r="I170" s="248"/>
      <c r="J170" s="249">
        <f>ROUND(I170*H170,2)</f>
        <v>0</v>
      </c>
      <c r="K170" s="245" t="s">
        <v>153</v>
      </c>
      <c r="L170" s="44"/>
      <c r="M170" s="250" t="s">
        <v>1</v>
      </c>
      <c r="N170" s="251" t="s">
        <v>40</v>
      </c>
      <c r="O170" s="91"/>
      <c r="P170" s="252">
        <f>O170*H170</f>
        <v>0</v>
      </c>
      <c r="Q170" s="252">
        <v>0.00084999999999999995</v>
      </c>
      <c r="R170" s="252">
        <f>Q170*H170</f>
        <v>0.0050999999999999995</v>
      </c>
      <c r="S170" s="252">
        <v>0</v>
      </c>
      <c r="T170" s="25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4" t="s">
        <v>162</v>
      </c>
      <c r="AT170" s="254" t="s">
        <v>149</v>
      </c>
      <c r="AU170" s="254" t="s">
        <v>85</v>
      </c>
      <c r="AY170" s="17" t="s">
        <v>148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7" t="s">
        <v>83</v>
      </c>
      <c r="BK170" s="255">
        <f>ROUND(I170*H170,2)</f>
        <v>0</v>
      </c>
      <c r="BL170" s="17" t="s">
        <v>162</v>
      </c>
      <c r="BM170" s="254" t="s">
        <v>879</v>
      </c>
    </row>
    <row r="171" s="13" customFormat="1">
      <c r="A171" s="13"/>
      <c r="B171" s="256"/>
      <c r="C171" s="257"/>
      <c r="D171" s="258" t="s">
        <v>156</v>
      </c>
      <c r="E171" s="259" t="s">
        <v>1</v>
      </c>
      <c r="F171" s="260" t="s">
        <v>880</v>
      </c>
      <c r="G171" s="257"/>
      <c r="H171" s="261">
        <v>6</v>
      </c>
      <c r="I171" s="262"/>
      <c r="J171" s="257"/>
      <c r="K171" s="257"/>
      <c r="L171" s="263"/>
      <c r="M171" s="264"/>
      <c r="N171" s="265"/>
      <c r="O171" s="265"/>
      <c r="P171" s="265"/>
      <c r="Q171" s="265"/>
      <c r="R171" s="265"/>
      <c r="S171" s="265"/>
      <c r="T171" s="26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7" t="s">
        <v>156</v>
      </c>
      <c r="AU171" s="267" t="s">
        <v>85</v>
      </c>
      <c r="AV171" s="13" t="s">
        <v>85</v>
      </c>
      <c r="AW171" s="13" t="s">
        <v>32</v>
      </c>
      <c r="AX171" s="13" t="s">
        <v>75</v>
      </c>
      <c r="AY171" s="267" t="s">
        <v>148</v>
      </c>
    </row>
    <row r="172" s="14" customFormat="1">
      <c r="A172" s="14"/>
      <c r="B172" s="268"/>
      <c r="C172" s="269"/>
      <c r="D172" s="258" t="s">
        <v>156</v>
      </c>
      <c r="E172" s="270" t="s">
        <v>1</v>
      </c>
      <c r="F172" s="271" t="s">
        <v>161</v>
      </c>
      <c r="G172" s="269"/>
      <c r="H172" s="272">
        <v>6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8" t="s">
        <v>156</v>
      </c>
      <c r="AU172" s="278" t="s">
        <v>85</v>
      </c>
      <c r="AV172" s="14" t="s">
        <v>162</v>
      </c>
      <c r="AW172" s="14" t="s">
        <v>32</v>
      </c>
      <c r="AX172" s="14" t="s">
        <v>83</v>
      </c>
      <c r="AY172" s="278" t="s">
        <v>148</v>
      </c>
    </row>
    <row r="173" s="2" customFormat="1" ht="33" customHeight="1">
      <c r="A173" s="38"/>
      <c r="B173" s="39"/>
      <c r="C173" s="243" t="s">
        <v>358</v>
      </c>
      <c r="D173" s="243" t="s">
        <v>149</v>
      </c>
      <c r="E173" s="244" t="s">
        <v>881</v>
      </c>
      <c r="F173" s="245" t="s">
        <v>882</v>
      </c>
      <c r="G173" s="246" t="s">
        <v>276</v>
      </c>
      <c r="H173" s="247">
        <v>3</v>
      </c>
      <c r="I173" s="248"/>
      <c r="J173" s="249">
        <f>ROUND(I173*H173,2)</f>
        <v>0</v>
      </c>
      <c r="K173" s="245" t="s">
        <v>153</v>
      </c>
      <c r="L173" s="44"/>
      <c r="M173" s="250" t="s">
        <v>1</v>
      </c>
      <c r="N173" s="251" t="s">
        <v>40</v>
      </c>
      <c r="O173" s="91"/>
      <c r="P173" s="252">
        <f>O173*H173</f>
        <v>0</v>
      </c>
      <c r="Q173" s="252">
        <v>0.0011999999999999999</v>
      </c>
      <c r="R173" s="252">
        <f>Q173*H173</f>
        <v>0.0035999999999999999</v>
      </c>
      <c r="S173" s="252">
        <v>0</v>
      </c>
      <c r="T173" s="25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4" t="s">
        <v>162</v>
      </c>
      <c r="AT173" s="254" t="s">
        <v>149</v>
      </c>
      <c r="AU173" s="254" t="s">
        <v>85</v>
      </c>
      <c r="AY173" s="17" t="s">
        <v>148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7" t="s">
        <v>83</v>
      </c>
      <c r="BK173" s="255">
        <f>ROUND(I173*H173,2)</f>
        <v>0</v>
      </c>
      <c r="BL173" s="17" t="s">
        <v>162</v>
      </c>
      <c r="BM173" s="254" t="s">
        <v>883</v>
      </c>
    </row>
    <row r="174" s="2" customFormat="1" ht="16.5" customHeight="1">
      <c r="A174" s="38"/>
      <c r="B174" s="39"/>
      <c r="C174" s="243" t="s">
        <v>364</v>
      </c>
      <c r="D174" s="243" t="s">
        <v>149</v>
      </c>
      <c r="E174" s="244" t="s">
        <v>884</v>
      </c>
      <c r="F174" s="245" t="s">
        <v>885</v>
      </c>
      <c r="G174" s="246" t="s">
        <v>276</v>
      </c>
      <c r="H174" s="247">
        <v>10.5</v>
      </c>
      <c r="I174" s="248"/>
      <c r="J174" s="249">
        <f>ROUND(I174*H174,2)</f>
        <v>0</v>
      </c>
      <c r="K174" s="245" t="s">
        <v>282</v>
      </c>
      <c r="L174" s="44"/>
      <c r="M174" s="250" t="s">
        <v>1</v>
      </c>
      <c r="N174" s="251" t="s">
        <v>40</v>
      </c>
      <c r="O174" s="91"/>
      <c r="P174" s="252">
        <f>O174*H174</f>
        <v>0</v>
      </c>
      <c r="Q174" s="252">
        <v>9.38E-06</v>
      </c>
      <c r="R174" s="252">
        <f>Q174*H174</f>
        <v>9.8490000000000001E-05</v>
      </c>
      <c r="S174" s="252">
        <v>0</v>
      </c>
      <c r="T174" s="25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4" t="s">
        <v>162</v>
      </c>
      <c r="AT174" s="254" t="s">
        <v>149</v>
      </c>
      <c r="AU174" s="254" t="s">
        <v>85</v>
      </c>
      <c r="AY174" s="17" t="s">
        <v>148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7" t="s">
        <v>83</v>
      </c>
      <c r="BK174" s="255">
        <f>ROUND(I174*H174,2)</f>
        <v>0</v>
      </c>
      <c r="BL174" s="17" t="s">
        <v>162</v>
      </c>
      <c r="BM174" s="254" t="s">
        <v>886</v>
      </c>
    </row>
    <row r="175" s="13" customFormat="1">
      <c r="A175" s="13"/>
      <c r="B175" s="256"/>
      <c r="C175" s="257"/>
      <c r="D175" s="258" t="s">
        <v>156</v>
      </c>
      <c r="E175" s="259" t="s">
        <v>1</v>
      </c>
      <c r="F175" s="260" t="s">
        <v>887</v>
      </c>
      <c r="G175" s="257"/>
      <c r="H175" s="261">
        <v>10.5</v>
      </c>
      <c r="I175" s="262"/>
      <c r="J175" s="257"/>
      <c r="K175" s="257"/>
      <c r="L175" s="263"/>
      <c r="M175" s="264"/>
      <c r="N175" s="265"/>
      <c r="O175" s="265"/>
      <c r="P175" s="265"/>
      <c r="Q175" s="265"/>
      <c r="R175" s="265"/>
      <c r="S175" s="265"/>
      <c r="T175" s="26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7" t="s">
        <v>156</v>
      </c>
      <c r="AU175" s="267" t="s">
        <v>85</v>
      </c>
      <c r="AV175" s="13" t="s">
        <v>85</v>
      </c>
      <c r="AW175" s="13" t="s">
        <v>32</v>
      </c>
      <c r="AX175" s="13" t="s">
        <v>83</v>
      </c>
      <c r="AY175" s="267" t="s">
        <v>148</v>
      </c>
    </row>
    <row r="176" s="2" customFormat="1" ht="21.75" customHeight="1">
      <c r="A176" s="38"/>
      <c r="B176" s="39"/>
      <c r="C176" s="243" t="s">
        <v>375</v>
      </c>
      <c r="D176" s="243" t="s">
        <v>149</v>
      </c>
      <c r="E176" s="244" t="s">
        <v>888</v>
      </c>
      <c r="F176" s="245" t="s">
        <v>889</v>
      </c>
      <c r="G176" s="246" t="s">
        <v>236</v>
      </c>
      <c r="H176" s="247">
        <v>8</v>
      </c>
      <c r="I176" s="248"/>
      <c r="J176" s="249">
        <f>ROUND(I176*H176,2)</f>
        <v>0</v>
      </c>
      <c r="K176" s="245" t="s">
        <v>282</v>
      </c>
      <c r="L176" s="44"/>
      <c r="M176" s="250" t="s">
        <v>1</v>
      </c>
      <c r="N176" s="251" t="s">
        <v>40</v>
      </c>
      <c r="O176" s="91"/>
      <c r="P176" s="252">
        <f>O176*H176</f>
        <v>0</v>
      </c>
      <c r="Q176" s="252">
        <v>0</v>
      </c>
      <c r="R176" s="252">
        <f>Q176*H176</f>
        <v>0</v>
      </c>
      <c r="S176" s="252">
        <v>0.082000000000000003</v>
      </c>
      <c r="T176" s="253">
        <f>S176*H176</f>
        <v>0.65600000000000003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4" t="s">
        <v>162</v>
      </c>
      <c r="AT176" s="254" t="s">
        <v>149</v>
      </c>
      <c r="AU176" s="254" t="s">
        <v>85</v>
      </c>
      <c r="AY176" s="17" t="s">
        <v>148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7" t="s">
        <v>83</v>
      </c>
      <c r="BK176" s="255">
        <f>ROUND(I176*H176,2)</f>
        <v>0</v>
      </c>
      <c r="BL176" s="17" t="s">
        <v>162</v>
      </c>
      <c r="BM176" s="254" t="s">
        <v>890</v>
      </c>
    </row>
    <row r="177" s="2" customFormat="1" ht="21.75" customHeight="1">
      <c r="A177" s="38"/>
      <c r="B177" s="39"/>
      <c r="C177" s="243" t="s">
        <v>7</v>
      </c>
      <c r="D177" s="243" t="s">
        <v>149</v>
      </c>
      <c r="E177" s="244" t="s">
        <v>891</v>
      </c>
      <c r="F177" s="245" t="s">
        <v>892</v>
      </c>
      <c r="G177" s="246" t="s">
        <v>307</v>
      </c>
      <c r="H177" s="247">
        <v>69.349999999999994</v>
      </c>
      <c r="I177" s="248"/>
      <c r="J177" s="249">
        <f>ROUND(I177*H177,2)</f>
        <v>0</v>
      </c>
      <c r="K177" s="245" t="s">
        <v>282</v>
      </c>
      <c r="L177" s="44"/>
      <c r="M177" s="250" t="s">
        <v>1</v>
      </c>
      <c r="N177" s="251" t="s">
        <v>40</v>
      </c>
      <c r="O177" s="91"/>
      <c r="P177" s="252">
        <f>O177*H177</f>
        <v>0</v>
      </c>
      <c r="Q177" s="252">
        <v>0.000107</v>
      </c>
      <c r="R177" s="252">
        <f>Q177*H177</f>
        <v>0.0074204499999999994</v>
      </c>
      <c r="S177" s="252">
        <v>0</v>
      </c>
      <c r="T177" s="25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4" t="s">
        <v>162</v>
      </c>
      <c r="AT177" s="254" t="s">
        <v>149</v>
      </c>
      <c r="AU177" s="254" t="s">
        <v>85</v>
      </c>
      <c r="AY177" s="17" t="s">
        <v>148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7" t="s">
        <v>83</v>
      </c>
      <c r="BK177" s="255">
        <f>ROUND(I177*H177,2)</f>
        <v>0</v>
      </c>
      <c r="BL177" s="17" t="s">
        <v>162</v>
      </c>
      <c r="BM177" s="254" t="s">
        <v>397</v>
      </c>
    </row>
    <row r="178" s="13" customFormat="1">
      <c r="A178" s="13"/>
      <c r="B178" s="256"/>
      <c r="C178" s="257"/>
      <c r="D178" s="258" t="s">
        <v>156</v>
      </c>
      <c r="E178" s="259" t="s">
        <v>1</v>
      </c>
      <c r="F178" s="260" t="s">
        <v>893</v>
      </c>
      <c r="G178" s="257"/>
      <c r="H178" s="261">
        <v>50.25</v>
      </c>
      <c r="I178" s="262"/>
      <c r="J178" s="257"/>
      <c r="K178" s="257"/>
      <c r="L178" s="263"/>
      <c r="M178" s="264"/>
      <c r="N178" s="265"/>
      <c r="O178" s="265"/>
      <c r="P178" s="265"/>
      <c r="Q178" s="265"/>
      <c r="R178" s="265"/>
      <c r="S178" s="265"/>
      <c r="T178" s="26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7" t="s">
        <v>156</v>
      </c>
      <c r="AU178" s="267" t="s">
        <v>85</v>
      </c>
      <c r="AV178" s="13" t="s">
        <v>85</v>
      </c>
      <c r="AW178" s="13" t="s">
        <v>32</v>
      </c>
      <c r="AX178" s="13" t="s">
        <v>75</v>
      </c>
      <c r="AY178" s="267" t="s">
        <v>148</v>
      </c>
    </row>
    <row r="179" s="13" customFormat="1">
      <c r="A179" s="13"/>
      <c r="B179" s="256"/>
      <c r="C179" s="257"/>
      <c r="D179" s="258" t="s">
        <v>156</v>
      </c>
      <c r="E179" s="259" t="s">
        <v>1</v>
      </c>
      <c r="F179" s="260" t="s">
        <v>894</v>
      </c>
      <c r="G179" s="257"/>
      <c r="H179" s="261">
        <v>19.100000000000001</v>
      </c>
      <c r="I179" s="262"/>
      <c r="J179" s="257"/>
      <c r="K179" s="257"/>
      <c r="L179" s="263"/>
      <c r="M179" s="264"/>
      <c r="N179" s="265"/>
      <c r="O179" s="265"/>
      <c r="P179" s="265"/>
      <c r="Q179" s="265"/>
      <c r="R179" s="265"/>
      <c r="S179" s="265"/>
      <c r="T179" s="26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7" t="s">
        <v>156</v>
      </c>
      <c r="AU179" s="267" t="s">
        <v>85</v>
      </c>
      <c r="AV179" s="13" t="s">
        <v>85</v>
      </c>
      <c r="AW179" s="13" t="s">
        <v>32</v>
      </c>
      <c r="AX179" s="13" t="s">
        <v>75</v>
      </c>
      <c r="AY179" s="267" t="s">
        <v>148</v>
      </c>
    </row>
    <row r="180" s="14" customFormat="1">
      <c r="A180" s="14"/>
      <c r="B180" s="268"/>
      <c r="C180" s="269"/>
      <c r="D180" s="258" t="s">
        <v>156</v>
      </c>
      <c r="E180" s="270" t="s">
        <v>1</v>
      </c>
      <c r="F180" s="271" t="s">
        <v>161</v>
      </c>
      <c r="G180" s="269"/>
      <c r="H180" s="272">
        <v>69.349999999999994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8" t="s">
        <v>156</v>
      </c>
      <c r="AU180" s="278" t="s">
        <v>85</v>
      </c>
      <c r="AV180" s="14" t="s">
        <v>162</v>
      </c>
      <c r="AW180" s="14" t="s">
        <v>32</v>
      </c>
      <c r="AX180" s="14" t="s">
        <v>83</v>
      </c>
      <c r="AY180" s="278" t="s">
        <v>148</v>
      </c>
    </row>
    <row r="181" s="2" customFormat="1" ht="16.5" customHeight="1">
      <c r="A181" s="38"/>
      <c r="B181" s="39"/>
      <c r="C181" s="243" t="s">
        <v>384</v>
      </c>
      <c r="D181" s="243" t="s">
        <v>149</v>
      </c>
      <c r="E181" s="244" t="s">
        <v>895</v>
      </c>
      <c r="F181" s="245" t="s">
        <v>896</v>
      </c>
      <c r="G181" s="246" t="s">
        <v>307</v>
      </c>
      <c r="H181" s="247">
        <v>152.94999999999999</v>
      </c>
      <c r="I181" s="248"/>
      <c r="J181" s="249">
        <f>ROUND(I181*H181,2)</f>
        <v>0</v>
      </c>
      <c r="K181" s="245" t="s">
        <v>282</v>
      </c>
      <c r="L181" s="44"/>
      <c r="M181" s="250" t="s">
        <v>1</v>
      </c>
      <c r="N181" s="251" t="s">
        <v>40</v>
      </c>
      <c r="O181" s="91"/>
      <c r="P181" s="252">
        <f>O181*H181</f>
        <v>0</v>
      </c>
      <c r="Q181" s="252">
        <v>3.7500000000000001E-06</v>
      </c>
      <c r="R181" s="252">
        <f>Q181*H181</f>
        <v>0.00057356249999999996</v>
      </c>
      <c r="S181" s="252">
        <v>0</v>
      </c>
      <c r="T181" s="25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4" t="s">
        <v>162</v>
      </c>
      <c r="AT181" s="254" t="s">
        <v>149</v>
      </c>
      <c r="AU181" s="254" t="s">
        <v>85</v>
      </c>
      <c r="AY181" s="17" t="s">
        <v>148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7" t="s">
        <v>83</v>
      </c>
      <c r="BK181" s="255">
        <f>ROUND(I181*H181,2)</f>
        <v>0</v>
      </c>
      <c r="BL181" s="17" t="s">
        <v>162</v>
      </c>
      <c r="BM181" s="254" t="s">
        <v>498</v>
      </c>
    </row>
    <row r="182" s="13" customFormat="1">
      <c r="A182" s="13"/>
      <c r="B182" s="256"/>
      <c r="C182" s="257"/>
      <c r="D182" s="258" t="s">
        <v>156</v>
      </c>
      <c r="E182" s="259" t="s">
        <v>1</v>
      </c>
      <c r="F182" s="260" t="s">
        <v>897</v>
      </c>
      <c r="G182" s="257"/>
      <c r="H182" s="261">
        <v>152.94999999999999</v>
      </c>
      <c r="I182" s="262"/>
      <c r="J182" s="257"/>
      <c r="K182" s="257"/>
      <c r="L182" s="263"/>
      <c r="M182" s="264"/>
      <c r="N182" s="265"/>
      <c r="O182" s="265"/>
      <c r="P182" s="265"/>
      <c r="Q182" s="265"/>
      <c r="R182" s="265"/>
      <c r="S182" s="265"/>
      <c r="T182" s="26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7" t="s">
        <v>156</v>
      </c>
      <c r="AU182" s="267" t="s">
        <v>85</v>
      </c>
      <c r="AV182" s="13" t="s">
        <v>85</v>
      </c>
      <c r="AW182" s="13" t="s">
        <v>32</v>
      </c>
      <c r="AX182" s="13" t="s">
        <v>83</v>
      </c>
      <c r="AY182" s="267" t="s">
        <v>148</v>
      </c>
    </row>
    <row r="183" s="12" customFormat="1" ht="20.88" customHeight="1">
      <c r="A183" s="12"/>
      <c r="B183" s="227"/>
      <c r="C183" s="228"/>
      <c r="D183" s="229" t="s">
        <v>74</v>
      </c>
      <c r="E183" s="241" t="s">
        <v>697</v>
      </c>
      <c r="F183" s="241" t="s">
        <v>698</v>
      </c>
      <c r="G183" s="228"/>
      <c r="H183" s="228"/>
      <c r="I183" s="231"/>
      <c r="J183" s="242">
        <f>BK183</f>
        <v>0</v>
      </c>
      <c r="K183" s="228"/>
      <c r="L183" s="233"/>
      <c r="M183" s="234"/>
      <c r="N183" s="235"/>
      <c r="O183" s="235"/>
      <c r="P183" s="236">
        <f>P184</f>
        <v>0</v>
      </c>
      <c r="Q183" s="235"/>
      <c r="R183" s="236">
        <f>R184</f>
        <v>0</v>
      </c>
      <c r="S183" s="235"/>
      <c r="T183" s="237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8" t="s">
        <v>83</v>
      </c>
      <c r="AT183" s="239" t="s">
        <v>74</v>
      </c>
      <c r="AU183" s="239" t="s">
        <v>85</v>
      </c>
      <c r="AY183" s="238" t="s">
        <v>148</v>
      </c>
      <c r="BK183" s="240">
        <f>BK184</f>
        <v>0</v>
      </c>
    </row>
    <row r="184" s="2" customFormat="1" ht="21.75" customHeight="1">
      <c r="A184" s="38"/>
      <c r="B184" s="39"/>
      <c r="C184" s="243" t="s">
        <v>391</v>
      </c>
      <c r="D184" s="243" t="s">
        <v>149</v>
      </c>
      <c r="E184" s="244" t="s">
        <v>700</v>
      </c>
      <c r="F184" s="245" t="s">
        <v>701</v>
      </c>
      <c r="G184" s="246" t="s">
        <v>349</v>
      </c>
      <c r="H184" s="247">
        <v>1.0900000000000001</v>
      </c>
      <c r="I184" s="248"/>
      <c r="J184" s="249">
        <f>ROUND(I184*H184,2)</f>
        <v>0</v>
      </c>
      <c r="K184" s="245" t="s">
        <v>282</v>
      </c>
      <c r="L184" s="44"/>
      <c r="M184" s="250" t="s">
        <v>1</v>
      </c>
      <c r="N184" s="251" t="s">
        <v>40</v>
      </c>
      <c r="O184" s="91"/>
      <c r="P184" s="252">
        <f>O184*H184</f>
        <v>0</v>
      </c>
      <c r="Q184" s="252">
        <v>0</v>
      </c>
      <c r="R184" s="252">
        <f>Q184*H184</f>
        <v>0</v>
      </c>
      <c r="S184" s="252">
        <v>0</v>
      </c>
      <c r="T184" s="25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4" t="s">
        <v>162</v>
      </c>
      <c r="AT184" s="254" t="s">
        <v>149</v>
      </c>
      <c r="AU184" s="254" t="s">
        <v>168</v>
      </c>
      <c r="AY184" s="17" t="s">
        <v>148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17" t="s">
        <v>83</v>
      </c>
      <c r="BK184" s="255">
        <f>ROUND(I184*H184,2)</f>
        <v>0</v>
      </c>
      <c r="BL184" s="17" t="s">
        <v>162</v>
      </c>
      <c r="BM184" s="254" t="s">
        <v>898</v>
      </c>
    </row>
    <row r="185" s="12" customFormat="1" ht="22.8" customHeight="1">
      <c r="A185" s="12"/>
      <c r="B185" s="227"/>
      <c r="C185" s="228"/>
      <c r="D185" s="229" t="s">
        <v>74</v>
      </c>
      <c r="E185" s="241" t="s">
        <v>703</v>
      </c>
      <c r="F185" s="241" t="s">
        <v>704</v>
      </c>
      <c r="G185" s="228"/>
      <c r="H185" s="228"/>
      <c r="I185" s="231"/>
      <c r="J185" s="242">
        <f>BK185</f>
        <v>0</v>
      </c>
      <c r="K185" s="228"/>
      <c r="L185" s="233"/>
      <c r="M185" s="234"/>
      <c r="N185" s="235"/>
      <c r="O185" s="235"/>
      <c r="P185" s="236">
        <f>SUM(P186:P192)</f>
        <v>0</v>
      </c>
      <c r="Q185" s="235"/>
      <c r="R185" s="236">
        <f>SUM(R186:R192)</f>
        <v>0</v>
      </c>
      <c r="S185" s="235"/>
      <c r="T185" s="237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8" t="s">
        <v>83</v>
      </c>
      <c r="AT185" s="239" t="s">
        <v>74</v>
      </c>
      <c r="AU185" s="239" t="s">
        <v>83</v>
      </c>
      <c r="AY185" s="238" t="s">
        <v>148</v>
      </c>
      <c r="BK185" s="240">
        <f>SUM(BK186:BK192)</f>
        <v>0</v>
      </c>
    </row>
    <row r="186" s="2" customFormat="1" ht="21.75" customHeight="1">
      <c r="A186" s="38"/>
      <c r="B186" s="39"/>
      <c r="C186" s="243" t="s">
        <v>397</v>
      </c>
      <c r="D186" s="243" t="s">
        <v>149</v>
      </c>
      <c r="E186" s="244" t="s">
        <v>706</v>
      </c>
      <c r="F186" s="245" t="s">
        <v>707</v>
      </c>
      <c r="G186" s="246" t="s">
        <v>349</v>
      </c>
      <c r="H186" s="247">
        <v>0.47999999999999998</v>
      </c>
      <c r="I186" s="248"/>
      <c r="J186" s="249">
        <f>ROUND(I186*H186,2)</f>
        <v>0</v>
      </c>
      <c r="K186" s="245" t="s">
        <v>282</v>
      </c>
      <c r="L186" s="44"/>
      <c r="M186" s="250" t="s">
        <v>1</v>
      </c>
      <c r="N186" s="251" t="s">
        <v>40</v>
      </c>
      <c r="O186" s="91"/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4" t="s">
        <v>162</v>
      </c>
      <c r="AT186" s="254" t="s">
        <v>149</v>
      </c>
      <c r="AU186" s="254" t="s">
        <v>85</v>
      </c>
      <c r="AY186" s="17" t="s">
        <v>148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7" t="s">
        <v>83</v>
      </c>
      <c r="BK186" s="255">
        <f>ROUND(I186*H186,2)</f>
        <v>0</v>
      </c>
      <c r="BL186" s="17" t="s">
        <v>162</v>
      </c>
      <c r="BM186" s="254" t="s">
        <v>899</v>
      </c>
    </row>
    <row r="187" s="15" customFormat="1">
      <c r="A187" s="15"/>
      <c r="B187" s="279"/>
      <c r="C187" s="280"/>
      <c r="D187" s="258" t="s">
        <v>156</v>
      </c>
      <c r="E187" s="281" t="s">
        <v>1</v>
      </c>
      <c r="F187" s="282" t="s">
        <v>900</v>
      </c>
      <c r="G187" s="280"/>
      <c r="H187" s="281" t="s">
        <v>1</v>
      </c>
      <c r="I187" s="283"/>
      <c r="J187" s="280"/>
      <c r="K187" s="280"/>
      <c r="L187" s="284"/>
      <c r="M187" s="285"/>
      <c r="N187" s="286"/>
      <c r="O187" s="286"/>
      <c r="P187" s="286"/>
      <c r="Q187" s="286"/>
      <c r="R187" s="286"/>
      <c r="S187" s="286"/>
      <c r="T187" s="28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8" t="s">
        <v>156</v>
      </c>
      <c r="AU187" s="288" t="s">
        <v>85</v>
      </c>
      <c r="AV187" s="15" t="s">
        <v>83</v>
      </c>
      <c r="AW187" s="15" t="s">
        <v>32</v>
      </c>
      <c r="AX187" s="15" t="s">
        <v>75</v>
      </c>
      <c r="AY187" s="288" t="s">
        <v>148</v>
      </c>
    </row>
    <row r="188" s="13" customFormat="1">
      <c r="A188" s="13"/>
      <c r="B188" s="256"/>
      <c r="C188" s="257"/>
      <c r="D188" s="258" t="s">
        <v>156</v>
      </c>
      <c r="E188" s="259" t="s">
        <v>1</v>
      </c>
      <c r="F188" s="260" t="s">
        <v>901</v>
      </c>
      <c r="G188" s="257"/>
      <c r="H188" s="261">
        <v>0.23999999999999999</v>
      </c>
      <c r="I188" s="262"/>
      <c r="J188" s="257"/>
      <c r="K188" s="257"/>
      <c r="L188" s="263"/>
      <c r="M188" s="264"/>
      <c r="N188" s="265"/>
      <c r="O188" s="265"/>
      <c r="P188" s="265"/>
      <c r="Q188" s="265"/>
      <c r="R188" s="265"/>
      <c r="S188" s="265"/>
      <c r="T188" s="26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7" t="s">
        <v>156</v>
      </c>
      <c r="AU188" s="267" t="s">
        <v>85</v>
      </c>
      <c r="AV188" s="13" t="s">
        <v>85</v>
      </c>
      <c r="AW188" s="13" t="s">
        <v>32</v>
      </c>
      <c r="AX188" s="13" t="s">
        <v>75</v>
      </c>
      <c r="AY188" s="267" t="s">
        <v>148</v>
      </c>
    </row>
    <row r="189" s="13" customFormat="1">
      <c r="A189" s="13"/>
      <c r="B189" s="256"/>
      <c r="C189" s="257"/>
      <c r="D189" s="258" t="s">
        <v>156</v>
      </c>
      <c r="E189" s="259" t="s">
        <v>1</v>
      </c>
      <c r="F189" s="260" t="s">
        <v>902</v>
      </c>
      <c r="G189" s="257"/>
      <c r="H189" s="261">
        <v>0.23999999999999999</v>
      </c>
      <c r="I189" s="262"/>
      <c r="J189" s="257"/>
      <c r="K189" s="257"/>
      <c r="L189" s="263"/>
      <c r="M189" s="264"/>
      <c r="N189" s="265"/>
      <c r="O189" s="265"/>
      <c r="P189" s="265"/>
      <c r="Q189" s="265"/>
      <c r="R189" s="265"/>
      <c r="S189" s="265"/>
      <c r="T189" s="26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7" t="s">
        <v>156</v>
      </c>
      <c r="AU189" s="267" t="s">
        <v>85</v>
      </c>
      <c r="AV189" s="13" t="s">
        <v>85</v>
      </c>
      <c r="AW189" s="13" t="s">
        <v>32</v>
      </c>
      <c r="AX189" s="13" t="s">
        <v>75</v>
      </c>
      <c r="AY189" s="267" t="s">
        <v>148</v>
      </c>
    </row>
    <row r="190" s="14" customFormat="1">
      <c r="A190" s="14"/>
      <c r="B190" s="268"/>
      <c r="C190" s="269"/>
      <c r="D190" s="258" t="s">
        <v>156</v>
      </c>
      <c r="E190" s="270" t="s">
        <v>1</v>
      </c>
      <c r="F190" s="271" t="s">
        <v>161</v>
      </c>
      <c r="G190" s="269"/>
      <c r="H190" s="272">
        <v>0.47999999999999998</v>
      </c>
      <c r="I190" s="273"/>
      <c r="J190" s="269"/>
      <c r="K190" s="269"/>
      <c r="L190" s="274"/>
      <c r="M190" s="275"/>
      <c r="N190" s="276"/>
      <c r="O190" s="276"/>
      <c r="P190" s="276"/>
      <c r="Q190" s="276"/>
      <c r="R190" s="276"/>
      <c r="S190" s="276"/>
      <c r="T190" s="27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8" t="s">
        <v>156</v>
      </c>
      <c r="AU190" s="278" t="s">
        <v>85</v>
      </c>
      <c r="AV190" s="14" t="s">
        <v>162</v>
      </c>
      <c r="AW190" s="14" t="s">
        <v>32</v>
      </c>
      <c r="AX190" s="14" t="s">
        <v>83</v>
      </c>
      <c r="AY190" s="278" t="s">
        <v>148</v>
      </c>
    </row>
    <row r="191" s="2" customFormat="1" ht="21.75" customHeight="1">
      <c r="A191" s="38"/>
      <c r="B191" s="39"/>
      <c r="C191" s="243" t="s">
        <v>409</v>
      </c>
      <c r="D191" s="243" t="s">
        <v>149</v>
      </c>
      <c r="E191" s="244" t="s">
        <v>717</v>
      </c>
      <c r="F191" s="245" t="s">
        <v>718</v>
      </c>
      <c r="G191" s="246" t="s">
        <v>349</v>
      </c>
      <c r="H191" s="247">
        <v>7.2000000000000002</v>
      </c>
      <c r="I191" s="248"/>
      <c r="J191" s="249">
        <f>ROUND(I191*H191,2)</f>
        <v>0</v>
      </c>
      <c r="K191" s="245" t="s">
        <v>282</v>
      </c>
      <c r="L191" s="44"/>
      <c r="M191" s="250" t="s">
        <v>1</v>
      </c>
      <c r="N191" s="251" t="s">
        <v>40</v>
      </c>
      <c r="O191" s="91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4" t="s">
        <v>162</v>
      </c>
      <c r="AT191" s="254" t="s">
        <v>149</v>
      </c>
      <c r="AU191" s="254" t="s">
        <v>85</v>
      </c>
      <c r="AY191" s="17" t="s">
        <v>148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7" t="s">
        <v>83</v>
      </c>
      <c r="BK191" s="255">
        <f>ROUND(I191*H191,2)</f>
        <v>0</v>
      </c>
      <c r="BL191" s="17" t="s">
        <v>162</v>
      </c>
      <c r="BM191" s="254" t="s">
        <v>903</v>
      </c>
    </row>
    <row r="192" s="13" customFormat="1">
      <c r="A192" s="13"/>
      <c r="B192" s="256"/>
      <c r="C192" s="257"/>
      <c r="D192" s="258" t="s">
        <v>156</v>
      </c>
      <c r="E192" s="259" t="s">
        <v>1</v>
      </c>
      <c r="F192" s="260" t="s">
        <v>904</v>
      </c>
      <c r="G192" s="257"/>
      <c r="H192" s="261">
        <v>7.2000000000000002</v>
      </c>
      <c r="I192" s="262"/>
      <c r="J192" s="257"/>
      <c r="K192" s="257"/>
      <c r="L192" s="263"/>
      <c r="M192" s="309"/>
      <c r="N192" s="310"/>
      <c r="O192" s="310"/>
      <c r="P192" s="310"/>
      <c r="Q192" s="310"/>
      <c r="R192" s="310"/>
      <c r="S192" s="310"/>
      <c r="T192" s="31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7" t="s">
        <v>156</v>
      </c>
      <c r="AU192" s="267" t="s">
        <v>85</v>
      </c>
      <c r="AV192" s="13" t="s">
        <v>85</v>
      </c>
      <c r="AW192" s="13" t="s">
        <v>32</v>
      </c>
      <c r="AX192" s="13" t="s">
        <v>83</v>
      </c>
      <c r="AY192" s="267" t="s">
        <v>148</v>
      </c>
    </row>
    <row r="193" s="2" customFormat="1" ht="6.96" customHeight="1">
      <c r="A193" s="38"/>
      <c r="B193" s="66"/>
      <c r="C193" s="67"/>
      <c r="D193" s="67"/>
      <c r="E193" s="67"/>
      <c r="F193" s="67"/>
      <c r="G193" s="67"/>
      <c r="H193" s="67"/>
      <c r="I193" s="192"/>
      <c r="J193" s="67"/>
      <c r="K193" s="67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u54C8XggN5PEm0BVDgUrVOGNrjuaiyPFq844LwXeffwCHE1BCDQbgIBM1pA5PVt33ImTLQKacQonMZCxjhZpYA==" hashValue="e8/wpqO4G9Psqu9zcUewYOvcnUak2tASjSKry739OHeiIAaQLhhpDYuiY10G1tt32sePiDiOC1/flJyMLFYRyw==" algorithmName="SHA-512" password="CC35"/>
  <autoFilter ref="C123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123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257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258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24.75" customHeight="1">
      <c r="A11" s="38"/>
      <c r="B11" s="44"/>
      <c r="C11" s="38"/>
      <c r="D11" s="38"/>
      <c r="E11" s="155" t="s">
        <v>905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16. 12. 2020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31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ROUND(J132,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ROUND((SUM(BE132:BE221)),  2)</f>
        <v>0</v>
      </c>
      <c r="G35" s="38"/>
      <c r="H35" s="38"/>
      <c r="I35" s="171">
        <v>0.20999999999999999</v>
      </c>
      <c r="J35" s="170">
        <f>ROUND(((SUM(BE132:BE221))*I35),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ROUND((SUM(BF132:BF221)),  2)</f>
        <v>0</v>
      </c>
      <c r="G36" s="38"/>
      <c r="H36" s="38"/>
      <c r="I36" s="171">
        <v>0.14999999999999999</v>
      </c>
      <c r="J36" s="170">
        <f>ROUND(((SUM(BF132:BF221))*I36),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ROUND((SUM(BG132:BG221)),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ROUND((SUM(BH132:BH221)),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ROUND((SUM(BI132:BI221)),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123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257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258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4.75" customHeight="1">
      <c r="A89" s="38"/>
      <c r="B89" s="39"/>
      <c r="C89" s="40"/>
      <c r="D89" s="40"/>
      <c r="E89" s="76" t="str">
        <f>E11</f>
        <v xml:space="preserve">SO 451 - SO 451 - Veřejné osvětlení - úsek ul.  Havlíčkova x pr. Veselého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Hodonín</v>
      </c>
      <c r="G91" s="40"/>
      <c r="H91" s="40"/>
      <c r="I91" s="156" t="s">
        <v>22</v>
      </c>
      <c r="J91" s="79" t="str">
        <f>IF(J14="","",J14)</f>
        <v>16. 12. 2020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Hodonín</v>
      </c>
      <c r="G93" s="40"/>
      <c r="H93" s="40"/>
      <c r="I93" s="156" t="s">
        <v>30</v>
      </c>
      <c r="J93" s="36" t="str">
        <f>E23</f>
        <v>Dopravoprojekt Ostrava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>Dopravoprojekt Ostrava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126</v>
      </c>
      <c r="D96" s="198"/>
      <c r="E96" s="198"/>
      <c r="F96" s="198"/>
      <c r="G96" s="198"/>
      <c r="H96" s="198"/>
      <c r="I96" s="199"/>
      <c r="J96" s="200" t="s">
        <v>127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128</v>
      </c>
      <c r="D98" s="40"/>
      <c r="E98" s="40"/>
      <c r="F98" s="40"/>
      <c r="G98" s="40"/>
      <c r="H98" s="40"/>
      <c r="I98" s="154"/>
      <c r="J98" s="110">
        <f>J132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202"/>
      <c r="C99" s="203"/>
      <c r="D99" s="204" t="s">
        <v>906</v>
      </c>
      <c r="E99" s="205"/>
      <c r="F99" s="205"/>
      <c r="G99" s="205"/>
      <c r="H99" s="205"/>
      <c r="I99" s="206"/>
      <c r="J99" s="207">
        <f>J133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907</v>
      </c>
      <c r="E100" s="205"/>
      <c r="F100" s="205"/>
      <c r="G100" s="205"/>
      <c r="H100" s="205"/>
      <c r="I100" s="206"/>
      <c r="J100" s="207">
        <f>J137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2"/>
      <c r="C101" s="203"/>
      <c r="D101" s="204" t="s">
        <v>908</v>
      </c>
      <c r="E101" s="205"/>
      <c r="F101" s="205"/>
      <c r="G101" s="205"/>
      <c r="H101" s="205"/>
      <c r="I101" s="206"/>
      <c r="J101" s="207">
        <f>J166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02"/>
      <c r="C102" s="203"/>
      <c r="D102" s="204" t="s">
        <v>909</v>
      </c>
      <c r="E102" s="205"/>
      <c r="F102" s="205"/>
      <c r="G102" s="205"/>
      <c r="H102" s="205"/>
      <c r="I102" s="206"/>
      <c r="J102" s="207">
        <f>J178</f>
        <v>0</v>
      </c>
      <c r="K102" s="203"/>
      <c r="L102" s="20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2"/>
      <c r="C103" s="203"/>
      <c r="D103" s="204" t="s">
        <v>910</v>
      </c>
      <c r="E103" s="205"/>
      <c r="F103" s="205"/>
      <c r="G103" s="205"/>
      <c r="H103" s="205"/>
      <c r="I103" s="206"/>
      <c r="J103" s="207">
        <f>J184</f>
        <v>0</v>
      </c>
      <c r="K103" s="203"/>
      <c r="L103" s="20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202"/>
      <c r="C104" s="203"/>
      <c r="D104" s="204" t="s">
        <v>911</v>
      </c>
      <c r="E104" s="205"/>
      <c r="F104" s="205"/>
      <c r="G104" s="205"/>
      <c r="H104" s="205"/>
      <c r="I104" s="206"/>
      <c r="J104" s="207">
        <f>J187</f>
        <v>0</v>
      </c>
      <c r="K104" s="203"/>
      <c r="L104" s="20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202"/>
      <c r="C105" s="203"/>
      <c r="D105" s="204" t="s">
        <v>912</v>
      </c>
      <c r="E105" s="205"/>
      <c r="F105" s="205"/>
      <c r="G105" s="205"/>
      <c r="H105" s="205"/>
      <c r="I105" s="206"/>
      <c r="J105" s="207">
        <f>J190</f>
        <v>0</v>
      </c>
      <c r="K105" s="203"/>
      <c r="L105" s="20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202"/>
      <c r="C106" s="203"/>
      <c r="D106" s="204" t="s">
        <v>913</v>
      </c>
      <c r="E106" s="205"/>
      <c r="F106" s="205"/>
      <c r="G106" s="205"/>
      <c r="H106" s="205"/>
      <c r="I106" s="206"/>
      <c r="J106" s="207">
        <f>J194</f>
        <v>0</v>
      </c>
      <c r="K106" s="203"/>
      <c r="L106" s="20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202"/>
      <c r="C107" s="203"/>
      <c r="D107" s="204" t="s">
        <v>914</v>
      </c>
      <c r="E107" s="205"/>
      <c r="F107" s="205"/>
      <c r="G107" s="205"/>
      <c r="H107" s="205"/>
      <c r="I107" s="206"/>
      <c r="J107" s="207">
        <f>J205</f>
        <v>0</v>
      </c>
      <c r="K107" s="203"/>
      <c r="L107" s="20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202"/>
      <c r="C108" s="203"/>
      <c r="D108" s="204" t="s">
        <v>915</v>
      </c>
      <c r="E108" s="205"/>
      <c r="F108" s="205"/>
      <c r="G108" s="205"/>
      <c r="H108" s="205"/>
      <c r="I108" s="206"/>
      <c r="J108" s="207">
        <f>J207</f>
        <v>0</v>
      </c>
      <c r="K108" s="203"/>
      <c r="L108" s="20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202"/>
      <c r="C109" s="203"/>
      <c r="D109" s="204" t="s">
        <v>916</v>
      </c>
      <c r="E109" s="205"/>
      <c r="F109" s="205"/>
      <c r="G109" s="205"/>
      <c r="H109" s="205"/>
      <c r="I109" s="206"/>
      <c r="J109" s="207">
        <f>J209</f>
        <v>0</v>
      </c>
      <c r="K109" s="203"/>
      <c r="L109" s="20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09"/>
      <c r="C110" s="133"/>
      <c r="D110" s="210" t="s">
        <v>917</v>
      </c>
      <c r="E110" s="211"/>
      <c r="F110" s="211"/>
      <c r="G110" s="211"/>
      <c r="H110" s="211"/>
      <c r="I110" s="212"/>
      <c r="J110" s="213">
        <f>J212</f>
        <v>0</v>
      </c>
      <c r="K110" s="133"/>
      <c r="L110" s="21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192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195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132</v>
      </c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3.25" customHeight="1">
      <c r="A120" s="38"/>
      <c r="B120" s="39"/>
      <c r="C120" s="40"/>
      <c r="D120" s="40"/>
      <c r="E120" s="196" t="str">
        <f>E7</f>
        <v>Dukelských Hrdinů, revitalizace MK v úseku Havlíčkova x PR. Veselého x Marxova</v>
      </c>
      <c r="F120" s="32"/>
      <c r="G120" s="32"/>
      <c r="H120" s="32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" customFormat="1" ht="12" customHeight="1">
      <c r="B121" s="21"/>
      <c r="C121" s="32" t="s">
        <v>123</v>
      </c>
      <c r="D121" s="22"/>
      <c r="E121" s="22"/>
      <c r="F121" s="22"/>
      <c r="G121" s="22"/>
      <c r="H121" s="22"/>
      <c r="I121" s="146"/>
      <c r="J121" s="22"/>
      <c r="K121" s="22"/>
      <c r="L121" s="20"/>
    </row>
    <row r="122" s="2" customFormat="1" ht="16.5" customHeight="1">
      <c r="A122" s="38"/>
      <c r="B122" s="39"/>
      <c r="C122" s="40"/>
      <c r="D122" s="40"/>
      <c r="E122" s="196" t="s">
        <v>257</v>
      </c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258</v>
      </c>
      <c r="D123" s="40"/>
      <c r="E123" s="40"/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75" customHeight="1">
      <c r="A124" s="38"/>
      <c r="B124" s="39"/>
      <c r="C124" s="40"/>
      <c r="D124" s="40"/>
      <c r="E124" s="76" t="str">
        <f>E11</f>
        <v xml:space="preserve">SO 451 - SO 451 - Veřejné osvětlení - úsek ul.  Havlíčkova x pr. Veselého</v>
      </c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5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F14</f>
        <v>Hodonín</v>
      </c>
      <c r="G126" s="40"/>
      <c r="H126" s="40"/>
      <c r="I126" s="156" t="s">
        <v>22</v>
      </c>
      <c r="J126" s="79" t="str">
        <f>IF(J14="","",J14)</f>
        <v>16. 12. 2020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5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24</v>
      </c>
      <c r="D128" s="40"/>
      <c r="E128" s="40"/>
      <c r="F128" s="27" t="str">
        <f>E17</f>
        <v>město Hodonín</v>
      </c>
      <c r="G128" s="40"/>
      <c r="H128" s="40"/>
      <c r="I128" s="156" t="s">
        <v>30</v>
      </c>
      <c r="J128" s="36" t="str">
        <f>E23</f>
        <v>Dopravoprojekt Ostrava a.s.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28</v>
      </c>
      <c r="D129" s="40"/>
      <c r="E129" s="40"/>
      <c r="F129" s="27" t="str">
        <f>IF(E20="","",E20)</f>
        <v>Vyplň údaj</v>
      </c>
      <c r="G129" s="40"/>
      <c r="H129" s="40"/>
      <c r="I129" s="156" t="s">
        <v>33</v>
      </c>
      <c r="J129" s="36" t="str">
        <f>E26</f>
        <v>Dopravoprojekt Ostrava a.s.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15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215"/>
      <c r="B131" s="216"/>
      <c r="C131" s="217" t="s">
        <v>133</v>
      </c>
      <c r="D131" s="218" t="s">
        <v>60</v>
      </c>
      <c r="E131" s="218" t="s">
        <v>56</v>
      </c>
      <c r="F131" s="218" t="s">
        <v>57</v>
      </c>
      <c r="G131" s="218" t="s">
        <v>134</v>
      </c>
      <c r="H131" s="218" t="s">
        <v>135</v>
      </c>
      <c r="I131" s="219" t="s">
        <v>136</v>
      </c>
      <c r="J131" s="218" t="s">
        <v>127</v>
      </c>
      <c r="K131" s="220" t="s">
        <v>137</v>
      </c>
      <c r="L131" s="221"/>
      <c r="M131" s="100" t="s">
        <v>1</v>
      </c>
      <c r="N131" s="101" t="s">
        <v>39</v>
      </c>
      <c r="O131" s="101" t="s">
        <v>138</v>
      </c>
      <c r="P131" s="101" t="s">
        <v>139</v>
      </c>
      <c r="Q131" s="101" t="s">
        <v>140</v>
      </c>
      <c r="R131" s="101" t="s">
        <v>141</v>
      </c>
      <c r="S131" s="101" t="s">
        <v>142</v>
      </c>
      <c r="T131" s="102" t="s">
        <v>143</v>
      </c>
      <c r="U131" s="215"/>
      <c r="V131" s="215"/>
      <c r="W131" s="215"/>
      <c r="X131" s="215"/>
      <c r="Y131" s="215"/>
      <c r="Z131" s="215"/>
      <c r="AA131" s="215"/>
      <c r="AB131" s="215"/>
      <c r="AC131" s="215"/>
      <c r="AD131" s="215"/>
      <c r="AE131" s="215"/>
    </row>
    <row r="132" s="2" customFormat="1" ht="22.8" customHeight="1">
      <c r="A132" s="38"/>
      <c r="B132" s="39"/>
      <c r="C132" s="107" t="s">
        <v>144</v>
      </c>
      <c r="D132" s="40"/>
      <c r="E132" s="40"/>
      <c r="F132" s="40"/>
      <c r="G132" s="40"/>
      <c r="H132" s="40"/>
      <c r="I132" s="154"/>
      <c r="J132" s="222">
        <f>BK132</f>
        <v>0</v>
      </c>
      <c r="K132" s="40"/>
      <c r="L132" s="44"/>
      <c r="M132" s="103"/>
      <c r="N132" s="223"/>
      <c r="O132" s="104"/>
      <c r="P132" s="224">
        <f>P133+P137+P166+P178+P184+P187+P190+P194+P205+P207+P209</f>
        <v>0</v>
      </c>
      <c r="Q132" s="104"/>
      <c r="R132" s="224">
        <f>R133+R137+R166+R178+R184+R187+R190+R194+R205+R207+R209</f>
        <v>0</v>
      </c>
      <c r="S132" s="104"/>
      <c r="T132" s="225">
        <f>T133+T137+T166+T178+T184+T187+T190+T194+T205+T207+T209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74</v>
      </c>
      <c r="AU132" s="17" t="s">
        <v>129</v>
      </c>
      <c r="BK132" s="226">
        <f>BK133+BK137+BK166+BK178+BK184+BK187+BK190+BK194+BK205+BK207+BK209</f>
        <v>0</v>
      </c>
    </row>
    <row r="133" s="12" customFormat="1" ht="25.92" customHeight="1">
      <c r="A133" s="12"/>
      <c r="B133" s="227"/>
      <c r="C133" s="228"/>
      <c r="D133" s="229" t="s">
        <v>74</v>
      </c>
      <c r="E133" s="230" t="s">
        <v>918</v>
      </c>
      <c r="F133" s="230" t="s">
        <v>919</v>
      </c>
      <c r="G133" s="228"/>
      <c r="H133" s="228"/>
      <c r="I133" s="231"/>
      <c r="J133" s="232">
        <f>BK133</f>
        <v>0</v>
      </c>
      <c r="K133" s="228"/>
      <c r="L133" s="233"/>
      <c r="M133" s="234"/>
      <c r="N133" s="235"/>
      <c r="O133" s="235"/>
      <c r="P133" s="236">
        <f>SUM(P134:P136)</f>
        <v>0</v>
      </c>
      <c r="Q133" s="235"/>
      <c r="R133" s="236">
        <f>SUM(R134:R136)</f>
        <v>0</v>
      </c>
      <c r="S133" s="235"/>
      <c r="T133" s="237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8" t="s">
        <v>83</v>
      </c>
      <c r="AT133" s="239" t="s">
        <v>74</v>
      </c>
      <c r="AU133" s="239" t="s">
        <v>75</v>
      </c>
      <c r="AY133" s="238" t="s">
        <v>148</v>
      </c>
      <c r="BK133" s="240">
        <f>SUM(BK134:BK136)</f>
        <v>0</v>
      </c>
    </row>
    <row r="134" s="2" customFormat="1" ht="16.5" customHeight="1">
      <c r="A134" s="38"/>
      <c r="B134" s="39"/>
      <c r="C134" s="243" t="s">
        <v>83</v>
      </c>
      <c r="D134" s="243" t="s">
        <v>149</v>
      </c>
      <c r="E134" s="244" t="s">
        <v>920</v>
      </c>
      <c r="F134" s="245" t="s">
        <v>921</v>
      </c>
      <c r="G134" s="246" t="s">
        <v>359</v>
      </c>
      <c r="H134" s="247">
        <v>240</v>
      </c>
      <c r="I134" s="248"/>
      <c r="J134" s="249">
        <f>ROUND(I134*H134,2)</f>
        <v>0</v>
      </c>
      <c r="K134" s="245" t="s">
        <v>153</v>
      </c>
      <c r="L134" s="44"/>
      <c r="M134" s="250" t="s">
        <v>1</v>
      </c>
      <c r="N134" s="251" t="s">
        <v>40</v>
      </c>
      <c r="O134" s="91"/>
      <c r="P134" s="252">
        <f>O134*H134</f>
        <v>0</v>
      </c>
      <c r="Q134" s="252">
        <v>0</v>
      </c>
      <c r="R134" s="252">
        <f>Q134*H134</f>
        <v>0</v>
      </c>
      <c r="S134" s="252">
        <v>0</v>
      </c>
      <c r="T134" s="25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4" t="s">
        <v>162</v>
      </c>
      <c r="AT134" s="254" t="s">
        <v>149</v>
      </c>
      <c r="AU134" s="254" t="s">
        <v>83</v>
      </c>
      <c r="AY134" s="17" t="s">
        <v>148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7" t="s">
        <v>83</v>
      </c>
      <c r="BK134" s="255">
        <f>ROUND(I134*H134,2)</f>
        <v>0</v>
      </c>
      <c r="BL134" s="17" t="s">
        <v>162</v>
      </c>
      <c r="BM134" s="254" t="s">
        <v>162</v>
      </c>
    </row>
    <row r="135" s="2" customFormat="1" ht="16.5" customHeight="1">
      <c r="A135" s="38"/>
      <c r="B135" s="39"/>
      <c r="C135" s="243" t="s">
        <v>85</v>
      </c>
      <c r="D135" s="243" t="s">
        <v>149</v>
      </c>
      <c r="E135" s="244" t="s">
        <v>922</v>
      </c>
      <c r="F135" s="245" t="s">
        <v>923</v>
      </c>
      <c r="G135" s="246" t="s">
        <v>359</v>
      </c>
      <c r="H135" s="247">
        <v>285</v>
      </c>
      <c r="I135" s="248"/>
      <c r="J135" s="249">
        <f>ROUND(I135*H135,2)</f>
        <v>0</v>
      </c>
      <c r="K135" s="245" t="s">
        <v>153</v>
      </c>
      <c r="L135" s="44"/>
      <c r="M135" s="250" t="s">
        <v>1</v>
      </c>
      <c r="N135" s="251" t="s">
        <v>40</v>
      </c>
      <c r="O135" s="91"/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162</v>
      </c>
      <c r="AT135" s="254" t="s">
        <v>149</v>
      </c>
      <c r="AU135" s="254" t="s">
        <v>83</v>
      </c>
      <c r="AY135" s="17" t="s">
        <v>148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83</v>
      </c>
      <c r="BK135" s="255">
        <f>ROUND(I135*H135,2)</f>
        <v>0</v>
      </c>
      <c r="BL135" s="17" t="s">
        <v>162</v>
      </c>
      <c r="BM135" s="254" t="s">
        <v>182</v>
      </c>
    </row>
    <row r="136" s="2" customFormat="1" ht="16.5" customHeight="1">
      <c r="A136" s="38"/>
      <c r="B136" s="39"/>
      <c r="C136" s="243" t="s">
        <v>168</v>
      </c>
      <c r="D136" s="243" t="s">
        <v>149</v>
      </c>
      <c r="E136" s="244" t="s">
        <v>924</v>
      </c>
      <c r="F136" s="245" t="s">
        <v>925</v>
      </c>
      <c r="G136" s="246" t="s">
        <v>359</v>
      </c>
      <c r="H136" s="247">
        <v>70</v>
      </c>
      <c r="I136" s="248"/>
      <c r="J136" s="249">
        <f>ROUND(I136*H136,2)</f>
        <v>0</v>
      </c>
      <c r="K136" s="245" t="s">
        <v>153</v>
      </c>
      <c r="L136" s="44"/>
      <c r="M136" s="250" t="s">
        <v>1</v>
      </c>
      <c r="N136" s="251" t="s">
        <v>40</v>
      </c>
      <c r="O136" s="91"/>
      <c r="P136" s="252">
        <f>O136*H136</f>
        <v>0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4" t="s">
        <v>162</v>
      </c>
      <c r="AT136" s="254" t="s">
        <v>149</v>
      </c>
      <c r="AU136" s="254" t="s">
        <v>83</v>
      </c>
      <c r="AY136" s="17" t="s">
        <v>148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7" t="s">
        <v>83</v>
      </c>
      <c r="BK136" s="255">
        <f>ROUND(I136*H136,2)</f>
        <v>0</v>
      </c>
      <c r="BL136" s="17" t="s">
        <v>162</v>
      </c>
      <c r="BM136" s="254" t="s">
        <v>194</v>
      </c>
    </row>
    <row r="137" s="12" customFormat="1" ht="25.92" customHeight="1">
      <c r="A137" s="12"/>
      <c r="B137" s="227"/>
      <c r="C137" s="228"/>
      <c r="D137" s="229" t="s">
        <v>74</v>
      </c>
      <c r="E137" s="230" t="s">
        <v>754</v>
      </c>
      <c r="F137" s="230" t="s">
        <v>926</v>
      </c>
      <c r="G137" s="228"/>
      <c r="H137" s="228"/>
      <c r="I137" s="231"/>
      <c r="J137" s="232">
        <f>BK137</f>
        <v>0</v>
      </c>
      <c r="K137" s="228"/>
      <c r="L137" s="233"/>
      <c r="M137" s="234"/>
      <c r="N137" s="235"/>
      <c r="O137" s="235"/>
      <c r="P137" s="236">
        <f>SUM(P138:P165)</f>
        <v>0</v>
      </c>
      <c r="Q137" s="235"/>
      <c r="R137" s="236">
        <f>SUM(R138:R165)</f>
        <v>0</v>
      </c>
      <c r="S137" s="235"/>
      <c r="T137" s="237">
        <f>SUM(T138:T165)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8" t="s">
        <v>83</v>
      </c>
      <c r="AT137" s="239" t="s">
        <v>74</v>
      </c>
      <c r="AU137" s="239" t="s">
        <v>75</v>
      </c>
      <c r="AY137" s="238" t="s">
        <v>148</v>
      </c>
      <c r="BK137" s="240">
        <f>SUM(BK138:BK165)</f>
        <v>0</v>
      </c>
    </row>
    <row r="138" s="2" customFormat="1" ht="16.5" customHeight="1">
      <c r="A138" s="38"/>
      <c r="B138" s="39"/>
      <c r="C138" s="243" t="s">
        <v>162</v>
      </c>
      <c r="D138" s="243" t="s">
        <v>149</v>
      </c>
      <c r="E138" s="244" t="s">
        <v>927</v>
      </c>
      <c r="F138" s="245" t="s">
        <v>928</v>
      </c>
      <c r="G138" s="246" t="s">
        <v>236</v>
      </c>
      <c r="H138" s="247">
        <v>8</v>
      </c>
      <c r="I138" s="248"/>
      <c r="J138" s="249">
        <f>ROUND(I138*H138,2)</f>
        <v>0</v>
      </c>
      <c r="K138" s="245" t="s">
        <v>153</v>
      </c>
      <c r="L138" s="44"/>
      <c r="M138" s="250" t="s">
        <v>1</v>
      </c>
      <c r="N138" s="251" t="s">
        <v>40</v>
      </c>
      <c r="O138" s="91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4" t="s">
        <v>162</v>
      </c>
      <c r="AT138" s="254" t="s">
        <v>149</v>
      </c>
      <c r="AU138" s="254" t="s">
        <v>83</v>
      </c>
      <c r="AY138" s="17" t="s">
        <v>148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7" t="s">
        <v>83</v>
      </c>
      <c r="BK138" s="255">
        <f>ROUND(I138*H138,2)</f>
        <v>0</v>
      </c>
      <c r="BL138" s="17" t="s">
        <v>162</v>
      </c>
      <c r="BM138" s="254" t="s">
        <v>214</v>
      </c>
    </row>
    <row r="139" s="2" customFormat="1" ht="16.5" customHeight="1">
      <c r="A139" s="38"/>
      <c r="B139" s="39"/>
      <c r="C139" s="243" t="s">
        <v>147</v>
      </c>
      <c r="D139" s="243" t="s">
        <v>149</v>
      </c>
      <c r="E139" s="244" t="s">
        <v>929</v>
      </c>
      <c r="F139" s="245" t="s">
        <v>930</v>
      </c>
      <c r="G139" s="246" t="s">
        <v>236</v>
      </c>
      <c r="H139" s="247">
        <v>6</v>
      </c>
      <c r="I139" s="248"/>
      <c r="J139" s="249">
        <f>ROUND(I139*H139,2)</f>
        <v>0</v>
      </c>
      <c r="K139" s="245" t="s">
        <v>153</v>
      </c>
      <c r="L139" s="44"/>
      <c r="M139" s="250" t="s">
        <v>1</v>
      </c>
      <c r="N139" s="251" t="s">
        <v>40</v>
      </c>
      <c r="O139" s="91"/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4" t="s">
        <v>162</v>
      </c>
      <c r="AT139" s="254" t="s">
        <v>149</v>
      </c>
      <c r="AU139" s="254" t="s">
        <v>83</v>
      </c>
      <c r="AY139" s="17" t="s">
        <v>148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7" t="s">
        <v>83</v>
      </c>
      <c r="BK139" s="255">
        <f>ROUND(I139*H139,2)</f>
        <v>0</v>
      </c>
      <c r="BL139" s="17" t="s">
        <v>162</v>
      </c>
      <c r="BM139" s="254" t="s">
        <v>224</v>
      </c>
    </row>
    <row r="140" s="2" customFormat="1" ht="16.5" customHeight="1">
      <c r="A140" s="38"/>
      <c r="B140" s="39"/>
      <c r="C140" s="243" t="s">
        <v>182</v>
      </c>
      <c r="D140" s="243" t="s">
        <v>149</v>
      </c>
      <c r="E140" s="244" t="s">
        <v>931</v>
      </c>
      <c r="F140" s="245" t="s">
        <v>932</v>
      </c>
      <c r="G140" s="246" t="s">
        <v>236</v>
      </c>
      <c r="H140" s="247">
        <v>1</v>
      </c>
      <c r="I140" s="248"/>
      <c r="J140" s="249">
        <f>ROUND(I140*H140,2)</f>
        <v>0</v>
      </c>
      <c r="K140" s="245" t="s">
        <v>153</v>
      </c>
      <c r="L140" s="44"/>
      <c r="M140" s="250" t="s">
        <v>1</v>
      </c>
      <c r="N140" s="251" t="s">
        <v>40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162</v>
      </c>
      <c r="AT140" s="254" t="s">
        <v>149</v>
      </c>
      <c r="AU140" s="254" t="s">
        <v>83</v>
      </c>
      <c r="AY140" s="17" t="s">
        <v>148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83</v>
      </c>
      <c r="BK140" s="255">
        <f>ROUND(I140*H140,2)</f>
        <v>0</v>
      </c>
      <c r="BL140" s="17" t="s">
        <v>162</v>
      </c>
      <c r="BM140" s="254" t="s">
        <v>233</v>
      </c>
    </row>
    <row r="141" s="2" customFormat="1" ht="16.5" customHeight="1">
      <c r="A141" s="38"/>
      <c r="B141" s="39"/>
      <c r="C141" s="243" t="s">
        <v>188</v>
      </c>
      <c r="D141" s="243" t="s">
        <v>149</v>
      </c>
      <c r="E141" s="244" t="s">
        <v>933</v>
      </c>
      <c r="F141" s="245" t="s">
        <v>934</v>
      </c>
      <c r="G141" s="246" t="s">
        <v>236</v>
      </c>
      <c r="H141" s="247">
        <v>9</v>
      </c>
      <c r="I141" s="248"/>
      <c r="J141" s="249">
        <f>ROUND(I141*H141,2)</f>
        <v>0</v>
      </c>
      <c r="K141" s="245" t="s">
        <v>153</v>
      </c>
      <c r="L141" s="44"/>
      <c r="M141" s="250" t="s">
        <v>1</v>
      </c>
      <c r="N141" s="251" t="s">
        <v>40</v>
      </c>
      <c r="O141" s="91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4" t="s">
        <v>162</v>
      </c>
      <c r="AT141" s="254" t="s">
        <v>149</v>
      </c>
      <c r="AU141" s="254" t="s">
        <v>83</v>
      </c>
      <c r="AY141" s="17" t="s">
        <v>148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7" t="s">
        <v>83</v>
      </c>
      <c r="BK141" s="255">
        <f>ROUND(I141*H141,2)</f>
        <v>0</v>
      </c>
      <c r="BL141" s="17" t="s">
        <v>162</v>
      </c>
      <c r="BM141" s="254" t="s">
        <v>358</v>
      </c>
    </row>
    <row r="142" s="2" customFormat="1" ht="16.5" customHeight="1">
      <c r="A142" s="38"/>
      <c r="B142" s="39"/>
      <c r="C142" s="243" t="s">
        <v>194</v>
      </c>
      <c r="D142" s="243" t="s">
        <v>149</v>
      </c>
      <c r="E142" s="244" t="s">
        <v>935</v>
      </c>
      <c r="F142" s="245" t="s">
        <v>936</v>
      </c>
      <c r="G142" s="246" t="s">
        <v>236</v>
      </c>
      <c r="H142" s="247">
        <v>48</v>
      </c>
      <c r="I142" s="248"/>
      <c r="J142" s="249">
        <f>ROUND(I142*H142,2)</f>
        <v>0</v>
      </c>
      <c r="K142" s="245" t="s">
        <v>153</v>
      </c>
      <c r="L142" s="44"/>
      <c r="M142" s="250" t="s">
        <v>1</v>
      </c>
      <c r="N142" s="251" t="s">
        <v>40</v>
      </c>
      <c r="O142" s="91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4" t="s">
        <v>162</v>
      </c>
      <c r="AT142" s="254" t="s">
        <v>149</v>
      </c>
      <c r="AU142" s="254" t="s">
        <v>83</v>
      </c>
      <c r="AY142" s="17" t="s">
        <v>148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7" t="s">
        <v>83</v>
      </c>
      <c r="BK142" s="255">
        <f>ROUND(I142*H142,2)</f>
        <v>0</v>
      </c>
      <c r="BL142" s="17" t="s">
        <v>162</v>
      </c>
      <c r="BM142" s="254" t="s">
        <v>375</v>
      </c>
    </row>
    <row r="143" s="2" customFormat="1" ht="16.5" customHeight="1">
      <c r="A143" s="38"/>
      <c r="B143" s="39"/>
      <c r="C143" s="243" t="s">
        <v>199</v>
      </c>
      <c r="D143" s="243" t="s">
        <v>149</v>
      </c>
      <c r="E143" s="244" t="s">
        <v>937</v>
      </c>
      <c r="F143" s="245" t="s">
        <v>938</v>
      </c>
      <c r="G143" s="246" t="s">
        <v>236</v>
      </c>
      <c r="H143" s="247">
        <v>72</v>
      </c>
      <c r="I143" s="248"/>
      <c r="J143" s="249">
        <f>ROUND(I143*H143,2)</f>
        <v>0</v>
      </c>
      <c r="K143" s="245" t="s">
        <v>153</v>
      </c>
      <c r="L143" s="44"/>
      <c r="M143" s="250" t="s">
        <v>1</v>
      </c>
      <c r="N143" s="251" t="s">
        <v>40</v>
      </c>
      <c r="O143" s="91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162</v>
      </c>
      <c r="AT143" s="254" t="s">
        <v>149</v>
      </c>
      <c r="AU143" s="254" t="s">
        <v>83</v>
      </c>
      <c r="AY143" s="17" t="s">
        <v>148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162</v>
      </c>
      <c r="BM143" s="254" t="s">
        <v>384</v>
      </c>
    </row>
    <row r="144" s="2" customFormat="1" ht="16.5" customHeight="1">
      <c r="A144" s="38"/>
      <c r="B144" s="39"/>
      <c r="C144" s="243" t="s">
        <v>205</v>
      </c>
      <c r="D144" s="243" t="s">
        <v>149</v>
      </c>
      <c r="E144" s="244" t="s">
        <v>939</v>
      </c>
      <c r="F144" s="245" t="s">
        <v>940</v>
      </c>
      <c r="G144" s="246" t="s">
        <v>236</v>
      </c>
      <c r="H144" s="247">
        <v>18</v>
      </c>
      <c r="I144" s="248"/>
      <c r="J144" s="249">
        <f>ROUND(I144*H144,2)</f>
        <v>0</v>
      </c>
      <c r="K144" s="245" t="s">
        <v>153</v>
      </c>
      <c r="L144" s="44"/>
      <c r="M144" s="250" t="s">
        <v>1</v>
      </c>
      <c r="N144" s="251" t="s">
        <v>40</v>
      </c>
      <c r="O144" s="91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4" t="s">
        <v>162</v>
      </c>
      <c r="AT144" s="254" t="s">
        <v>149</v>
      </c>
      <c r="AU144" s="254" t="s">
        <v>83</v>
      </c>
      <c r="AY144" s="17" t="s">
        <v>148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7" t="s">
        <v>83</v>
      </c>
      <c r="BK144" s="255">
        <f>ROUND(I144*H144,2)</f>
        <v>0</v>
      </c>
      <c r="BL144" s="17" t="s">
        <v>162</v>
      </c>
      <c r="BM144" s="254" t="s">
        <v>397</v>
      </c>
    </row>
    <row r="145" s="2" customFormat="1" ht="16.5" customHeight="1">
      <c r="A145" s="38"/>
      <c r="B145" s="39"/>
      <c r="C145" s="243" t="s">
        <v>210</v>
      </c>
      <c r="D145" s="243" t="s">
        <v>149</v>
      </c>
      <c r="E145" s="244" t="s">
        <v>941</v>
      </c>
      <c r="F145" s="245" t="s">
        <v>942</v>
      </c>
      <c r="G145" s="246" t="s">
        <v>236</v>
      </c>
      <c r="H145" s="247">
        <v>1</v>
      </c>
      <c r="I145" s="248"/>
      <c r="J145" s="249">
        <f>ROUND(I145*H145,2)</f>
        <v>0</v>
      </c>
      <c r="K145" s="245" t="s">
        <v>153</v>
      </c>
      <c r="L145" s="44"/>
      <c r="M145" s="250" t="s">
        <v>1</v>
      </c>
      <c r="N145" s="251" t="s">
        <v>40</v>
      </c>
      <c r="O145" s="9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162</v>
      </c>
      <c r="AT145" s="254" t="s">
        <v>149</v>
      </c>
      <c r="AU145" s="254" t="s">
        <v>83</v>
      </c>
      <c r="AY145" s="17" t="s">
        <v>148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83</v>
      </c>
      <c r="BK145" s="255">
        <f>ROUND(I145*H145,2)</f>
        <v>0</v>
      </c>
      <c r="BL145" s="17" t="s">
        <v>162</v>
      </c>
      <c r="BM145" s="254" t="s">
        <v>414</v>
      </c>
    </row>
    <row r="146" s="2" customFormat="1" ht="16.5" customHeight="1">
      <c r="A146" s="38"/>
      <c r="B146" s="39"/>
      <c r="C146" s="243" t="s">
        <v>214</v>
      </c>
      <c r="D146" s="243" t="s">
        <v>149</v>
      </c>
      <c r="E146" s="244" t="s">
        <v>943</v>
      </c>
      <c r="F146" s="245" t="s">
        <v>944</v>
      </c>
      <c r="G146" s="246" t="s">
        <v>236</v>
      </c>
      <c r="H146" s="247">
        <v>6</v>
      </c>
      <c r="I146" s="248"/>
      <c r="J146" s="249">
        <f>ROUND(I146*H146,2)</f>
        <v>0</v>
      </c>
      <c r="K146" s="245" t="s">
        <v>153</v>
      </c>
      <c r="L146" s="44"/>
      <c r="M146" s="250" t="s">
        <v>1</v>
      </c>
      <c r="N146" s="251" t="s">
        <v>40</v>
      </c>
      <c r="O146" s="91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4" t="s">
        <v>162</v>
      </c>
      <c r="AT146" s="254" t="s">
        <v>149</v>
      </c>
      <c r="AU146" s="254" t="s">
        <v>83</v>
      </c>
      <c r="AY146" s="17" t="s">
        <v>148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7" t="s">
        <v>83</v>
      </c>
      <c r="BK146" s="255">
        <f>ROUND(I146*H146,2)</f>
        <v>0</v>
      </c>
      <c r="BL146" s="17" t="s">
        <v>162</v>
      </c>
      <c r="BM146" s="254" t="s">
        <v>424</v>
      </c>
    </row>
    <row r="147" s="2" customFormat="1" ht="16.5" customHeight="1">
      <c r="A147" s="38"/>
      <c r="B147" s="39"/>
      <c r="C147" s="243" t="s">
        <v>219</v>
      </c>
      <c r="D147" s="243" t="s">
        <v>149</v>
      </c>
      <c r="E147" s="244" t="s">
        <v>945</v>
      </c>
      <c r="F147" s="245" t="s">
        <v>946</v>
      </c>
      <c r="G147" s="246" t="s">
        <v>307</v>
      </c>
      <c r="H147" s="247">
        <v>8</v>
      </c>
      <c r="I147" s="248"/>
      <c r="J147" s="249">
        <f>ROUND(I147*H147,2)</f>
        <v>0</v>
      </c>
      <c r="K147" s="245" t="s">
        <v>153</v>
      </c>
      <c r="L147" s="44"/>
      <c r="M147" s="250" t="s">
        <v>1</v>
      </c>
      <c r="N147" s="251" t="s">
        <v>40</v>
      </c>
      <c r="O147" s="91"/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4" t="s">
        <v>162</v>
      </c>
      <c r="AT147" s="254" t="s">
        <v>149</v>
      </c>
      <c r="AU147" s="254" t="s">
        <v>83</v>
      </c>
      <c r="AY147" s="17" t="s">
        <v>148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17" t="s">
        <v>83</v>
      </c>
      <c r="BK147" s="255">
        <f>ROUND(I147*H147,2)</f>
        <v>0</v>
      </c>
      <c r="BL147" s="17" t="s">
        <v>162</v>
      </c>
      <c r="BM147" s="254" t="s">
        <v>435</v>
      </c>
    </row>
    <row r="148" s="2" customFormat="1" ht="16.5" customHeight="1">
      <c r="A148" s="38"/>
      <c r="B148" s="39"/>
      <c r="C148" s="243" t="s">
        <v>224</v>
      </c>
      <c r="D148" s="243" t="s">
        <v>149</v>
      </c>
      <c r="E148" s="244" t="s">
        <v>947</v>
      </c>
      <c r="F148" s="245" t="s">
        <v>948</v>
      </c>
      <c r="G148" s="246" t="s">
        <v>236</v>
      </c>
      <c r="H148" s="247">
        <v>7</v>
      </c>
      <c r="I148" s="248"/>
      <c r="J148" s="249">
        <f>ROUND(I148*H148,2)</f>
        <v>0</v>
      </c>
      <c r="K148" s="245" t="s">
        <v>153</v>
      </c>
      <c r="L148" s="44"/>
      <c r="M148" s="250" t="s">
        <v>1</v>
      </c>
      <c r="N148" s="251" t="s">
        <v>40</v>
      </c>
      <c r="O148" s="91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4" t="s">
        <v>162</v>
      </c>
      <c r="AT148" s="254" t="s">
        <v>149</v>
      </c>
      <c r="AU148" s="254" t="s">
        <v>83</v>
      </c>
      <c r="AY148" s="17" t="s">
        <v>148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7" t="s">
        <v>83</v>
      </c>
      <c r="BK148" s="255">
        <f>ROUND(I148*H148,2)</f>
        <v>0</v>
      </c>
      <c r="BL148" s="17" t="s">
        <v>162</v>
      </c>
      <c r="BM148" s="254" t="s">
        <v>446</v>
      </c>
    </row>
    <row r="149" s="2" customFormat="1" ht="16.5" customHeight="1">
      <c r="A149" s="38"/>
      <c r="B149" s="39"/>
      <c r="C149" s="243" t="s">
        <v>8</v>
      </c>
      <c r="D149" s="243" t="s">
        <v>149</v>
      </c>
      <c r="E149" s="244" t="s">
        <v>949</v>
      </c>
      <c r="F149" s="245" t="s">
        <v>950</v>
      </c>
      <c r="G149" s="246" t="s">
        <v>236</v>
      </c>
      <c r="H149" s="247">
        <v>7</v>
      </c>
      <c r="I149" s="248"/>
      <c r="J149" s="249">
        <f>ROUND(I149*H149,2)</f>
        <v>0</v>
      </c>
      <c r="K149" s="245" t="s">
        <v>153</v>
      </c>
      <c r="L149" s="44"/>
      <c r="M149" s="250" t="s">
        <v>1</v>
      </c>
      <c r="N149" s="251" t="s">
        <v>40</v>
      </c>
      <c r="O149" s="91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4" t="s">
        <v>162</v>
      </c>
      <c r="AT149" s="254" t="s">
        <v>149</v>
      </c>
      <c r="AU149" s="254" t="s">
        <v>83</v>
      </c>
      <c r="AY149" s="17" t="s">
        <v>148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7" t="s">
        <v>83</v>
      </c>
      <c r="BK149" s="255">
        <f>ROUND(I149*H149,2)</f>
        <v>0</v>
      </c>
      <c r="BL149" s="17" t="s">
        <v>162</v>
      </c>
      <c r="BM149" s="254" t="s">
        <v>461</v>
      </c>
    </row>
    <row r="150" s="2" customFormat="1" ht="16.5" customHeight="1">
      <c r="A150" s="38"/>
      <c r="B150" s="39"/>
      <c r="C150" s="243" t="s">
        <v>233</v>
      </c>
      <c r="D150" s="243" t="s">
        <v>149</v>
      </c>
      <c r="E150" s="244" t="s">
        <v>951</v>
      </c>
      <c r="F150" s="245" t="s">
        <v>952</v>
      </c>
      <c r="G150" s="246" t="s">
        <v>236</v>
      </c>
      <c r="H150" s="247">
        <v>1</v>
      </c>
      <c r="I150" s="248"/>
      <c r="J150" s="249">
        <f>ROUND(I150*H150,2)</f>
        <v>0</v>
      </c>
      <c r="K150" s="245" t="s">
        <v>153</v>
      </c>
      <c r="L150" s="44"/>
      <c r="M150" s="250" t="s">
        <v>1</v>
      </c>
      <c r="N150" s="251" t="s">
        <v>40</v>
      </c>
      <c r="O150" s="91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4" t="s">
        <v>162</v>
      </c>
      <c r="AT150" s="254" t="s">
        <v>149</v>
      </c>
      <c r="AU150" s="254" t="s">
        <v>83</v>
      </c>
      <c r="AY150" s="17" t="s">
        <v>148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7" t="s">
        <v>83</v>
      </c>
      <c r="BK150" s="255">
        <f>ROUND(I150*H150,2)</f>
        <v>0</v>
      </c>
      <c r="BL150" s="17" t="s">
        <v>162</v>
      </c>
      <c r="BM150" s="254" t="s">
        <v>474</v>
      </c>
    </row>
    <row r="151" s="2" customFormat="1" ht="16.5" customHeight="1">
      <c r="A151" s="38"/>
      <c r="B151" s="39"/>
      <c r="C151" s="243" t="s">
        <v>353</v>
      </c>
      <c r="D151" s="243" t="s">
        <v>149</v>
      </c>
      <c r="E151" s="244" t="s">
        <v>953</v>
      </c>
      <c r="F151" s="245" t="s">
        <v>954</v>
      </c>
      <c r="G151" s="246" t="s">
        <v>236</v>
      </c>
      <c r="H151" s="247">
        <v>7</v>
      </c>
      <c r="I151" s="248"/>
      <c r="J151" s="249">
        <f>ROUND(I151*H151,2)</f>
        <v>0</v>
      </c>
      <c r="K151" s="245" t="s">
        <v>153</v>
      </c>
      <c r="L151" s="44"/>
      <c r="M151" s="250" t="s">
        <v>1</v>
      </c>
      <c r="N151" s="251" t="s">
        <v>40</v>
      </c>
      <c r="O151" s="9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4" t="s">
        <v>162</v>
      </c>
      <c r="AT151" s="254" t="s">
        <v>149</v>
      </c>
      <c r="AU151" s="254" t="s">
        <v>83</v>
      </c>
      <c r="AY151" s="17" t="s">
        <v>148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7" t="s">
        <v>83</v>
      </c>
      <c r="BK151" s="255">
        <f>ROUND(I151*H151,2)</f>
        <v>0</v>
      </c>
      <c r="BL151" s="17" t="s">
        <v>162</v>
      </c>
      <c r="BM151" s="254" t="s">
        <v>486</v>
      </c>
    </row>
    <row r="152" s="2" customFormat="1" ht="16.5" customHeight="1">
      <c r="A152" s="38"/>
      <c r="B152" s="39"/>
      <c r="C152" s="243" t="s">
        <v>358</v>
      </c>
      <c r="D152" s="243" t="s">
        <v>149</v>
      </c>
      <c r="E152" s="244" t="s">
        <v>955</v>
      </c>
      <c r="F152" s="245" t="s">
        <v>956</v>
      </c>
      <c r="G152" s="246" t="s">
        <v>957</v>
      </c>
      <c r="H152" s="247">
        <v>100</v>
      </c>
      <c r="I152" s="248"/>
      <c r="J152" s="249">
        <f>ROUND(I152*H152,2)</f>
        <v>0</v>
      </c>
      <c r="K152" s="245" t="s">
        <v>153</v>
      </c>
      <c r="L152" s="44"/>
      <c r="M152" s="250" t="s">
        <v>1</v>
      </c>
      <c r="N152" s="251" t="s">
        <v>40</v>
      </c>
      <c r="O152" s="91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4" t="s">
        <v>162</v>
      </c>
      <c r="AT152" s="254" t="s">
        <v>149</v>
      </c>
      <c r="AU152" s="254" t="s">
        <v>83</v>
      </c>
      <c r="AY152" s="17" t="s">
        <v>148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7" t="s">
        <v>83</v>
      </c>
      <c r="BK152" s="255">
        <f>ROUND(I152*H152,2)</f>
        <v>0</v>
      </c>
      <c r="BL152" s="17" t="s">
        <v>162</v>
      </c>
      <c r="BM152" s="254" t="s">
        <v>498</v>
      </c>
    </row>
    <row r="153" s="2" customFormat="1" ht="16.5" customHeight="1">
      <c r="A153" s="38"/>
      <c r="B153" s="39"/>
      <c r="C153" s="243" t="s">
        <v>364</v>
      </c>
      <c r="D153" s="243" t="s">
        <v>149</v>
      </c>
      <c r="E153" s="244" t="s">
        <v>958</v>
      </c>
      <c r="F153" s="245" t="s">
        <v>959</v>
      </c>
      <c r="G153" s="246" t="s">
        <v>236</v>
      </c>
      <c r="H153" s="247">
        <v>1</v>
      </c>
      <c r="I153" s="248"/>
      <c r="J153" s="249">
        <f>ROUND(I153*H153,2)</f>
        <v>0</v>
      </c>
      <c r="K153" s="245" t="s">
        <v>153</v>
      </c>
      <c r="L153" s="44"/>
      <c r="M153" s="250" t="s">
        <v>1</v>
      </c>
      <c r="N153" s="251" t="s">
        <v>40</v>
      </c>
      <c r="O153" s="91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4" t="s">
        <v>162</v>
      </c>
      <c r="AT153" s="254" t="s">
        <v>149</v>
      </c>
      <c r="AU153" s="254" t="s">
        <v>83</v>
      </c>
      <c r="AY153" s="17" t="s">
        <v>148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7" t="s">
        <v>83</v>
      </c>
      <c r="BK153" s="255">
        <f>ROUND(I153*H153,2)</f>
        <v>0</v>
      </c>
      <c r="BL153" s="17" t="s">
        <v>162</v>
      </c>
      <c r="BM153" s="254" t="s">
        <v>514</v>
      </c>
    </row>
    <row r="154" s="2" customFormat="1" ht="16.5" customHeight="1">
      <c r="A154" s="38"/>
      <c r="B154" s="39"/>
      <c r="C154" s="243" t="s">
        <v>375</v>
      </c>
      <c r="D154" s="243" t="s">
        <v>149</v>
      </c>
      <c r="E154" s="244" t="s">
        <v>960</v>
      </c>
      <c r="F154" s="245" t="s">
        <v>961</v>
      </c>
      <c r="G154" s="246" t="s">
        <v>307</v>
      </c>
      <c r="H154" s="247">
        <v>258</v>
      </c>
      <c r="I154" s="248"/>
      <c r="J154" s="249">
        <f>ROUND(I154*H154,2)</f>
        <v>0</v>
      </c>
      <c r="K154" s="245" t="s">
        <v>153</v>
      </c>
      <c r="L154" s="44"/>
      <c r="M154" s="250" t="s">
        <v>1</v>
      </c>
      <c r="N154" s="251" t="s">
        <v>40</v>
      </c>
      <c r="O154" s="91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4" t="s">
        <v>162</v>
      </c>
      <c r="AT154" s="254" t="s">
        <v>149</v>
      </c>
      <c r="AU154" s="254" t="s">
        <v>83</v>
      </c>
      <c r="AY154" s="17" t="s">
        <v>148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7" t="s">
        <v>83</v>
      </c>
      <c r="BK154" s="255">
        <f>ROUND(I154*H154,2)</f>
        <v>0</v>
      </c>
      <c r="BL154" s="17" t="s">
        <v>162</v>
      </c>
      <c r="BM154" s="254" t="s">
        <v>528</v>
      </c>
    </row>
    <row r="155" s="2" customFormat="1" ht="16.5" customHeight="1">
      <c r="A155" s="38"/>
      <c r="B155" s="39"/>
      <c r="C155" s="243" t="s">
        <v>7</v>
      </c>
      <c r="D155" s="243" t="s">
        <v>149</v>
      </c>
      <c r="E155" s="244" t="s">
        <v>962</v>
      </c>
      <c r="F155" s="245" t="s">
        <v>963</v>
      </c>
      <c r="G155" s="246" t="s">
        <v>957</v>
      </c>
      <c r="H155" s="247">
        <v>20</v>
      </c>
      <c r="I155" s="248"/>
      <c r="J155" s="249">
        <f>ROUND(I155*H155,2)</f>
        <v>0</v>
      </c>
      <c r="K155" s="245" t="s">
        <v>153</v>
      </c>
      <c r="L155" s="44"/>
      <c r="M155" s="250" t="s">
        <v>1</v>
      </c>
      <c r="N155" s="251" t="s">
        <v>40</v>
      </c>
      <c r="O155" s="91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4" t="s">
        <v>162</v>
      </c>
      <c r="AT155" s="254" t="s">
        <v>149</v>
      </c>
      <c r="AU155" s="254" t="s">
        <v>83</v>
      </c>
      <c r="AY155" s="17" t="s">
        <v>148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7" t="s">
        <v>83</v>
      </c>
      <c r="BK155" s="255">
        <f>ROUND(I155*H155,2)</f>
        <v>0</v>
      </c>
      <c r="BL155" s="17" t="s">
        <v>162</v>
      </c>
      <c r="BM155" s="254" t="s">
        <v>539</v>
      </c>
    </row>
    <row r="156" s="2" customFormat="1" ht="21.75" customHeight="1">
      <c r="A156" s="38"/>
      <c r="B156" s="39"/>
      <c r="C156" s="243" t="s">
        <v>384</v>
      </c>
      <c r="D156" s="243" t="s">
        <v>149</v>
      </c>
      <c r="E156" s="244" t="s">
        <v>964</v>
      </c>
      <c r="F156" s="245" t="s">
        <v>965</v>
      </c>
      <c r="G156" s="246" t="s">
        <v>878</v>
      </c>
      <c r="H156" s="247">
        <v>1</v>
      </c>
      <c r="I156" s="248"/>
      <c r="J156" s="249">
        <f>ROUND(I156*H156,2)</f>
        <v>0</v>
      </c>
      <c r="K156" s="245" t="s">
        <v>153</v>
      </c>
      <c r="L156" s="44"/>
      <c r="M156" s="250" t="s">
        <v>1</v>
      </c>
      <c r="N156" s="251" t="s">
        <v>40</v>
      </c>
      <c r="O156" s="91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4" t="s">
        <v>162</v>
      </c>
      <c r="AT156" s="254" t="s">
        <v>149</v>
      </c>
      <c r="AU156" s="254" t="s">
        <v>83</v>
      </c>
      <c r="AY156" s="17" t="s">
        <v>148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7" t="s">
        <v>83</v>
      </c>
      <c r="BK156" s="255">
        <f>ROUND(I156*H156,2)</f>
        <v>0</v>
      </c>
      <c r="BL156" s="17" t="s">
        <v>162</v>
      </c>
      <c r="BM156" s="254" t="s">
        <v>549</v>
      </c>
    </row>
    <row r="157" s="2" customFormat="1" ht="16.5" customHeight="1">
      <c r="A157" s="38"/>
      <c r="B157" s="39"/>
      <c r="C157" s="243" t="s">
        <v>391</v>
      </c>
      <c r="D157" s="243" t="s">
        <v>149</v>
      </c>
      <c r="E157" s="244" t="s">
        <v>966</v>
      </c>
      <c r="F157" s="245" t="s">
        <v>967</v>
      </c>
      <c r="G157" s="246" t="s">
        <v>236</v>
      </c>
      <c r="H157" s="247">
        <v>3</v>
      </c>
      <c r="I157" s="248"/>
      <c r="J157" s="249">
        <f>ROUND(I157*H157,2)</f>
        <v>0</v>
      </c>
      <c r="K157" s="245" t="s">
        <v>153</v>
      </c>
      <c r="L157" s="44"/>
      <c r="M157" s="250" t="s">
        <v>1</v>
      </c>
      <c r="N157" s="251" t="s">
        <v>40</v>
      </c>
      <c r="O157" s="91"/>
      <c r="P157" s="252">
        <f>O157*H157</f>
        <v>0</v>
      </c>
      <c r="Q157" s="252">
        <v>0</v>
      </c>
      <c r="R157" s="252">
        <f>Q157*H157</f>
        <v>0</v>
      </c>
      <c r="S157" s="252">
        <v>0</v>
      </c>
      <c r="T157" s="25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54" t="s">
        <v>162</v>
      </c>
      <c r="AT157" s="254" t="s">
        <v>149</v>
      </c>
      <c r="AU157" s="254" t="s">
        <v>83</v>
      </c>
      <c r="AY157" s="17" t="s">
        <v>148</v>
      </c>
      <c r="BE157" s="255">
        <f>IF(N157="základní",J157,0)</f>
        <v>0</v>
      </c>
      <c r="BF157" s="255">
        <f>IF(N157="snížená",J157,0)</f>
        <v>0</v>
      </c>
      <c r="BG157" s="255">
        <f>IF(N157="zákl. přenesená",J157,0)</f>
        <v>0</v>
      </c>
      <c r="BH157" s="255">
        <f>IF(N157="sníž. přenesená",J157,0)</f>
        <v>0</v>
      </c>
      <c r="BI157" s="255">
        <f>IF(N157="nulová",J157,0)</f>
        <v>0</v>
      </c>
      <c r="BJ157" s="17" t="s">
        <v>83</v>
      </c>
      <c r="BK157" s="255">
        <f>ROUND(I157*H157,2)</f>
        <v>0</v>
      </c>
      <c r="BL157" s="17" t="s">
        <v>162</v>
      </c>
      <c r="BM157" s="254" t="s">
        <v>559</v>
      </c>
    </row>
    <row r="158" s="2" customFormat="1" ht="16.5" customHeight="1">
      <c r="A158" s="38"/>
      <c r="B158" s="39"/>
      <c r="C158" s="243" t="s">
        <v>397</v>
      </c>
      <c r="D158" s="243" t="s">
        <v>149</v>
      </c>
      <c r="E158" s="244" t="s">
        <v>968</v>
      </c>
      <c r="F158" s="245" t="s">
        <v>969</v>
      </c>
      <c r="G158" s="246" t="s">
        <v>957</v>
      </c>
      <c r="H158" s="247">
        <v>30</v>
      </c>
      <c r="I158" s="248"/>
      <c r="J158" s="249">
        <f>ROUND(I158*H158,2)</f>
        <v>0</v>
      </c>
      <c r="K158" s="245" t="s">
        <v>153</v>
      </c>
      <c r="L158" s="44"/>
      <c r="M158" s="250" t="s">
        <v>1</v>
      </c>
      <c r="N158" s="251" t="s">
        <v>40</v>
      </c>
      <c r="O158" s="9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4" t="s">
        <v>162</v>
      </c>
      <c r="AT158" s="254" t="s">
        <v>149</v>
      </c>
      <c r="AU158" s="254" t="s">
        <v>83</v>
      </c>
      <c r="AY158" s="17" t="s">
        <v>148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7" t="s">
        <v>83</v>
      </c>
      <c r="BK158" s="255">
        <f>ROUND(I158*H158,2)</f>
        <v>0</v>
      </c>
      <c r="BL158" s="17" t="s">
        <v>162</v>
      </c>
      <c r="BM158" s="254" t="s">
        <v>569</v>
      </c>
    </row>
    <row r="159" s="2" customFormat="1" ht="16.5" customHeight="1">
      <c r="A159" s="38"/>
      <c r="B159" s="39"/>
      <c r="C159" s="243" t="s">
        <v>409</v>
      </c>
      <c r="D159" s="243" t="s">
        <v>149</v>
      </c>
      <c r="E159" s="244" t="s">
        <v>970</v>
      </c>
      <c r="F159" s="245" t="s">
        <v>971</v>
      </c>
      <c r="G159" s="246" t="s">
        <v>307</v>
      </c>
      <c r="H159" s="247">
        <v>285</v>
      </c>
      <c r="I159" s="248"/>
      <c r="J159" s="249">
        <f>ROUND(I159*H159,2)</f>
        <v>0</v>
      </c>
      <c r="K159" s="245" t="s">
        <v>153</v>
      </c>
      <c r="L159" s="44"/>
      <c r="M159" s="250" t="s">
        <v>1</v>
      </c>
      <c r="N159" s="251" t="s">
        <v>40</v>
      </c>
      <c r="O159" s="91"/>
      <c r="P159" s="252">
        <f>O159*H159</f>
        <v>0</v>
      </c>
      <c r="Q159" s="252">
        <v>0</v>
      </c>
      <c r="R159" s="252">
        <f>Q159*H159</f>
        <v>0</v>
      </c>
      <c r="S159" s="252">
        <v>0</v>
      </c>
      <c r="T159" s="25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4" t="s">
        <v>162</v>
      </c>
      <c r="AT159" s="254" t="s">
        <v>149</v>
      </c>
      <c r="AU159" s="254" t="s">
        <v>83</v>
      </c>
      <c r="AY159" s="17" t="s">
        <v>148</v>
      </c>
      <c r="BE159" s="255">
        <f>IF(N159="základní",J159,0)</f>
        <v>0</v>
      </c>
      <c r="BF159" s="255">
        <f>IF(N159="snížená",J159,0)</f>
        <v>0</v>
      </c>
      <c r="BG159" s="255">
        <f>IF(N159="zákl. přenesená",J159,0)</f>
        <v>0</v>
      </c>
      <c r="BH159" s="255">
        <f>IF(N159="sníž. přenesená",J159,0)</f>
        <v>0</v>
      </c>
      <c r="BI159" s="255">
        <f>IF(N159="nulová",J159,0)</f>
        <v>0</v>
      </c>
      <c r="BJ159" s="17" t="s">
        <v>83</v>
      </c>
      <c r="BK159" s="255">
        <f>ROUND(I159*H159,2)</f>
        <v>0</v>
      </c>
      <c r="BL159" s="17" t="s">
        <v>162</v>
      </c>
      <c r="BM159" s="254" t="s">
        <v>578</v>
      </c>
    </row>
    <row r="160" s="2" customFormat="1" ht="16.5" customHeight="1">
      <c r="A160" s="38"/>
      <c r="B160" s="39"/>
      <c r="C160" s="243" t="s">
        <v>414</v>
      </c>
      <c r="D160" s="243" t="s">
        <v>149</v>
      </c>
      <c r="E160" s="244" t="s">
        <v>972</v>
      </c>
      <c r="F160" s="245" t="s">
        <v>973</v>
      </c>
      <c r="G160" s="246" t="s">
        <v>307</v>
      </c>
      <c r="H160" s="247">
        <v>70</v>
      </c>
      <c r="I160" s="248"/>
      <c r="J160" s="249">
        <f>ROUND(I160*H160,2)</f>
        <v>0</v>
      </c>
      <c r="K160" s="245" t="s">
        <v>153</v>
      </c>
      <c r="L160" s="44"/>
      <c r="M160" s="250" t="s">
        <v>1</v>
      </c>
      <c r="N160" s="251" t="s">
        <v>40</v>
      </c>
      <c r="O160" s="91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54" t="s">
        <v>162</v>
      </c>
      <c r="AT160" s="254" t="s">
        <v>149</v>
      </c>
      <c r="AU160" s="254" t="s">
        <v>83</v>
      </c>
      <c r="AY160" s="17" t="s">
        <v>148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17" t="s">
        <v>83</v>
      </c>
      <c r="BK160" s="255">
        <f>ROUND(I160*H160,2)</f>
        <v>0</v>
      </c>
      <c r="BL160" s="17" t="s">
        <v>162</v>
      </c>
      <c r="BM160" s="254" t="s">
        <v>586</v>
      </c>
    </row>
    <row r="161" s="2" customFormat="1" ht="16.5" customHeight="1">
      <c r="A161" s="38"/>
      <c r="B161" s="39"/>
      <c r="C161" s="243" t="s">
        <v>419</v>
      </c>
      <c r="D161" s="243" t="s">
        <v>149</v>
      </c>
      <c r="E161" s="244" t="s">
        <v>974</v>
      </c>
      <c r="F161" s="245" t="s">
        <v>975</v>
      </c>
      <c r="G161" s="246" t="s">
        <v>307</v>
      </c>
      <c r="H161" s="247">
        <v>285</v>
      </c>
      <c r="I161" s="248"/>
      <c r="J161" s="249">
        <f>ROUND(I161*H161,2)</f>
        <v>0</v>
      </c>
      <c r="K161" s="245" t="s">
        <v>153</v>
      </c>
      <c r="L161" s="44"/>
      <c r="M161" s="250" t="s">
        <v>1</v>
      </c>
      <c r="N161" s="251" t="s">
        <v>40</v>
      </c>
      <c r="O161" s="91"/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4" t="s">
        <v>162</v>
      </c>
      <c r="AT161" s="254" t="s">
        <v>149</v>
      </c>
      <c r="AU161" s="254" t="s">
        <v>83</v>
      </c>
      <c r="AY161" s="17" t="s">
        <v>148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17" t="s">
        <v>83</v>
      </c>
      <c r="BK161" s="255">
        <f>ROUND(I161*H161,2)</f>
        <v>0</v>
      </c>
      <c r="BL161" s="17" t="s">
        <v>162</v>
      </c>
      <c r="BM161" s="254" t="s">
        <v>594</v>
      </c>
    </row>
    <row r="162" s="2" customFormat="1" ht="16.5" customHeight="1">
      <c r="A162" s="38"/>
      <c r="B162" s="39"/>
      <c r="C162" s="243" t="s">
        <v>424</v>
      </c>
      <c r="D162" s="243" t="s">
        <v>149</v>
      </c>
      <c r="E162" s="244" t="s">
        <v>976</v>
      </c>
      <c r="F162" s="245" t="s">
        <v>977</v>
      </c>
      <c r="G162" s="246" t="s">
        <v>307</v>
      </c>
      <c r="H162" s="247">
        <v>70</v>
      </c>
      <c r="I162" s="248"/>
      <c r="J162" s="249">
        <f>ROUND(I162*H162,2)</f>
        <v>0</v>
      </c>
      <c r="K162" s="245" t="s">
        <v>153</v>
      </c>
      <c r="L162" s="44"/>
      <c r="M162" s="250" t="s">
        <v>1</v>
      </c>
      <c r="N162" s="251" t="s">
        <v>40</v>
      </c>
      <c r="O162" s="91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4" t="s">
        <v>162</v>
      </c>
      <c r="AT162" s="254" t="s">
        <v>149</v>
      </c>
      <c r="AU162" s="254" t="s">
        <v>83</v>
      </c>
      <c r="AY162" s="17" t="s">
        <v>148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7" t="s">
        <v>83</v>
      </c>
      <c r="BK162" s="255">
        <f>ROUND(I162*H162,2)</f>
        <v>0</v>
      </c>
      <c r="BL162" s="17" t="s">
        <v>162</v>
      </c>
      <c r="BM162" s="254" t="s">
        <v>603</v>
      </c>
    </row>
    <row r="163" s="2" customFormat="1" ht="16.5" customHeight="1">
      <c r="A163" s="38"/>
      <c r="B163" s="39"/>
      <c r="C163" s="243" t="s">
        <v>429</v>
      </c>
      <c r="D163" s="243" t="s">
        <v>149</v>
      </c>
      <c r="E163" s="244" t="s">
        <v>978</v>
      </c>
      <c r="F163" s="245" t="s">
        <v>979</v>
      </c>
      <c r="G163" s="246" t="s">
        <v>307</v>
      </c>
      <c r="H163" s="247">
        <v>270</v>
      </c>
      <c r="I163" s="248"/>
      <c r="J163" s="249">
        <f>ROUND(I163*H163,2)</f>
        <v>0</v>
      </c>
      <c r="K163" s="245" t="s">
        <v>153</v>
      </c>
      <c r="L163" s="44"/>
      <c r="M163" s="250" t="s">
        <v>1</v>
      </c>
      <c r="N163" s="251" t="s">
        <v>40</v>
      </c>
      <c r="O163" s="91"/>
      <c r="P163" s="252">
        <f>O163*H163</f>
        <v>0</v>
      </c>
      <c r="Q163" s="252">
        <v>0</v>
      </c>
      <c r="R163" s="252">
        <f>Q163*H163</f>
        <v>0</v>
      </c>
      <c r="S163" s="252">
        <v>0</v>
      </c>
      <c r="T163" s="25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4" t="s">
        <v>162</v>
      </c>
      <c r="AT163" s="254" t="s">
        <v>149</v>
      </c>
      <c r="AU163" s="254" t="s">
        <v>83</v>
      </c>
      <c r="AY163" s="17" t="s">
        <v>148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7" t="s">
        <v>83</v>
      </c>
      <c r="BK163" s="255">
        <f>ROUND(I163*H163,2)</f>
        <v>0</v>
      </c>
      <c r="BL163" s="17" t="s">
        <v>162</v>
      </c>
      <c r="BM163" s="254" t="s">
        <v>612</v>
      </c>
    </row>
    <row r="164" s="2" customFormat="1" ht="16.5" customHeight="1">
      <c r="A164" s="38"/>
      <c r="B164" s="39"/>
      <c r="C164" s="243" t="s">
        <v>435</v>
      </c>
      <c r="D164" s="243" t="s">
        <v>149</v>
      </c>
      <c r="E164" s="244" t="s">
        <v>980</v>
      </c>
      <c r="F164" s="245" t="s">
        <v>981</v>
      </c>
      <c r="G164" s="246" t="s">
        <v>236</v>
      </c>
      <c r="H164" s="247">
        <v>20</v>
      </c>
      <c r="I164" s="248"/>
      <c r="J164" s="249">
        <f>ROUND(I164*H164,2)</f>
        <v>0</v>
      </c>
      <c r="K164" s="245" t="s">
        <v>153</v>
      </c>
      <c r="L164" s="44"/>
      <c r="M164" s="250" t="s">
        <v>1</v>
      </c>
      <c r="N164" s="251" t="s">
        <v>40</v>
      </c>
      <c r="O164" s="91"/>
      <c r="P164" s="252">
        <f>O164*H164</f>
        <v>0</v>
      </c>
      <c r="Q164" s="252">
        <v>0</v>
      </c>
      <c r="R164" s="252">
        <f>Q164*H164</f>
        <v>0</v>
      </c>
      <c r="S164" s="252">
        <v>0</v>
      </c>
      <c r="T164" s="25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4" t="s">
        <v>162</v>
      </c>
      <c r="AT164" s="254" t="s">
        <v>149</v>
      </c>
      <c r="AU164" s="254" t="s">
        <v>83</v>
      </c>
      <c r="AY164" s="17" t="s">
        <v>148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17" t="s">
        <v>83</v>
      </c>
      <c r="BK164" s="255">
        <f>ROUND(I164*H164,2)</f>
        <v>0</v>
      </c>
      <c r="BL164" s="17" t="s">
        <v>162</v>
      </c>
      <c r="BM164" s="254" t="s">
        <v>432</v>
      </c>
    </row>
    <row r="165" s="2" customFormat="1" ht="16.5" customHeight="1">
      <c r="A165" s="38"/>
      <c r="B165" s="39"/>
      <c r="C165" s="243" t="s">
        <v>441</v>
      </c>
      <c r="D165" s="243" t="s">
        <v>149</v>
      </c>
      <c r="E165" s="244" t="s">
        <v>982</v>
      </c>
      <c r="F165" s="245" t="s">
        <v>983</v>
      </c>
      <c r="G165" s="246" t="s">
        <v>236</v>
      </c>
      <c r="H165" s="247">
        <v>9</v>
      </c>
      <c r="I165" s="248"/>
      <c r="J165" s="249">
        <f>ROUND(I165*H165,2)</f>
        <v>0</v>
      </c>
      <c r="K165" s="245" t="s">
        <v>153</v>
      </c>
      <c r="L165" s="44"/>
      <c r="M165" s="250" t="s">
        <v>1</v>
      </c>
      <c r="N165" s="251" t="s">
        <v>40</v>
      </c>
      <c r="O165" s="91"/>
      <c r="P165" s="252">
        <f>O165*H165</f>
        <v>0</v>
      </c>
      <c r="Q165" s="252">
        <v>0</v>
      </c>
      <c r="R165" s="252">
        <f>Q165*H165</f>
        <v>0</v>
      </c>
      <c r="S165" s="252">
        <v>0</v>
      </c>
      <c r="T165" s="25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4" t="s">
        <v>162</v>
      </c>
      <c r="AT165" s="254" t="s">
        <v>149</v>
      </c>
      <c r="AU165" s="254" t="s">
        <v>83</v>
      </c>
      <c r="AY165" s="17" t="s">
        <v>148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7" t="s">
        <v>83</v>
      </c>
      <c r="BK165" s="255">
        <f>ROUND(I165*H165,2)</f>
        <v>0</v>
      </c>
      <c r="BL165" s="17" t="s">
        <v>162</v>
      </c>
      <c r="BM165" s="254" t="s">
        <v>630</v>
      </c>
    </row>
    <row r="166" s="12" customFormat="1" ht="25.92" customHeight="1">
      <c r="A166" s="12"/>
      <c r="B166" s="227"/>
      <c r="C166" s="228"/>
      <c r="D166" s="229" t="s">
        <v>74</v>
      </c>
      <c r="E166" s="230" t="s">
        <v>771</v>
      </c>
      <c r="F166" s="230" t="s">
        <v>984</v>
      </c>
      <c r="G166" s="228"/>
      <c r="H166" s="228"/>
      <c r="I166" s="231"/>
      <c r="J166" s="232">
        <f>BK166</f>
        <v>0</v>
      </c>
      <c r="K166" s="228"/>
      <c r="L166" s="233"/>
      <c r="M166" s="234"/>
      <c r="N166" s="235"/>
      <c r="O166" s="235"/>
      <c r="P166" s="236">
        <f>SUM(P167:P177)</f>
        <v>0</v>
      </c>
      <c r="Q166" s="235"/>
      <c r="R166" s="236">
        <f>SUM(R167:R177)</f>
        <v>0</v>
      </c>
      <c r="S166" s="235"/>
      <c r="T166" s="237">
        <f>SUM(T167:T177)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8" t="s">
        <v>83</v>
      </c>
      <c r="AT166" s="239" t="s">
        <v>74</v>
      </c>
      <c r="AU166" s="239" t="s">
        <v>75</v>
      </c>
      <c r="AY166" s="238" t="s">
        <v>148</v>
      </c>
      <c r="BK166" s="240">
        <f>SUM(BK167:BK177)</f>
        <v>0</v>
      </c>
    </row>
    <row r="167" s="2" customFormat="1" ht="16.5" customHeight="1">
      <c r="A167" s="38"/>
      <c r="B167" s="39"/>
      <c r="C167" s="243" t="s">
        <v>446</v>
      </c>
      <c r="D167" s="243" t="s">
        <v>149</v>
      </c>
      <c r="E167" s="244" t="s">
        <v>985</v>
      </c>
      <c r="F167" s="245" t="s">
        <v>986</v>
      </c>
      <c r="G167" s="246" t="s">
        <v>317</v>
      </c>
      <c r="H167" s="247">
        <v>7.6299999999999999</v>
      </c>
      <c r="I167" s="248"/>
      <c r="J167" s="249">
        <f>ROUND(I167*H167,2)</f>
        <v>0</v>
      </c>
      <c r="K167" s="245" t="s">
        <v>153</v>
      </c>
      <c r="L167" s="44"/>
      <c r="M167" s="250" t="s">
        <v>1</v>
      </c>
      <c r="N167" s="251" t="s">
        <v>40</v>
      </c>
      <c r="O167" s="91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4" t="s">
        <v>162</v>
      </c>
      <c r="AT167" s="254" t="s">
        <v>149</v>
      </c>
      <c r="AU167" s="254" t="s">
        <v>83</v>
      </c>
      <c r="AY167" s="17" t="s">
        <v>148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7" t="s">
        <v>83</v>
      </c>
      <c r="BK167" s="255">
        <f>ROUND(I167*H167,2)</f>
        <v>0</v>
      </c>
      <c r="BL167" s="17" t="s">
        <v>162</v>
      </c>
      <c r="BM167" s="254" t="s">
        <v>656</v>
      </c>
    </row>
    <row r="168" s="2" customFormat="1" ht="16.5" customHeight="1">
      <c r="A168" s="38"/>
      <c r="B168" s="39"/>
      <c r="C168" s="243" t="s">
        <v>452</v>
      </c>
      <c r="D168" s="243" t="s">
        <v>149</v>
      </c>
      <c r="E168" s="244" t="s">
        <v>987</v>
      </c>
      <c r="F168" s="245" t="s">
        <v>988</v>
      </c>
      <c r="G168" s="246" t="s">
        <v>276</v>
      </c>
      <c r="H168" s="247">
        <v>91.5</v>
      </c>
      <c r="I168" s="248"/>
      <c r="J168" s="249">
        <f>ROUND(I168*H168,2)</f>
        <v>0</v>
      </c>
      <c r="K168" s="245" t="s">
        <v>153</v>
      </c>
      <c r="L168" s="44"/>
      <c r="M168" s="250" t="s">
        <v>1</v>
      </c>
      <c r="N168" s="251" t="s">
        <v>40</v>
      </c>
      <c r="O168" s="91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4" t="s">
        <v>162</v>
      </c>
      <c r="AT168" s="254" t="s">
        <v>149</v>
      </c>
      <c r="AU168" s="254" t="s">
        <v>83</v>
      </c>
      <c r="AY168" s="17" t="s">
        <v>148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7" t="s">
        <v>83</v>
      </c>
      <c r="BK168" s="255">
        <f>ROUND(I168*H168,2)</f>
        <v>0</v>
      </c>
      <c r="BL168" s="17" t="s">
        <v>162</v>
      </c>
      <c r="BM168" s="254" t="s">
        <v>667</v>
      </c>
    </row>
    <row r="169" s="2" customFormat="1" ht="16.5" customHeight="1">
      <c r="A169" s="38"/>
      <c r="B169" s="39"/>
      <c r="C169" s="243" t="s">
        <v>461</v>
      </c>
      <c r="D169" s="243" t="s">
        <v>149</v>
      </c>
      <c r="E169" s="244" t="s">
        <v>989</v>
      </c>
      <c r="F169" s="245" t="s">
        <v>990</v>
      </c>
      <c r="G169" s="246" t="s">
        <v>307</v>
      </c>
      <c r="H169" s="247">
        <v>258</v>
      </c>
      <c r="I169" s="248"/>
      <c r="J169" s="249">
        <f>ROUND(I169*H169,2)</f>
        <v>0</v>
      </c>
      <c r="K169" s="245" t="s">
        <v>153</v>
      </c>
      <c r="L169" s="44"/>
      <c r="M169" s="250" t="s">
        <v>1</v>
      </c>
      <c r="N169" s="251" t="s">
        <v>40</v>
      </c>
      <c r="O169" s="91"/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4" t="s">
        <v>162</v>
      </c>
      <c r="AT169" s="254" t="s">
        <v>149</v>
      </c>
      <c r="AU169" s="254" t="s">
        <v>83</v>
      </c>
      <c r="AY169" s="17" t="s">
        <v>148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7" t="s">
        <v>83</v>
      </c>
      <c r="BK169" s="255">
        <f>ROUND(I169*H169,2)</f>
        <v>0</v>
      </c>
      <c r="BL169" s="17" t="s">
        <v>162</v>
      </c>
      <c r="BM169" s="254" t="s">
        <v>676</v>
      </c>
    </row>
    <row r="170" s="2" customFormat="1" ht="16.5" customHeight="1">
      <c r="A170" s="38"/>
      <c r="B170" s="39"/>
      <c r="C170" s="243" t="s">
        <v>469</v>
      </c>
      <c r="D170" s="243" t="s">
        <v>149</v>
      </c>
      <c r="E170" s="244" t="s">
        <v>991</v>
      </c>
      <c r="F170" s="245" t="s">
        <v>992</v>
      </c>
      <c r="G170" s="246" t="s">
        <v>307</v>
      </c>
      <c r="H170" s="247">
        <v>7</v>
      </c>
      <c r="I170" s="248"/>
      <c r="J170" s="249">
        <f>ROUND(I170*H170,2)</f>
        <v>0</v>
      </c>
      <c r="K170" s="245" t="s">
        <v>153</v>
      </c>
      <c r="L170" s="44"/>
      <c r="M170" s="250" t="s">
        <v>1</v>
      </c>
      <c r="N170" s="251" t="s">
        <v>40</v>
      </c>
      <c r="O170" s="91"/>
      <c r="P170" s="252">
        <f>O170*H170</f>
        <v>0</v>
      </c>
      <c r="Q170" s="252">
        <v>0</v>
      </c>
      <c r="R170" s="252">
        <f>Q170*H170</f>
        <v>0</v>
      </c>
      <c r="S170" s="252">
        <v>0</v>
      </c>
      <c r="T170" s="253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4" t="s">
        <v>162</v>
      </c>
      <c r="AT170" s="254" t="s">
        <v>149</v>
      </c>
      <c r="AU170" s="254" t="s">
        <v>83</v>
      </c>
      <c r="AY170" s="17" t="s">
        <v>148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17" t="s">
        <v>83</v>
      </c>
      <c r="BK170" s="255">
        <f>ROUND(I170*H170,2)</f>
        <v>0</v>
      </c>
      <c r="BL170" s="17" t="s">
        <v>162</v>
      </c>
      <c r="BM170" s="254" t="s">
        <v>687</v>
      </c>
    </row>
    <row r="171" s="2" customFormat="1" ht="16.5" customHeight="1">
      <c r="A171" s="38"/>
      <c r="B171" s="39"/>
      <c r="C171" s="243" t="s">
        <v>474</v>
      </c>
      <c r="D171" s="243" t="s">
        <v>149</v>
      </c>
      <c r="E171" s="244" t="s">
        <v>993</v>
      </c>
      <c r="F171" s="245" t="s">
        <v>994</v>
      </c>
      <c r="G171" s="246" t="s">
        <v>307</v>
      </c>
      <c r="H171" s="247">
        <v>240</v>
      </c>
      <c r="I171" s="248"/>
      <c r="J171" s="249">
        <f>ROUND(I171*H171,2)</f>
        <v>0</v>
      </c>
      <c r="K171" s="245" t="s">
        <v>153</v>
      </c>
      <c r="L171" s="44"/>
      <c r="M171" s="250" t="s">
        <v>1</v>
      </c>
      <c r="N171" s="251" t="s">
        <v>40</v>
      </c>
      <c r="O171" s="91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4" t="s">
        <v>162</v>
      </c>
      <c r="AT171" s="254" t="s">
        <v>149</v>
      </c>
      <c r="AU171" s="254" t="s">
        <v>83</v>
      </c>
      <c r="AY171" s="17" t="s">
        <v>148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7" t="s">
        <v>83</v>
      </c>
      <c r="BK171" s="255">
        <f>ROUND(I171*H171,2)</f>
        <v>0</v>
      </c>
      <c r="BL171" s="17" t="s">
        <v>162</v>
      </c>
      <c r="BM171" s="254" t="s">
        <v>699</v>
      </c>
    </row>
    <row r="172" s="2" customFormat="1" ht="16.5" customHeight="1">
      <c r="A172" s="38"/>
      <c r="B172" s="39"/>
      <c r="C172" s="243" t="s">
        <v>480</v>
      </c>
      <c r="D172" s="243" t="s">
        <v>149</v>
      </c>
      <c r="E172" s="244" t="s">
        <v>995</v>
      </c>
      <c r="F172" s="245" t="s">
        <v>996</v>
      </c>
      <c r="G172" s="246" t="s">
        <v>307</v>
      </c>
      <c r="H172" s="247">
        <v>240</v>
      </c>
      <c r="I172" s="248"/>
      <c r="J172" s="249">
        <f>ROUND(I172*H172,2)</f>
        <v>0</v>
      </c>
      <c r="K172" s="245" t="s">
        <v>153</v>
      </c>
      <c r="L172" s="44"/>
      <c r="M172" s="250" t="s">
        <v>1</v>
      </c>
      <c r="N172" s="251" t="s">
        <v>40</v>
      </c>
      <c r="O172" s="91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4" t="s">
        <v>162</v>
      </c>
      <c r="AT172" s="254" t="s">
        <v>149</v>
      </c>
      <c r="AU172" s="254" t="s">
        <v>83</v>
      </c>
      <c r="AY172" s="17" t="s">
        <v>148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7" t="s">
        <v>83</v>
      </c>
      <c r="BK172" s="255">
        <f>ROUND(I172*H172,2)</f>
        <v>0</v>
      </c>
      <c r="BL172" s="17" t="s">
        <v>162</v>
      </c>
      <c r="BM172" s="254" t="s">
        <v>716</v>
      </c>
    </row>
    <row r="173" s="2" customFormat="1" ht="16.5" customHeight="1">
      <c r="A173" s="38"/>
      <c r="B173" s="39"/>
      <c r="C173" s="243" t="s">
        <v>486</v>
      </c>
      <c r="D173" s="243" t="s">
        <v>149</v>
      </c>
      <c r="E173" s="244" t="s">
        <v>997</v>
      </c>
      <c r="F173" s="245" t="s">
        <v>998</v>
      </c>
      <c r="G173" s="246" t="s">
        <v>236</v>
      </c>
      <c r="H173" s="247">
        <v>7</v>
      </c>
      <c r="I173" s="248"/>
      <c r="J173" s="249">
        <f>ROUND(I173*H173,2)</f>
        <v>0</v>
      </c>
      <c r="K173" s="245" t="s">
        <v>153</v>
      </c>
      <c r="L173" s="44"/>
      <c r="M173" s="250" t="s">
        <v>1</v>
      </c>
      <c r="N173" s="251" t="s">
        <v>40</v>
      </c>
      <c r="O173" s="91"/>
      <c r="P173" s="252">
        <f>O173*H173</f>
        <v>0</v>
      </c>
      <c r="Q173" s="252">
        <v>0</v>
      </c>
      <c r="R173" s="252">
        <f>Q173*H173</f>
        <v>0</v>
      </c>
      <c r="S173" s="252">
        <v>0</v>
      </c>
      <c r="T173" s="25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4" t="s">
        <v>162</v>
      </c>
      <c r="AT173" s="254" t="s">
        <v>149</v>
      </c>
      <c r="AU173" s="254" t="s">
        <v>83</v>
      </c>
      <c r="AY173" s="17" t="s">
        <v>148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7" t="s">
        <v>83</v>
      </c>
      <c r="BK173" s="255">
        <f>ROUND(I173*H173,2)</f>
        <v>0</v>
      </c>
      <c r="BL173" s="17" t="s">
        <v>162</v>
      </c>
      <c r="BM173" s="254" t="s">
        <v>728</v>
      </c>
    </row>
    <row r="174" s="2" customFormat="1" ht="16.5" customHeight="1">
      <c r="A174" s="38"/>
      <c r="B174" s="39"/>
      <c r="C174" s="243" t="s">
        <v>492</v>
      </c>
      <c r="D174" s="243" t="s">
        <v>149</v>
      </c>
      <c r="E174" s="244" t="s">
        <v>999</v>
      </c>
      <c r="F174" s="245" t="s">
        <v>1000</v>
      </c>
      <c r="G174" s="246" t="s">
        <v>1001</v>
      </c>
      <c r="H174" s="247">
        <v>0.23999999999999999</v>
      </c>
      <c r="I174" s="248"/>
      <c r="J174" s="249">
        <f>ROUND(I174*H174,2)</f>
        <v>0</v>
      </c>
      <c r="K174" s="245" t="s">
        <v>153</v>
      </c>
      <c r="L174" s="44"/>
      <c r="M174" s="250" t="s">
        <v>1</v>
      </c>
      <c r="N174" s="251" t="s">
        <v>40</v>
      </c>
      <c r="O174" s="91"/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4" t="s">
        <v>162</v>
      </c>
      <c r="AT174" s="254" t="s">
        <v>149</v>
      </c>
      <c r="AU174" s="254" t="s">
        <v>83</v>
      </c>
      <c r="AY174" s="17" t="s">
        <v>148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7" t="s">
        <v>83</v>
      </c>
      <c r="BK174" s="255">
        <f>ROUND(I174*H174,2)</f>
        <v>0</v>
      </c>
      <c r="BL174" s="17" t="s">
        <v>162</v>
      </c>
      <c r="BM174" s="254" t="s">
        <v>740</v>
      </c>
    </row>
    <row r="175" s="2" customFormat="1" ht="16.5" customHeight="1">
      <c r="A175" s="38"/>
      <c r="B175" s="39"/>
      <c r="C175" s="243" t="s">
        <v>498</v>
      </c>
      <c r="D175" s="243" t="s">
        <v>149</v>
      </c>
      <c r="E175" s="244" t="s">
        <v>1002</v>
      </c>
      <c r="F175" s="245" t="s">
        <v>1003</v>
      </c>
      <c r="G175" s="246" t="s">
        <v>236</v>
      </c>
      <c r="H175" s="247">
        <v>1</v>
      </c>
      <c r="I175" s="248"/>
      <c r="J175" s="249">
        <f>ROUND(I175*H175,2)</f>
        <v>0</v>
      </c>
      <c r="K175" s="245" t="s">
        <v>153</v>
      </c>
      <c r="L175" s="44"/>
      <c r="M175" s="250" t="s">
        <v>1</v>
      </c>
      <c r="N175" s="251" t="s">
        <v>40</v>
      </c>
      <c r="O175" s="91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4" t="s">
        <v>162</v>
      </c>
      <c r="AT175" s="254" t="s">
        <v>149</v>
      </c>
      <c r="AU175" s="254" t="s">
        <v>83</v>
      </c>
      <c r="AY175" s="17" t="s">
        <v>148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7" t="s">
        <v>83</v>
      </c>
      <c r="BK175" s="255">
        <f>ROUND(I175*H175,2)</f>
        <v>0</v>
      </c>
      <c r="BL175" s="17" t="s">
        <v>162</v>
      </c>
      <c r="BM175" s="254" t="s">
        <v>1004</v>
      </c>
    </row>
    <row r="176" s="2" customFormat="1" ht="16.5" customHeight="1">
      <c r="A176" s="38"/>
      <c r="B176" s="39"/>
      <c r="C176" s="243" t="s">
        <v>503</v>
      </c>
      <c r="D176" s="243" t="s">
        <v>149</v>
      </c>
      <c r="E176" s="244" t="s">
        <v>1005</v>
      </c>
      <c r="F176" s="245" t="s">
        <v>1006</v>
      </c>
      <c r="G176" s="246" t="s">
        <v>317</v>
      </c>
      <c r="H176" s="247">
        <v>67.200000000000003</v>
      </c>
      <c r="I176" s="248"/>
      <c r="J176" s="249">
        <f>ROUND(I176*H176,2)</f>
        <v>0</v>
      </c>
      <c r="K176" s="245" t="s">
        <v>153</v>
      </c>
      <c r="L176" s="44"/>
      <c r="M176" s="250" t="s">
        <v>1</v>
      </c>
      <c r="N176" s="251" t="s">
        <v>40</v>
      </c>
      <c r="O176" s="91"/>
      <c r="P176" s="252">
        <f>O176*H176</f>
        <v>0</v>
      </c>
      <c r="Q176" s="252">
        <v>0</v>
      </c>
      <c r="R176" s="252">
        <f>Q176*H176</f>
        <v>0</v>
      </c>
      <c r="S176" s="252">
        <v>0</v>
      </c>
      <c r="T176" s="25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4" t="s">
        <v>162</v>
      </c>
      <c r="AT176" s="254" t="s">
        <v>149</v>
      </c>
      <c r="AU176" s="254" t="s">
        <v>83</v>
      </c>
      <c r="AY176" s="17" t="s">
        <v>148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17" t="s">
        <v>83</v>
      </c>
      <c r="BK176" s="255">
        <f>ROUND(I176*H176,2)</f>
        <v>0</v>
      </c>
      <c r="BL176" s="17" t="s">
        <v>162</v>
      </c>
      <c r="BM176" s="254" t="s">
        <v>1007</v>
      </c>
    </row>
    <row r="177" s="2" customFormat="1" ht="16.5" customHeight="1">
      <c r="A177" s="38"/>
      <c r="B177" s="39"/>
      <c r="C177" s="243" t="s">
        <v>514</v>
      </c>
      <c r="D177" s="243" t="s">
        <v>149</v>
      </c>
      <c r="E177" s="244" t="s">
        <v>1008</v>
      </c>
      <c r="F177" s="245" t="s">
        <v>1009</v>
      </c>
      <c r="G177" s="246" t="s">
        <v>307</v>
      </c>
      <c r="H177" s="247">
        <v>240</v>
      </c>
      <c r="I177" s="248"/>
      <c r="J177" s="249">
        <f>ROUND(I177*H177,2)</f>
        <v>0</v>
      </c>
      <c r="K177" s="245" t="s">
        <v>153</v>
      </c>
      <c r="L177" s="44"/>
      <c r="M177" s="250" t="s">
        <v>1</v>
      </c>
      <c r="N177" s="251" t="s">
        <v>40</v>
      </c>
      <c r="O177" s="91"/>
      <c r="P177" s="252">
        <f>O177*H177</f>
        <v>0</v>
      </c>
      <c r="Q177" s="252">
        <v>0</v>
      </c>
      <c r="R177" s="252">
        <f>Q177*H177</f>
        <v>0</v>
      </c>
      <c r="S177" s="252">
        <v>0</v>
      </c>
      <c r="T177" s="25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4" t="s">
        <v>162</v>
      </c>
      <c r="AT177" s="254" t="s">
        <v>149</v>
      </c>
      <c r="AU177" s="254" t="s">
        <v>83</v>
      </c>
      <c r="AY177" s="17" t="s">
        <v>148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7" t="s">
        <v>83</v>
      </c>
      <c r="BK177" s="255">
        <f>ROUND(I177*H177,2)</f>
        <v>0</v>
      </c>
      <c r="BL177" s="17" t="s">
        <v>162</v>
      </c>
      <c r="BM177" s="254" t="s">
        <v>1010</v>
      </c>
    </row>
    <row r="178" s="12" customFormat="1" ht="25.92" customHeight="1">
      <c r="A178" s="12"/>
      <c r="B178" s="227"/>
      <c r="C178" s="228"/>
      <c r="D178" s="229" t="s">
        <v>74</v>
      </c>
      <c r="E178" s="230" t="s">
        <v>780</v>
      </c>
      <c r="F178" s="230" t="s">
        <v>1011</v>
      </c>
      <c r="G178" s="228"/>
      <c r="H178" s="228"/>
      <c r="I178" s="231"/>
      <c r="J178" s="232">
        <f>BK178</f>
        <v>0</v>
      </c>
      <c r="K178" s="228"/>
      <c r="L178" s="233"/>
      <c r="M178" s="234"/>
      <c r="N178" s="235"/>
      <c r="O178" s="235"/>
      <c r="P178" s="236">
        <f>SUM(P179:P183)</f>
        <v>0</v>
      </c>
      <c r="Q178" s="235"/>
      <c r="R178" s="236">
        <f>SUM(R179:R183)</f>
        <v>0</v>
      </c>
      <c r="S178" s="235"/>
      <c r="T178" s="237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8" t="s">
        <v>83</v>
      </c>
      <c r="AT178" s="239" t="s">
        <v>74</v>
      </c>
      <c r="AU178" s="239" t="s">
        <v>75</v>
      </c>
      <c r="AY178" s="238" t="s">
        <v>148</v>
      </c>
      <c r="BK178" s="240">
        <f>SUM(BK179:BK183)</f>
        <v>0</v>
      </c>
    </row>
    <row r="179" s="2" customFormat="1" ht="16.5" customHeight="1">
      <c r="A179" s="38"/>
      <c r="B179" s="39"/>
      <c r="C179" s="243" t="s">
        <v>519</v>
      </c>
      <c r="D179" s="243" t="s">
        <v>149</v>
      </c>
      <c r="E179" s="244" t="s">
        <v>1012</v>
      </c>
      <c r="F179" s="245" t="s">
        <v>1013</v>
      </c>
      <c r="G179" s="246" t="s">
        <v>878</v>
      </c>
      <c r="H179" s="247">
        <v>7</v>
      </c>
      <c r="I179" s="248"/>
      <c r="J179" s="249">
        <f>ROUND(I179*H179,2)</f>
        <v>0</v>
      </c>
      <c r="K179" s="245" t="s">
        <v>153</v>
      </c>
      <c r="L179" s="44"/>
      <c r="M179" s="250" t="s">
        <v>1</v>
      </c>
      <c r="N179" s="251" t="s">
        <v>40</v>
      </c>
      <c r="O179" s="91"/>
      <c r="P179" s="252">
        <f>O179*H179</f>
        <v>0</v>
      </c>
      <c r="Q179" s="252">
        <v>0</v>
      </c>
      <c r="R179" s="252">
        <f>Q179*H179</f>
        <v>0</v>
      </c>
      <c r="S179" s="252">
        <v>0</v>
      </c>
      <c r="T179" s="25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4" t="s">
        <v>162</v>
      </c>
      <c r="AT179" s="254" t="s">
        <v>149</v>
      </c>
      <c r="AU179" s="254" t="s">
        <v>83</v>
      </c>
      <c r="AY179" s="17" t="s">
        <v>148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17" t="s">
        <v>83</v>
      </c>
      <c r="BK179" s="255">
        <f>ROUND(I179*H179,2)</f>
        <v>0</v>
      </c>
      <c r="BL179" s="17" t="s">
        <v>162</v>
      </c>
      <c r="BM179" s="254" t="s">
        <v>1014</v>
      </c>
    </row>
    <row r="180" s="2" customFormat="1" ht="16.5" customHeight="1">
      <c r="A180" s="38"/>
      <c r="B180" s="39"/>
      <c r="C180" s="243" t="s">
        <v>528</v>
      </c>
      <c r="D180" s="243" t="s">
        <v>149</v>
      </c>
      <c r="E180" s="244" t="s">
        <v>1015</v>
      </c>
      <c r="F180" s="245" t="s">
        <v>1016</v>
      </c>
      <c r="G180" s="246" t="s">
        <v>878</v>
      </c>
      <c r="H180" s="247">
        <v>7</v>
      </c>
      <c r="I180" s="248"/>
      <c r="J180" s="249">
        <f>ROUND(I180*H180,2)</f>
        <v>0</v>
      </c>
      <c r="K180" s="245" t="s">
        <v>153</v>
      </c>
      <c r="L180" s="44"/>
      <c r="M180" s="250" t="s">
        <v>1</v>
      </c>
      <c r="N180" s="251" t="s">
        <v>40</v>
      </c>
      <c r="O180" s="91"/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4" t="s">
        <v>162</v>
      </c>
      <c r="AT180" s="254" t="s">
        <v>149</v>
      </c>
      <c r="AU180" s="254" t="s">
        <v>83</v>
      </c>
      <c r="AY180" s="17" t="s">
        <v>148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7" t="s">
        <v>83</v>
      </c>
      <c r="BK180" s="255">
        <f>ROUND(I180*H180,2)</f>
        <v>0</v>
      </c>
      <c r="BL180" s="17" t="s">
        <v>162</v>
      </c>
      <c r="BM180" s="254" t="s">
        <v>1017</v>
      </c>
    </row>
    <row r="181" s="2" customFormat="1" ht="16.5" customHeight="1">
      <c r="A181" s="38"/>
      <c r="B181" s="39"/>
      <c r="C181" s="243" t="s">
        <v>534</v>
      </c>
      <c r="D181" s="243" t="s">
        <v>149</v>
      </c>
      <c r="E181" s="244" t="s">
        <v>1018</v>
      </c>
      <c r="F181" s="245" t="s">
        <v>1019</v>
      </c>
      <c r="G181" s="246" t="s">
        <v>317</v>
      </c>
      <c r="H181" s="247">
        <v>7.6299999999999999</v>
      </c>
      <c r="I181" s="248"/>
      <c r="J181" s="249">
        <f>ROUND(I181*H181,2)</f>
        <v>0</v>
      </c>
      <c r="K181" s="245" t="s">
        <v>153</v>
      </c>
      <c r="L181" s="44"/>
      <c r="M181" s="250" t="s">
        <v>1</v>
      </c>
      <c r="N181" s="251" t="s">
        <v>40</v>
      </c>
      <c r="O181" s="91"/>
      <c r="P181" s="252">
        <f>O181*H181</f>
        <v>0</v>
      </c>
      <c r="Q181" s="252">
        <v>0</v>
      </c>
      <c r="R181" s="252">
        <f>Q181*H181</f>
        <v>0</v>
      </c>
      <c r="S181" s="252">
        <v>0</v>
      </c>
      <c r="T181" s="25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4" t="s">
        <v>162</v>
      </c>
      <c r="AT181" s="254" t="s">
        <v>149</v>
      </c>
      <c r="AU181" s="254" t="s">
        <v>83</v>
      </c>
      <c r="AY181" s="17" t="s">
        <v>148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7" t="s">
        <v>83</v>
      </c>
      <c r="BK181" s="255">
        <f>ROUND(I181*H181,2)</f>
        <v>0</v>
      </c>
      <c r="BL181" s="17" t="s">
        <v>162</v>
      </c>
      <c r="BM181" s="254" t="s">
        <v>1020</v>
      </c>
    </row>
    <row r="182" s="2" customFormat="1" ht="16.5" customHeight="1">
      <c r="A182" s="38"/>
      <c r="B182" s="39"/>
      <c r="C182" s="243" t="s">
        <v>539</v>
      </c>
      <c r="D182" s="243" t="s">
        <v>149</v>
      </c>
      <c r="E182" s="244" t="s">
        <v>1021</v>
      </c>
      <c r="F182" s="245" t="s">
        <v>1022</v>
      </c>
      <c r="G182" s="246" t="s">
        <v>317</v>
      </c>
      <c r="H182" s="247">
        <v>16.800000000000001</v>
      </c>
      <c r="I182" s="248"/>
      <c r="J182" s="249">
        <f>ROUND(I182*H182,2)</f>
        <v>0</v>
      </c>
      <c r="K182" s="245" t="s">
        <v>153</v>
      </c>
      <c r="L182" s="44"/>
      <c r="M182" s="250" t="s">
        <v>1</v>
      </c>
      <c r="N182" s="251" t="s">
        <v>40</v>
      </c>
      <c r="O182" s="91"/>
      <c r="P182" s="252">
        <f>O182*H182</f>
        <v>0</v>
      </c>
      <c r="Q182" s="252">
        <v>0</v>
      </c>
      <c r="R182" s="252">
        <f>Q182*H182</f>
        <v>0</v>
      </c>
      <c r="S182" s="252">
        <v>0</v>
      </c>
      <c r="T182" s="25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4" t="s">
        <v>162</v>
      </c>
      <c r="AT182" s="254" t="s">
        <v>149</v>
      </c>
      <c r="AU182" s="254" t="s">
        <v>83</v>
      </c>
      <c r="AY182" s="17" t="s">
        <v>148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17" t="s">
        <v>83</v>
      </c>
      <c r="BK182" s="255">
        <f>ROUND(I182*H182,2)</f>
        <v>0</v>
      </c>
      <c r="BL182" s="17" t="s">
        <v>162</v>
      </c>
      <c r="BM182" s="254" t="s">
        <v>1023</v>
      </c>
    </row>
    <row r="183" s="2" customFormat="1" ht="16.5" customHeight="1">
      <c r="A183" s="38"/>
      <c r="B183" s="39"/>
      <c r="C183" s="243" t="s">
        <v>544</v>
      </c>
      <c r="D183" s="243" t="s">
        <v>149</v>
      </c>
      <c r="E183" s="244" t="s">
        <v>1024</v>
      </c>
      <c r="F183" s="245" t="s">
        <v>1025</v>
      </c>
      <c r="G183" s="246" t="s">
        <v>317</v>
      </c>
      <c r="H183" s="247">
        <v>3.5</v>
      </c>
      <c r="I183" s="248"/>
      <c r="J183" s="249">
        <f>ROUND(I183*H183,2)</f>
        <v>0</v>
      </c>
      <c r="K183" s="245" t="s">
        <v>153</v>
      </c>
      <c r="L183" s="44"/>
      <c r="M183" s="250" t="s">
        <v>1</v>
      </c>
      <c r="N183" s="251" t="s">
        <v>40</v>
      </c>
      <c r="O183" s="91"/>
      <c r="P183" s="252">
        <f>O183*H183</f>
        <v>0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4" t="s">
        <v>162</v>
      </c>
      <c r="AT183" s="254" t="s">
        <v>149</v>
      </c>
      <c r="AU183" s="254" t="s">
        <v>83</v>
      </c>
      <c r="AY183" s="17" t="s">
        <v>148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7" t="s">
        <v>83</v>
      </c>
      <c r="BK183" s="255">
        <f>ROUND(I183*H183,2)</f>
        <v>0</v>
      </c>
      <c r="BL183" s="17" t="s">
        <v>162</v>
      </c>
      <c r="BM183" s="254" t="s">
        <v>1026</v>
      </c>
    </row>
    <row r="184" s="12" customFormat="1" ht="25.92" customHeight="1">
      <c r="A184" s="12"/>
      <c r="B184" s="227"/>
      <c r="C184" s="228"/>
      <c r="D184" s="229" t="s">
        <v>74</v>
      </c>
      <c r="E184" s="230" t="s">
        <v>795</v>
      </c>
      <c r="F184" s="230" t="s">
        <v>1027</v>
      </c>
      <c r="G184" s="228"/>
      <c r="H184" s="228"/>
      <c r="I184" s="231"/>
      <c r="J184" s="232">
        <f>BK184</f>
        <v>0</v>
      </c>
      <c r="K184" s="228"/>
      <c r="L184" s="233"/>
      <c r="M184" s="234"/>
      <c r="N184" s="235"/>
      <c r="O184" s="235"/>
      <c r="P184" s="236">
        <f>SUM(P185:P186)</f>
        <v>0</v>
      </c>
      <c r="Q184" s="235"/>
      <c r="R184" s="236">
        <f>SUM(R185:R186)</f>
        <v>0</v>
      </c>
      <c r="S184" s="235"/>
      <c r="T184" s="237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8" t="s">
        <v>83</v>
      </c>
      <c r="AT184" s="239" t="s">
        <v>74</v>
      </c>
      <c r="AU184" s="239" t="s">
        <v>75</v>
      </c>
      <c r="AY184" s="238" t="s">
        <v>148</v>
      </c>
      <c r="BK184" s="240">
        <f>SUM(BK185:BK186)</f>
        <v>0</v>
      </c>
    </row>
    <row r="185" s="2" customFormat="1" ht="16.5" customHeight="1">
      <c r="A185" s="38"/>
      <c r="B185" s="39"/>
      <c r="C185" s="243" t="s">
        <v>549</v>
      </c>
      <c r="D185" s="243" t="s">
        <v>149</v>
      </c>
      <c r="E185" s="244" t="s">
        <v>1028</v>
      </c>
      <c r="F185" s="245" t="s">
        <v>1029</v>
      </c>
      <c r="G185" s="246" t="s">
        <v>1030</v>
      </c>
      <c r="H185" s="247">
        <v>18</v>
      </c>
      <c r="I185" s="248"/>
      <c r="J185" s="249">
        <f>ROUND(I185*H185,2)</f>
        <v>0</v>
      </c>
      <c r="K185" s="245" t="s">
        <v>153</v>
      </c>
      <c r="L185" s="44"/>
      <c r="M185" s="250" t="s">
        <v>1</v>
      </c>
      <c r="N185" s="251" t="s">
        <v>40</v>
      </c>
      <c r="O185" s="91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4" t="s">
        <v>162</v>
      </c>
      <c r="AT185" s="254" t="s">
        <v>149</v>
      </c>
      <c r="AU185" s="254" t="s">
        <v>83</v>
      </c>
      <c r="AY185" s="17" t="s">
        <v>148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7" t="s">
        <v>83</v>
      </c>
      <c r="BK185" s="255">
        <f>ROUND(I185*H185,2)</f>
        <v>0</v>
      </c>
      <c r="BL185" s="17" t="s">
        <v>162</v>
      </c>
      <c r="BM185" s="254" t="s">
        <v>1031</v>
      </c>
    </row>
    <row r="186" s="2" customFormat="1" ht="16.5" customHeight="1">
      <c r="A186" s="38"/>
      <c r="B186" s="39"/>
      <c r="C186" s="243" t="s">
        <v>554</v>
      </c>
      <c r="D186" s="243" t="s">
        <v>149</v>
      </c>
      <c r="E186" s="244" t="s">
        <v>1032</v>
      </c>
      <c r="F186" s="245" t="s">
        <v>1033</v>
      </c>
      <c r="G186" s="246" t="s">
        <v>1030</v>
      </c>
      <c r="H186" s="247">
        <v>72</v>
      </c>
      <c r="I186" s="248"/>
      <c r="J186" s="249">
        <f>ROUND(I186*H186,2)</f>
        <v>0</v>
      </c>
      <c r="K186" s="245" t="s">
        <v>153</v>
      </c>
      <c r="L186" s="44"/>
      <c r="M186" s="250" t="s">
        <v>1</v>
      </c>
      <c r="N186" s="251" t="s">
        <v>40</v>
      </c>
      <c r="O186" s="91"/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4" t="s">
        <v>162</v>
      </c>
      <c r="AT186" s="254" t="s">
        <v>149</v>
      </c>
      <c r="AU186" s="254" t="s">
        <v>83</v>
      </c>
      <c r="AY186" s="17" t="s">
        <v>148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7" t="s">
        <v>83</v>
      </c>
      <c r="BK186" s="255">
        <f>ROUND(I186*H186,2)</f>
        <v>0</v>
      </c>
      <c r="BL186" s="17" t="s">
        <v>162</v>
      </c>
      <c r="BM186" s="254" t="s">
        <v>1034</v>
      </c>
    </row>
    <row r="187" s="12" customFormat="1" ht="25.92" customHeight="1">
      <c r="A187" s="12"/>
      <c r="B187" s="227"/>
      <c r="C187" s="228"/>
      <c r="D187" s="229" t="s">
        <v>74</v>
      </c>
      <c r="E187" s="230" t="s">
        <v>1035</v>
      </c>
      <c r="F187" s="230" t="s">
        <v>1036</v>
      </c>
      <c r="G187" s="228"/>
      <c r="H187" s="228"/>
      <c r="I187" s="231"/>
      <c r="J187" s="232">
        <f>BK187</f>
        <v>0</v>
      </c>
      <c r="K187" s="228"/>
      <c r="L187" s="233"/>
      <c r="M187" s="234"/>
      <c r="N187" s="235"/>
      <c r="O187" s="235"/>
      <c r="P187" s="236">
        <f>SUM(P188:P189)</f>
        <v>0</v>
      </c>
      <c r="Q187" s="235"/>
      <c r="R187" s="236">
        <f>SUM(R188:R189)</f>
        <v>0</v>
      </c>
      <c r="S187" s="235"/>
      <c r="T187" s="237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8" t="s">
        <v>83</v>
      </c>
      <c r="AT187" s="239" t="s">
        <v>74</v>
      </c>
      <c r="AU187" s="239" t="s">
        <v>75</v>
      </c>
      <c r="AY187" s="238" t="s">
        <v>148</v>
      </c>
      <c r="BK187" s="240">
        <f>SUM(BK188:BK189)</f>
        <v>0</v>
      </c>
    </row>
    <row r="188" s="2" customFormat="1" ht="16.5" customHeight="1">
      <c r="A188" s="38"/>
      <c r="B188" s="39"/>
      <c r="C188" s="243" t="s">
        <v>559</v>
      </c>
      <c r="D188" s="243" t="s">
        <v>149</v>
      </c>
      <c r="E188" s="244" t="s">
        <v>1037</v>
      </c>
      <c r="F188" s="245" t="s">
        <v>1038</v>
      </c>
      <c r="G188" s="246" t="s">
        <v>1030</v>
      </c>
      <c r="H188" s="247">
        <v>1</v>
      </c>
      <c r="I188" s="248"/>
      <c r="J188" s="249">
        <f>ROUND(I188*H188,2)</f>
        <v>0</v>
      </c>
      <c r="K188" s="245" t="s">
        <v>153</v>
      </c>
      <c r="L188" s="44"/>
      <c r="M188" s="250" t="s">
        <v>1</v>
      </c>
      <c r="N188" s="251" t="s">
        <v>40</v>
      </c>
      <c r="O188" s="91"/>
      <c r="P188" s="252">
        <f>O188*H188</f>
        <v>0</v>
      </c>
      <c r="Q188" s="252">
        <v>0</v>
      </c>
      <c r="R188" s="252">
        <f>Q188*H188</f>
        <v>0</v>
      </c>
      <c r="S188" s="252">
        <v>0</v>
      </c>
      <c r="T188" s="25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4" t="s">
        <v>162</v>
      </c>
      <c r="AT188" s="254" t="s">
        <v>149</v>
      </c>
      <c r="AU188" s="254" t="s">
        <v>83</v>
      </c>
      <c r="AY188" s="17" t="s">
        <v>148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7" t="s">
        <v>83</v>
      </c>
      <c r="BK188" s="255">
        <f>ROUND(I188*H188,2)</f>
        <v>0</v>
      </c>
      <c r="BL188" s="17" t="s">
        <v>162</v>
      </c>
      <c r="BM188" s="254" t="s">
        <v>1039</v>
      </c>
    </row>
    <row r="189" s="2" customFormat="1" ht="16.5" customHeight="1">
      <c r="A189" s="38"/>
      <c r="B189" s="39"/>
      <c r="C189" s="243" t="s">
        <v>564</v>
      </c>
      <c r="D189" s="243" t="s">
        <v>149</v>
      </c>
      <c r="E189" s="244" t="s">
        <v>1040</v>
      </c>
      <c r="F189" s="245" t="s">
        <v>1041</v>
      </c>
      <c r="G189" s="246" t="s">
        <v>1030</v>
      </c>
      <c r="H189" s="247">
        <v>9</v>
      </c>
      <c r="I189" s="248"/>
      <c r="J189" s="249">
        <f>ROUND(I189*H189,2)</f>
        <v>0</v>
      </c>
      <c r="K189" s="245" t="s">
        <v>153</v>
      </c>
      <c r="L189" s="44"/>
      <c r="M189" s="250" t="s">
        <v>1</v>
      </c>
      <c r="N189" s="251" t="s">
        <v>40</v>
      </c>
      <c r="O189" s="91"/>
      <c r="P189" s="252">
        <f>O189*H189</f>
        <v>0</v>
      </c>
      <c r="Q189" s="252">
        <v>0</v>
      </c>
      <c r="R189" s="252">
        <f>Q189*H189</f>
        <v>0</v>
      </c>
      <c r="S189" s="252">
        <v>0</v>
      </c>
      <c r="T189" s="253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4" t="s">
        <v>162</v>
      </c>
      <c r="AT189" s="254" t="s">
        <v>149</v>
      </c>
      <c r="AU189" s="254" t="s">
        <v>83</v>
      </c>
      <c r="AY189" s="17" t="s">
        <v>148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17" t="s">
        <v>83</v>
      </c>
      <c r="BK189" s="255">
        <f>ROUND(I189*H189,2)</f>
        <v>0</v>
      </c>
      <c r="BL189" s="17" t="s">
        <v>162</v>
      </c>
      <c r="BM189" s="254" t="s">
        <v>1042</v>
      </c>
    </row>
    <row r="190" s="12" customFormat="1" ht="25.92" customHeight="1">
      <c r="A190" s="12"/>
      <c r="B190" s="227"/>
      <c r="C190" s="228"/>
      <c r="D190" s="229" t="s">
        <v>74</v>
      </c>
      <c r="E190" s="230" t="s">
        <v>1043</v>
      </c>
      <c r="F190" s="230" t="s">
        <v>1044</v>
      </c>
      <c r="G190" s="228"/>
      <c r="H190" s="228"/>
      <c r="I190" s="231"/>
      <c r="J190" s="232">
        <f>BK190</f>
        <v>0</v>
      </c>
      <c r="K190" s="228"/>
      <c r="L190" s="233"/>
      <c r="M190" s="234"/>
      <c r="N190" s="235"/>
      <c r="O190" s="235"/>
      <c r="P190" s="236">
        <f>SUM(P191:P193)</f>
        <v>0</v>
      </c>
      <c r="Q190" s="235"/>
      <c r="R190" s="236">
        <f>SUM(R191:R193)</f>
        <v>0</v>
      </c>
      <c r="S190" s="235"/>
      <c r="T190" s="237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8" t="s">
        <v>83</v>
      </c>
      <c r="AT190" s="239" t="s">
        <v>74</v>
      </c>
      <c r="AU190" s="239" t="s">
        <v>75</v>
      </c>
      <c r="AY190" s="238" t="s">
        <v>148</v>
      </c>
      <c r="BK190" s="240">
        <f>SUM(BK191:BK193)</f>
        <v>0</v>
      </c>
    </row>
    <row r="191" s="2" customFormat="1" ht="16.5" customHeight="1">
      <c r="A191" s="38"/>
      <c r="B191" s="39"/>
      <c r="C191" s="243" t="s">
        <v>569</v>
      </c>
      <c r="D191" s="243" t="s">
        <v>149</v>
      </c>
      <c r="E191" s="244" t="s">
        <v>1045</v>
      </c>
      <c r="F191" s="245" t="s">
        <v>1046</v>
      </c>
      <c r="G191" s="246" t="s">
        <v>1047</v>
      </c>
      <c r="H191" s="247">
        <v>167.40000000000001</v>
      </c>
      <c r="I191" s="248"/>
      <c r="J191" s="249">
        <f>ROUND(I191*H191,2)</f>
        <v>0</v>
      </c>
      <c r="K191" s="245" t="s">
        <v>153</v>
      </c>
      <c r="L191" s="44"/>
      <c r="M191" s="250" t="s">
        <v>1</v>
      </c>
      <c r="N191" s="251" t="s">
        <v>40</v>
      </c>
      <c r="O191" s="91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4" t="s">
        <v>162</v>
      </c>
      <c r="AT191" s="254" t="s">
        <v>149</v>
      </c>
      <c r="AU191" s="254" t="s">
        <v>83</v>
      </c>
      <c r="AY191" s="17" t="s">
        <v>148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7" t="s">
        <v>83</v>
      </c>
      <c r="BK191" s="255">
        <f>ROUND(I191*H191,2)</f>
        <v>0</v>
      </c>
      <c r="BL191" s="17" t="s">
        <v>162</v>
      </c>
      <c r="BM191" s="254" t="s">
        <v>1048</v>
      </c>
    </row>
    <row r="192" s="2" customFormat="1" ht="16.5" customHeight="1">
      <c r="A192" s="38"/>
      <c r="B192" s="39"/>
      <c r="C192" s="243" t="s">
        <v>574</v>
      </c>
      <c r="D192" s="243" t="s">
        <v>149</v>
      </c>
      <c r="E192" s="244" t="s">
        <v>1049</v>
      </c>
      <c r="F192" s="245" t="s">
        <v>1050</v>
      </c>
      <c r="G192" s="246" t="s">
        <v>1030</v>
      </c>
      <c r="H192" s="247">
        <v>20</v>
      </c>
      <c r="I192" s="248"/>
      <c r="J192" s="249">
        <f>ROUND(I192*H192,2)</f>
        <v>0</v>
      </c>
      <c r="K192" s="245" t="s">
        <v>153</v>
      </c>
      <c r="L192" s="44"/>
      <c r="M192" s="250" t="s">
        <v>1</v>
      </c>
      <c r="N192" s="251" t="s">
        <v>40</v>
      </c>
      <c r="O192" s="91"/>
      <c r="P192" s="252">
        <f>O192*H192</f>
        <v>0</v>
      </c>
      <c r="Q192" s="252">
        <v>0</v>
      </c>
      <c r="R192" s="252">
        <f>Q192*H192</f>
        <v>0</v>
      </c>
      <c r="S192" s="252">
        <v>0</v>
      </c>
      <c r="T192" s="25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4" t="s">
        <v>162</v>
      </c>
      <c r="AT192" s="254" t="s">
        <v>149</v>
      </c>
      <c r="AU192" s="254" t="s">
        <v>83</v>
      </c>
      <c r="AY192" s="17" t="s">
        <v>148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17" t="s">
        <v>83</v>
      </c>
      <c r="BK192" s="255">
        <f>ROUND(I192*H192,2)</f>
        <v>0</v>
      </c>
      <c r="BL192" s="17" t="s">
        <v>162</v>
      </c>
      <c r="BM192" s="254" t="s">
        <v>1051</v>
      </c>
    </row>
    <row r="193" s="2" customFormat="1" ht="16.5" customHeight="1">
      <c r="A193" s="38"/>
      <c r="B193" s="39"/>
      <c r="C193" s="243" t="s">
        <v>578</v>
      </c>
      <c r="D193" s="243" t="s">
        <v>149</v>
      </c>
      <c r="E193" s="244" t="s">
        <v>1052</v>
      </c>
      <c r="F193" s="245" t="s">
        <v>1053</v>
      </c>
      <c r="G193" s="246" t="s">
        <v>1030</v>
      </c>
      <c r="H193" s="247">
        <v>9</v>
      </c>
      <c r="I193" s="248"/>
      <c r="J193" s="249">
        <f>ROUND(I193*H193,2)</f>
        <v>0</v>
      </c>
      <c r="K193" s="245" t="s">
        <v>153</v>
      </c>
      <c r="L193" s="44"/>
      <c r="M193" s="250" t="s">
        <v>1</v>
      </c>
      <c r="N193" s="251" t="s">
        <v>40</v>
      </c>
      <c r="O193" s="91"/>
      <c r="P193" s="252">
        <f>O193*H193</f>
        <v>0</v>
      </c>
      <c r="Q193" s="252">
        <v>0</v>
      </c>
      <c r="R193" s="252">
        <f>Q193*H193</f>
        <v>0</v>
      </c>
      <c r="S193" s="252">
        <v>0</v>
      </c>
      <c r="T193" s="25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4" t="s">
        <v>162</v>
      </c>
      <c r="AT193" s="254" t="s">
        <v>149</v>
      </c>
      <c r="AU193" s="254" t="s">
        <v>83</v>
      </c>
      <c r="AY193" s="17" t="s">
        <v>148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7" t="s">
        <v>83</v>
      </c>
      <c r="BK193" s="255">
        <f>ROUND(I193*H193,2)</f>
        <v>0</v>
      </c>
      <c r="BL193" s="17" t="s">
        <v>162</v>
      </c>
      <c r="BM193" s="254" t="s">
        <v>1054</v>
      </c>
    </row>
    <row r="194" s="12" customFormat="1" ht="25.92" customHeight="1">
      <c r="A194" s="12"/>
      <c r="B194" s="227"/>
      <c r="C194" s="228"/>
      <c r="D194" s="229" t="s">
        <v>74</v>
      </c>
      <c r="E194" s="230" t="s">
        <v>1055</v>
      </c>
      <c r="F194" s="230" t="s">
        <v>1056</v>
      </c>
      <c r="G194" s="228"/>
      <c r="H194" s="228"/>
      <c r="I194" s="231"/>
      <c r="J194" s="232">
        <f>BK194</f>
        <v>0</v>
      </c>
      <c r="K194" s="228"/>
      <c r="L194" s="233"/>
      <c r="M194" s="234"/>
      <c r="N194" s="235"/>
      <c r="O194" s="235"/>
      <c r="P194" s="236">
        <f>SUM(P195:P204)</f>
        <v>0</v>
      </c>
      <c r="Q194" s="235"/>
      <c r="R194" s="236">
        <f>SUM(R195:R204)</f>
        <v>0</v>
      </c>
      <c r="S194" s="235"/>
      <c r="T194" s="237">
        <f>SUM(T195:T204)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8" t="s">
        <v>83</v>
      </c>
      <c r="AT194" s="239" t="s">
        <v>74</v>
      </c>
      <c r="AU194" s="239" t="s">
        <v>75</v>
      </c>
      <c r="AY194" s="238" t="s">
        <v>148</v>
      </c>
      <c r="BK194" s="240">
        <f>SUM(BK195:BK204)</f>
        <v>0</v>
      </c>
    </row>
    <row r="195" s="2" customFormat="1" ht="16.5" customHeight="1">
      <c r="A195" s="38"/>
      <c r="B195" s="39"/>
      <c r="C195" s="243" t="s">
        <v>582</v>
      </c>
      <c r="D195" s="243" t="s">
        <v>149</v>
      </c>
      <c r="E195" s="244" t="s">
        <v>1057</v>
      </c>
      <c r="F195" s="245" t="s">
        <v>1058</v>
      </c>
      <c r="G195" s="246" t="s">
        <v>1030</v>
      </c>
      <c r="H195" s="247">
        <v>6</v>
      </c>
      <c r="I195" s="248"/>
      <c r="J195" s="249">
        <f>ROUND(I195*H195,2)</f>
        <v>0</v>
      </c>
      <c r="K195" s="245" t="s">
        <v>153</v>
      </c>
      <c r="L195" s="44"/>
      <c r="M195" s="250" t="s">
        <v>1</v>
      </c>
      <c r="N195" s="251" t="s">
        <v>40</v>
      </c>
      <c r="O195" s="91"/>
      <c r="P195" s="252">
        <f>O195*H195</f>
        <v>0</v>
      </c>
      <c r="Q195" s="252">
        <v>0</v>
      </c>
      <c r="R195" s="252">
        <f>Q195*H195</f>
        <v>0</v>
      </c>
      <c r="S195" s="252">
        <v>0</v>
      </c>
      <c r="T195" s="25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4" t="s">
        <v>162</v>
      </c>
      <c r="AT195" s="254" t="s">
        <v>149</v>
      </c>
      <c r="AU195" s="254" t="s">
        <v>83</v>
      </c>
      <c r="AY195" s="17" t="s">
        <v>148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7" t="s">
        <v>83</v>
      </c>
      <c r="BK195" s="255">
        <f>ROUND(I195*H195,2)</f>
        <v>0</v>
      </c>
      <c r="BL195" s="17" t="s">
        <v>162</v>
      </c>
      <c r="BM195" s="254" t="s">
        <v>1059</v>
      </c>
    </row>
    <row r="196" s="2" customFormat="1" ht="16.5" customHeight="1">
      <c r="A196" s="38"/>
      <c r="B196" s="39"/>
      <c r="C196" s="243" t="s">
        <v>586</v>
      </c>
      <c r="D196" s="243" t="s">
        <v>149</v>
      </c>
      <c r="E196" s="244" t="s">
        <v>1060</v>
      </c>
      <c r="F196" s="245" t="s">
        <v>1061</v>
      </c>
      <c r="G196" s="246" t="s">
        <v>1030</v>
      </c>
      <c r="H196" s="247">
        <v>1</v>
      </c>
      <c r="I196" s="248"/>
      <c r="J196" s="249">
        <f>ROUND(I196*H196,2)</f>
        <v>0</v>
      </c>
      <c r="K196" s="245" t="s">
        <v>153</v>
      </c>
      <c r="L196" s="44"/>
      <c r="M196" s="250" t="s">
        <v>1</v>
      </c>
      <c r="N196" s="251" t="s">
        <v>40</v>
      </c>
      <c r="O196" s="91"/>
      <c r="P196" s="252">
        <f>O196*H196</f>
        <v>0</v>
      </c>
      <c r="Q196" s="252">
        <v>0</v>
      </c>
      <c r="R196" s="252">
        <f>Q196*H196</f>
        <v>0</v>
      </c>
      <c r="S196" s="252">
        <v>0</v>
      </c>
      <c r="T196" s="25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4" t="s">
        <v>162</v>
      </c>
      <c r="AT196" s="254" t="s">
        <v>149</v>
      </c>
      <c r="AU196" s="254" t="s">
        <v>83</v>
      </c>
      <c r="AY196" s="17" t="s">
        <v>148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17" t="s">
        <v>83</v>
      </c>
      <c r="BK196" s="255">
        <f>ROUND(I196*H196,2)</f>
        <v>0</v>
      </c>
      <c r="BL196" s="17" t="s">
        <v>162</v>
      </c>
      <c r="BM196" s="254" t="s">
        <v>1062</v>
      </c>
    </row>
    <row r="197" s="2" customFormat="1" ht="16.5" customHeight="1">
      <c r="A197" s="38"/>
      <c r="B197" s="39"/>
      <c r="C197" s="243" t="s">
        <v>590</v>
      </c>
      <c r="D197" s="243" t="s">
        <v>149</v>
      </c>
      <c r="E197" s="244" t="s">
        <v>1063</v>
      </c>
      <c r="F197" s="245" t="s">
        <v>1064</v>
      </c>
      <c r="G197" s="246" t="s">
        <v>1030</v>
      </c>
      <c r="H197" s="247">
        <v>1</v>
      </c>
      <c r="I197" s="248"/>
      <c r="J197" s="249">
        <f>ROUND(I197*H197,2)</f>
        <v>0</v>
      </c>
      <c r="K197" s="245" t="s">
        <v>153</v>
      </c>
      <c r="L197" s="44"/>
      <c r="M197" s="250" t="s">
        <v>1</v>
      </c>
      <c r="N197" s="251" t="s">
        <v>40</v>
      </c>
      <c r="O197" s="91"/>
      <c r="P197" s="252">
        <f>O197*H197</f>
        <v>0</v>
      </c>
      <c r="Q197" s="252">
        <v>0</v>
      </c>
      <c r="R197" s="252">
        <f>Q197*H197</f>
        <v>0</v>
      </c>
      <c r="S197" s="252">
        <v>0</v>
      </c>
      <c r="T197" s="25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4" t="s">
        <v>162</v>
      </c>
      <c r="AT197" s="254" t="s">
        <v>149</v>
      </c>
      <c r="AU197" s="254" t="s">
        <v>83</v>
      </c>
      <c r="AY197" s="17" t="s">
        <v>148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17" t="s">
        <v>83</v>
      </c>
      <c r="BK197" s="255">
        <f>ROUND(I197*H197,2)</f>
        <v>0</v>
      </c>
      <c r="BL197" s="17" t="s">
        <v>162</v>
      </c>
      <c r="BM197" s="254" t="s">
        <v>1065</v>
      </c>
    </row>
    <row r="198" s="2" customFormat="1" ht="16.5" customHeight="1">
      <c r="A198" s="38"/>
      <c r="B198" s="39"/>
      <c r="C198" s="243" t="s">
        <v>594</v>
      </c>
      <c r="D198" s="243" t="s">
        <v>149</v>
      </c>
      <c r="E198" s="244" t="s">
        <v>1066</v>
      </c>
      <c r="F198" s="245" t="s">
        <v>1067</v>
      </c>
      <c r="G198" s="246" t="s">
        <v>1030</v>
      </c>
      <c r="H198" s="247">
        <v>6</v>
      </c>
      <c r="I198" s="248"/>
      <c r="J198" s="249">
        <f>ROUND(I198*H198,2)</f>
        <v>0</v>
      </c>
      <c r="K198" s="245" t="s">
        <v>153</v>
      </c>
      <c r="L198" s="44"/>
      <c r="M198" s="250" t="s">
        <v>1</v>
      </c>
      <c r="N198" s="251" t="s">
        <v>40</v>
      </c>
      <c r="O198" s="91"/>
      <c r="P198" s="252">
        <f>O198*H198</f>
        <v>0</v>
      </c>
      <c r="Q198" s="252">
        <v>0</v>
      </c>
      <c r="R198" s="252">
        <f>Q198*H198</f>
        <v>0</v>
      </c>
      <c r="S198" s="252">
        <v>0</v>
      </c>
      <c r="T198" s="25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4" t="s">
        <v>162</v>
      </c>
      <c r="AT198" s="254" t="s">
        <v>149</v>
      </c>
      <c r="AU198" s="254" t="s">
        <v>83</v>
      </c>
      <c r="AY198" s="17" t="s">
        <v>148</v>
      </c>
      <c r="BE198" s="255">
        <f>IF(N198="základní",J198,0)</f>
        <v>0</v>
      </c>
      <c r="BF198" s="255">
        <f>IF(N198="snížená",J198,0)</f>
        <v>0</v>
      </c>
      <c r="BG198" s="255">
        <f>IF(N198="zákl. přenesená",J198,0)</f>
        <v>0</v>
      </c>
      <c r="BH198" s="255">
        <f>IF(N198="sníž. přenesená",J198,0)</f>
        <v>0</v>
      </c>
      <c r="BI198" s="255">
        <f>IF(N198="nulová",J198,0)</f>
        <v>0</v>
      </c>
      <c r="BJ198" s="17" t="s">
        <v>83</v>
      </c>
      <c r="BK198" s="255">
        <f>ROUND(I198*H198,2)</f>
        <v>0</v>
      </c>
      <c r="BL198" s="17" t="s">
        <v>162</v>
      </c>
      <c r="BM198" s="254" t="s">
        <v>1068</v>
      </c>
    </row>
    <row r="199" s="2" customFormat="1" ht="16.5" customHeight="1">
      <c r="A199" s="38"/>
      <c r="B199" s="39"/>
      <c r="C199" s="243" t="s">
        <v>598</v>
      </c>
      <c r="D199" s="243" t="s">
        <v>149</v>
      </c>
      <c r="E199" s="244" t="s">
        <v>1069</v>
      </c>
      <c r="F199" s="245" t="s">
        <v>1070</v>
      </c>
      <c r="G199" s="246" t="s">
        <v>1030</v>
      </c>
      <c r="H199" s="247">
        <v>7</v>
      </c>
      <c r="I199" s="248"/>
      <c r="J199" s="249">
        <f>ROUND(I199*H199,2)</f>
        <v>0</v>
      </c>
      <c r="K199" s="245" t="s">
        <v>153</v>
      </c>
      <c r="L199" s="44"/>
      <c r="M199" s="250" t="s">
        <v>1</v>
      </c>
      <c r="N199" s="251" t="s">
        <v>40</v>
      </c>
      <c r="O199" s="91"/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4" t="s">
        <v>162</v>
      </c>
      <c r="AT199" s="254" t="s">
        <v>149</v>
      </c>
      <c r="AU199" s="254" t="s">
        <v>83</v>
      </c>
      <c r="AY199" s="17" t="s">
        <v>148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7" t="s">
        <v>83</v>
      </c>
      <c r="BK199" s="255">
        <f>ROUND(I199*H199,2)</f>
        <v>0</v>
      </c>
      <c r="BL199" s="17" t="s">
        <v>162</v>
      </c>
      <c r="BM199" s="254" t="s">
        <v>1071</v>
      </c>
    </row>
    <row r="200" s="2" customFormat="1" ht="21.75" customHeight="1">
      <c r="A200" s="38"/>
      <c r="B200" s="39"/>
      <c r="C200" s="243" t="s">
        <v>603</v>
      </c>
      <c r="D200" s="243" t="s">
        <v>149</v>
      </c>
      <c r="E200" s="244" t="s">
        <v>1072</v>
      </c>
      <c r="F200" s="245" t="s">
        <v>1073</v>
      </c>
      <c r="G200" s="246" t="s">
        <v>1030</v>
      </c>
      <c r="H200" s="247">
        <v>6</v>
      </c>
      <c r="I200" s="248"/>
      <c r="J200" s="249">
        <f>ROUND(I200*H200,2)</f>
        <v>0</v>
      </c>
      <c r="K200" s="245" t="s">
        <v>153</v>
      </c>
      <c r="L200" s="44"/>
      <c r="M200" s="250" t="s">
        <v>1</v>
      </c>
      <c r="N200" s="251" t="s">
        <v>40</v>
      </c>
      <c r="O200" s="91"/>
      <c r="P200" s="252">
        <f>O200*H200</f>
        <v>0</v>
      </c>
      <c r="Q200" s="252">
        <v>0</v>
      </c>
      <c r="R200" s="252">
        <f>Q200*H200</f>
        <v>0</v>
      </c>
      <c r="S200" s="252">
        <v>0</v>
      </c>
      <c r="T200" s="25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4" t="s">
        <v>162</v>
      </c>
      <c r="AT200" s="254" t="s">
        <v>149</v>
      </c>
      <c r="AU200" s="254" t="s">
        <v>83</v>
      </c>
      <c r="AY200" s="17" t="s">
        <v>148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17" t="s">
        <v>83</v>
      </c>
      <c r="BK200" s="255">
        <f>ROUND(I200*H200,2)</f>
        <v>0</v>
      </c>
      <c r="BL200" s="17" t="s">
        <v>162</v>
      </c>
      <c r="BM200" s="254" t="s">
        <v>1074</v>
      </c>
    </row>
    <row r="201" s="2" customFormat="1" ht="21.75" customHeight="1">
      <c r="A201" s="38"/>
      <c r="B201" s="39"/>
      <c r="C201" s="243" t="s">
        <v>608</v>
      </c>
      <c r="D201" s="243" t="s">
        <v>149</v>
      </c>
      <c r="E201" s="244" t="s">
        <v>1075</v>
      </c>
      <c r="F201" s="245" t="s">
        <v>1076</v>
      </c>
      <c r="G201" s="246" t="s">
        <v>1030</v>
      </c>
      <c r="H201" s="247">
        <v>2</v>
      </c>
      <c r="I201" s="248"/>
      <c r="J201" s="249">
        <f>ROUND(I201*H201,2)</f>
        <v>0</v>
      </c>
      <c r="K201" s="245" t="s">
        <v>153</v>
      </c>
      <c r="L201" s="44"/>
      <c r="M201" s="250" t="s">
        <v>1</v>
      </c>
      <c r="N201" s="251" t="s">
        <v>40</v>
      </c>
      <c r="O201" s="91"/>
      <c r="P201" s="252">
        <f>O201*H201</f>
        <v>0</v>
      </c>
      <c r="Q201" s="252">
        <v>0</v>
      </c>
      <c r="R201" s="252">
        <f>Q201*H201</f>
        <v>0</v>
      </c>
      <c r="S201" s="252">
        <v>0</v>
      </c>
      <c r="T201" s="25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4" t="s">
        <v>162</v>
      </c>
      <c r="AT201" s="254" t="s">
        <v>149</v>
      </c>
      <c r="AU201" s="254" t="s">
        <v>83</v>
      </c>
      <c r="AY201" s="17" t="s">
        <v>148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17" t="s">
        <v>83</v>
      </c>
      <c r="BK201" s="255">
        <f>ROUND(I201*H201,2)</f>
        <v>0</v>
      </c>
      <c r="BL201" s="17" t="s">
        <v>162</v>
      </c>
      <c r="BM201" s="254" t="s">
        <v>1077</v>
      </c>
    </row>
    <row r="202" s="2" customFormat="1" ht="16.5" customHeight="1">
      <c r="A202" s="38"/>
      <c r="B202" s="39"/>
      <c r="C202" s="243" t="s">
        <v>612</v>
      </c>
      <c r="D202" s="243" t="s">
        <v>149</v>
      </c>
      <c r="E202" s="244" t="s">
        <v>1078</v>
      </c>
      <c r="F202" s="245" t="s">
        <v>1079</v>
      </c>
      <c r="G202" s="246" t="s">
        <v>1030</v>
      </c>
      <c r="H202" s="247">
        <v>1</v>
      </c>
      <c r="I202" s="248"/>
      <c r="J202" s="249">
        <f>ROUND(I202*H202,2)</f>
        <v>0</v>
      </c>
      <c r="K202" s="245" t="s">
        <v>153</v>
      </c>
      <c r="L202" s="44"/>
      <c r="M202" s="250" t="s">
        <v>1</v>
      </c>
      <c r="N202" s="251" t="s">
        <v>40</v>
      </c>
      <c r="O202" s="91"/>
      <c r="P202" s="252">
        <f>O202*H202</f>
        <v>0</v>
      </c>
      <c r="Q202" s="252">
        <v>0</v>
      </c>
      <c r="R202" s="252">
        <f>Q202*H202</f>
        <v>0</v>
      </c>
      <c r="S202" s="252">
        <v>0</v>
      </c>
      <c r="T202" s="25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4" t="s">
        <v>162</v>
      </c>
      <c r="AT202" s="254" t="s">
        <v>149</v>
      </c>
      <c r="AU202" s="254" t="s">
        <v>83</v>
      </c>
      <c r="AY202" s="17" t="s">
        <v>148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17" t="s">
        <v>83</v>
      </c>
      <c r="BK202" s="255">
        <f>ROUND(I202*H202,2)</f>
        <v>0</v>
      </c>
      <c r="BL202" s="17" t="s">
        <v>162</v>
      </c>
      <c r="BM202" s="254" t="s">
        <v>1080</v>
      </c>
    </row>
    <row r="203" s="2" customFormat="1" ht="16.5" customHeight="1">
      <c r="A203" s="38"/>
      <c r="B203" s="39"/>
      <c r="C203" s="243" t="s">
        <v>617</v>
      </c>
      <c r="D203" s="243" t="s">
        <v>149</v>
      </c>
      <c r="E203" s="244" t="s">
        <v>1081</v>
      </c>
      <c r="F203" s="245" t="s">
        <v>1082</v>
      </c>
      <c r="G203" s="246" t="s">
        <v>1030</v>
      </c>
      <c r="H203" s="247">
        <v>6</v>
      </c>
      <c r="I203" s="248"/>
      <c r="J203" s="249">
        <f>ROUND(I203*H203,2)</f>
        <v>0</v>
      </c>
      <c r="K203" s="245" t="s">
        <v>153</v>
      </c>
      <c r="L203" s="44"/>
      <c r="M203" s="250" t="s">
        <v>1</v>
      </c>
      <c r="N203" s="251" t="s">
        <v>40</v>
      </c>
      <c r="O203" s="91"/>
      <c r="P203" s="252">
        <f>O203*H203</f>
        <v>0</v>
      </c>
      <c r="Q203" s="252">
        <v>0</v>
      </c>
      <c r="R203" s="252">
        <f>Q203*H203</f>
        <v>0</v>
      </c>
      <c r="S203" s="252">
        <v>0</v>
      </c>
      <c r="T203" s="25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4" t="s">
        <v>162</v>
      </c>
      <c r="AT203" s="254" t="s">
        <v>149</v>
      </c>
      <c r="AU203" s="254" t="s">
        <v>83</v>
      </c>
      <c r="AY203" s="17" t="s">
        <v>148</v>
      </c>
      <c r="BE203" s="255">
        <f>IF(N203="základní",J203,0)</f>
        <v>0</v>
      </c>
      <c r="BF203" s="255">
        <f>IF(N203="snížená",J203,0)</f>
        <v>0</v>
      </c>
      <c r="BG203" s="255">
        <f>IF(N203="zákl. přenesená",J203,0)</f>
        <v>0</v>
      </c>
      <c r="BH203" s="255">
        <f>IF(N203="sníž. přenesená",J203,0)</f>
        <v>0</v>
      </c>
      <c r="BI203" s="255">
        <f>IF(N203="nulová",J203,0)</f>
        <v>0</v>
      </c>
      <c r="BJ203" s="17" t="s">
        <v>83</v>
      </c>
      <c r="BK203" s="255">
        <f>ROUND(I203*H203,2)</f>
        <v>0</v>
      </c>
      <c r="BL203" s="17" t="s">
        <v>162</v>
      </c>
      <c r="BM203" s="254" t="s">
        <v>1083</v>
      </c>
    </row>
    <row r="204" s="2" customFormat="1" ht="16.5" customHeight="1">
      <c r="A204" s="38"/>
      <c r="B204" s="39"/>
      <c r="C204" s="243" t="s">
        <v>432</v>
      </c>
      <c r="D204" s="243" t="s">
        <v>149</v>
      </c>
      <c r="E204" s="244" t="s">
        <v>1084</v>
      </c>
      <c r="F204" s="245" t="s">
        <v>1085</v>
      </c>
      <c r="G204" s="246" t="s">
        <v>1030</v>
      </c>
      <c r="H204" s="247">
        <v>1</v>
      </c>
      <c r="I204" s="248"/>
      <c r="J204" s="249">
        <f>ROUND(I204*H204,2)</f>
        <v>0</v>
      </c>
      <c r="K204" s="245" t="s">
        <v>153</v>
      </c>
      <c r="L204" s="44"/>
      <c r="M204" s="250" t="s">
        <v>1</v>
      </c>
      <c r="N204" s="251" t="s">
        <v>40</v>
      </c>
      <c r="O204" s="91"/>
      <c r="P204" s="252">
        <f>O204*H204</f>
        <v>0</v>
      </c>
      <c r="Q204" s="252">
        <v>0</v>
      </c>
      <c r="R204" s="252">
        <f>Q204*H204</f>
        <v>0</v>
      </c>
      <c r="S204" s="252">
        <v>0</v>
      </c>
      <c r="T204" s="25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4" t="s">
        <v>162</v>
      </c>
      <c r="AT204" s="254" t="s">
        <v>149</v>
      </c>
      <c r="AU204" s="254" t="s">
        <v>83</v>
      </c>
      <c r="AY204" s="17" t="s">
        <v>148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17" t="s">
        <v>83</v>
      </c>
      <c r="BK204" s="255">
        <f>ROUND(I204*H204,2)</f>
        <v>0</v>
      </c>
      <c r="BL204" s="17" t="s">
        <v>162</v>
      </c>
      <c r="BM204" s="254" t="s">
        <v>1086</v>
      </c>
    </row>
    <row r="205" s="12" customFormat="1" ht="25.92" customHeight="1">
      <c r="A205" s="12"/>
      <c r="B205" s="227"/>
      <c r="C205" s="228"/>
      <c r="D205" s="229" t="s">
        <v>74</v>
      </c>
      <c r="E205" s="230" t="s">
        <v>1087</v>
      </c>
      <c r="F205" s="230" t="s">
        <v>1088</v>
      </c>
      <c r="G205" s="228"/>
      <c r="H205" s="228"/>
      <c r="I205" s="231"/>
      <c r="J205" s="232">
        <f>BK205</f>
        <v>0</v>
      </c>
      <c r="K205" s="228"/>
      <c r="L205" s="233"/>
      <c r="M205" s="234"/>
      <c r="N205" s="235"/>
      <c r="O205" s="235"/>
      <c r="P205" s="236">
        <f>P206</f>
        <v>0</v>
      </c>
      <c r="Q205" s="235"/>
      <c r="R205" s="236">
        <f>R206</f>
        <v>0</v>
      </c>
      <c r="S205" s="235"/>
      <c r="T205" s="237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8" t="s">
        <v>83</v>
      </c>
      <c r="AT205" s="239" t="s">
        <v>74</v>
      </c>
      <c r="AU205" s="239" t="s">
        <v>75</v>
      </c>
      <c r="AY205" s="238" t="s">
        <v>148</v>
      </c>
      <c r="BK205" s="240">
        <f>BK206</f>
        <v>0</v>
      </c>
    </row>
    <row r="206" s="2" customFormat="1" ht="16.5" customHeight="1">
      <c r="A206" s="38"/>
      <c r="B206" s="39"/>
      <c r="C206" s="243" t="s">
        <v>626</v>
      </c>
      <c r="D206" s="243" t="s">
        <v>149</v>
      </c>
      <c r="E206" s="244" t="s">
        <v>1089</v>
      </c>
      <c r="F206" s="245" t="s">
        <v>1090</v>
      </c>
      <c r="G206" s="246" t="s">
        <v>359</v>
      </c>
      <c r="H206" s="247">
        <v>258</v>
      </c>
      <c r="I206" s="248"/>
      <c r="J206" s="249">
        <f>ROUND(I206*H206,2)</f>
        <v>0</v>
      </c>
      <c r="K206" s="245" t="s">
        <v>153</v>
      </c>
      <c r="L206" s="44"/>
      <c r="M206" s="250" t="s">
        <v>1</v>
      </c>
      <c r="N206" s="251" t="s">
        <v>40</v>
      </c>
      <c r="O206" s="91"/>
      <c r="P206" s="252">
        <f>O206*H206</f>
        <v>0</v>
      </c>
      <c r="Q206" s="252">
        <v>0</v>
      </c>
      <c r="R206" s="252">
        <f>Q206*H206</f>
        <v>0</v>
      </c>
      <c r="S206" s="252">
        <v>0</v>
      </c>
      <c r="T206" s="25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4" t="s">
        <v>162</v>
      </c>
      <c r="AT206" s="254" t="s">
        <v>149</v>
      </c>
      <c r="AU206" s="254" t="s">
        <v>83</v>
      </c>
      <c r="AY206" s="17" t="s">
        <v>148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17" t="s">
        <v>83</v>
      </c>
      <c r="BK206" s="255">
        <f>ROUND(I206*H206,2)</f>
        <v>0</v>
      </c>
      <c r="BL206" s="17" t="s">
        <v>162</v>
      </c>
      <c r="BM206" s="254" t="s">
        <v>1091</v>
      </c>
    </row>
    <row r="207" s="12" customFormat="1" ht="25.92" customHeight="1">
      <c r="A207" s="12"/>
      <c r="B207" s="227"/>
      <c r="C207" s="228"/>
      <c r="D207" s="229" t="s">
        <v>74</v>
      </c>
      <c r="E207" s="230" t="s">
        <v>1092</v>
      </c>
      <c r="F207" s="230" t="s">
        <v>1093</v>
      </c>
      <c r="G207" s="228"/>
      <c r="H207" s="228"/>
      <c r="I207" s="231"/>
      <c r="J207" s="232">
        <f>BK207</f>
        <v>0</v>
      </c>
      <c r="K207" s="228"/>
      <c r="L207" s="233"/>
      <c r="M207" s="234"/>
      <c r="N207" s="235"/>
      <c r="O207" s="235"/>
      <c r="P207" s="236">
        <f>P208</f>
        <v>0</v>
      </c>
      <c r="Q207" s="235"/>
      <c r="R207" s="236">
        <f>R208</f>
        <v>0</v>
      </c>
      <c r="S207" s="235"/>
      <c r="T207" s="237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8" t="s">
        <v>83</v>
      </c>
      <c r="AT207" s="239" t="s">
        <v>74</v>
      </c>
      <c r="AU207" s="239" t="s">
        <v>75</v>
      </c>
      <c r="AY207" s="238" t="s">
        <v>148</v>
      </c>
      <c r="BK207" s="240">
        <f>BK208</f>
        <v>0</v>
      </c>
    </row>
    <row r="208" s="2" customFormat="1" ht="16.5" customHeight="1">
      <c r="A208" s="38"/>
      <c r="B208" s="39"/>
      <c r="C208" s="243" t="s">
        <v>630</v>
      </c>
      <c r="D208" s="243" t="s">
        <v>149</v>
      </c>
      <c r="E208" s="244" t="s">
        <v>1094</v>
      </c>
      <c r="F208" s="245" t="s">
        <v>1095</v>
      </c>
      <c r="G208" s="246" t="s">
        <v>957</v>
      </c>
      <c r="H208" s="247">
        <v>210</v>
      </c>
      <c r="I208" s="248"/>
      <c r="J208" s="249">
        <f>ROUND(I208*H208,2)</f>
        <v>0</v>
      </c>
      <c r="K208" s="245" t="s">
        <v>153</v>
      </c>
      <c r="L208" s="44"/>
      <c r="M208" s="250" t="s">
        <v>1</v>
      </c>
      <c r="N208" s="251" t="s">
        <v>40</v>
      </c>
      <c r="O208" s="91"/>
      <c r="P208" s="252">
        <f>O208*H208</f>
        <v>0</v>
      </c>
      <c r="Q208" s="252">
        <v>0</v>
      </c>
      <c r="R208" s="252">
        <f>Q208*H208</f>
        <v>0</v>
      </c>
      <c r="S208" s="252">
        <v>0</v>
      </c>
      <c r="T208" s="25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4" t="s">
        <v>162</v>
      </c>
      <c r="AT208" s="254" t="s">
        <v>149</v>
      </c>
      <c r="AU208" s="254" t="s">
        <v>83</v>
      </c>
      <c r="AY208" s="17" t="s">
        <v>148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17" t="s">
        <v>83</v>
      </c>
      <c r="BK208" s="255">
        <f>ROUND(I208*H208,2)</f>
        <v>0</v>
      </c>
      <c r="BL208" s="17" t="s">
        <v>162</v>
      </c>
      <c r="BM208" s="254" t="s">
        <v>1096</v>
      </c>
    </row>
    <row r="209" s="12" customFormat="1" ht="25.92" customHeight="1">
      <c r="A209" s="12"/>
      <c r="B209" s="227"/>
      <c r="C209" s="228"/>
      <c r="D209" s="229" t="s">
        <v>74</v>
      </c>
      <c r="E209" s="230" t="s">
        <v>1097</v>
      </c>
      <c r="F209" s="230" t="s">
        <v>1098</v>
      </c>
      <c r="G209" s="228"/>
      <c r="H209" s="228"/>
      <c r="I209" s="231"/>
      <c r="J209" s="232">
        <f>BK209</f>
        <v>0</v>
      </c>
      <c r="K209" s="228"/>
      <c r="L209" s="233"/>
      <c r="M209" s="234"/>
      <c r="N209" s="235"/>
      <c r="O209" s="235"/>
      <c r="P209" s="236">
        <f>P210+P211+P212</f>
        <v>0</v>
      </c>
      <c r="Q209" s="235"/>
      <c r="R209" s="236">
        <f>R210+R211+R212</f>
        <v>0</v>
      </c>
      <c r="S209" s="235"/>
      <c r="T209" s="237">
        <f>T210+T211+T212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38" t="s">
        <v>83</v>
      </c>
      <c r="AT209" s="239" t="s">
        <v>74</v>
      </c>
      <c r="AU209" s="239" t="s">
        <v>75</v>
      </c>
      <c r="AY209" s="238" t="s">
        <v>148</v>
      </c>
      <c r="BK209" s="240">
        <f>BK210+BK211+BK212</f>
        <v>0</v>
      </c>
    </row>
    <row r="210" s="2" customFormat="1" ht="16.5" customHeight="1">
      <c r="A210" s="38"/>
      <c r="B210" s="39"/>
      <c r="C210" s="243" t="s">
        <v>635</v>
      </c>
      <c r="D210" s="243" t="s">
        <v>149</v>
      </c>
      <c r="E210" s="244" t="s">
        <v>1099</v>
      </c>
      <c r="F210" s="245" t="s">
        <v>1100</v>
      </c>
      <c r="G210" s="246" t="s">
        <v>387</v>
      </c>
      <c r="H210" s="247">
        <v>8</v>
      </c>
      <c r="I210" s="248"/>
      <c r="J210" s="249">
        <f>ROUND(I210*H210,2)</f>
        <v>0</v>
      </c>
      <c r="K210" s="245" t="s">
        <v>153</v>
      </c>
      <c r="L210" s="44"/>
      <c r="M210" s="250" t="s">
        <v>1</v>
      </c>
      <c r="N210" s="251" t="s">
        <v>40</v>
      </c>
      <c r="O210" s="91"/>
      <c r="P210" s="252">
        <f>O210*H210</f>
        <v>0</v>
      </c>
      <c r="Q210" s="252">
        <v>0</v>
      </c>
      <c r="R210" s="252">
        <f>Q210*H210</f>
        <v>0</v>
      </c>
      <c r="S210" s="252">
        <v>0</v>
      </c>
      <c r="T210" s="25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4" t="s">
        <v>162</v>
      </c>
      <c r="AT210" s="254" t="s">
        <v>149</v>
      </c>
      <c r="AU210" s="254" t="s">
        <v>83</v>
      </c>
      <c r="AY210" s="17" t="s">
        <v>148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17" t="s">
        <v>83</v>
      </c>
      <c r="BK210" s="255">
        <f>ROUND(I210*H210,2)</f>
        <v>0</v>
      </c>
      <c r="BL210" s="17" t="s">
        <v>162</v>
      </c>
      <c r="BM210" s="254" t="s">
        <v>1101</v>
      </c>
    </row>
    <row r="211" s="2" customFormat="1" ht="16.5" customHeight="1">
      <c r="A211" s="38"/>
      <c r="B211" s="39"/>
      <c r="C211" s="243" t="s">
        <v>641</v>
      </c>
      <c r="D211" s="243" t="s">
        <v>149</v>
      </c>
      <c r="E211" s="244" t="s">
        <v>1102</v>
      </c>
      <c r="F211" s="245" t="s">
        <v>1103</v>
      </c>
      <c r="G211" s="246" t="s">
        <v>1104</v>
      </c>
      <c r="H211" s="247">
        <v>1.6000000000000001</v>
      </c>
      <c r="I211" s="248"/>
      <c r="J211" s="249">
        <f>ROUND(I211*H211,2)</f>
        <v>0</v>
      </c>
      <c r="K211" s="245" t="s">
        <v>153</v>
      </c>
      <c r="L211" s="44"/>
      <c r="M211" s="250" t="s">
        <v>1</v>
      </c>
      <c r="N211" s="251" t="s">
        <v>40</v>
      </c>
      <c r="O211" s="91"/>
      <c r="P211" s="252">
        <f>O211*H211</f>
        <v>0</v>
      </c>
      <c r="Q211" s="252">
        <v>0</v>
      </c>
      <c r="R211" s="252">
        <f>Q211*H211</f>
        <v>0</v>
      </c>
      <c r="S211" s="252">
        <v>0</v>
      </c>
      <c r="T211" s="25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4" t="s">
        <v>162</v>
      </c>
      <c r="AT211" s="254" t="s">
        <v>149</v>
      </c>
      <c r="AU211" s="254" t="s">
        <v>83</v>
      </c>
      <c r="AY211" s="17" t="s">
        <v>148</v>
      </c>
      <c r="BE211" s="255">
        <f>IF(N211="základní",J211,0)</f>
        <v>0</v>
      </c>
      <c r="BF211" s="255">
        <f>IF(N211="snížená",J211,0)</f>
        <v>0</v>
      </c>
      <c r="BG211" s="255">
        <f>IF(N211="zákl. přenesená",J211,0)</f>
        <v>0</v>
      </c>
      <c r="BH211" s="255">
        <f>IF(N211="sníž. přenesená",J211,0)</f>
        <v>0</v>
      </c>
      <c r="BI211" s="255">
        <f>IF(N211="nulová",J211,0)</f>
        <v>0</v>
      </c>
      <c r="BJ211" s="17" t="s">
        <v>83</v>
      </c>
      <c r="BK211" s="255">
        <f>ROUND(I211*H211,2)</f>
        <v>0</v>
      </c>
      <c r="BL211" s="17" t="s">
        <v>162</v>
      </c>
      <c r="BM211" s="254" t="s">
        <v>1105</v>
      </c>
    </row>
    <row r="212" s="12" customFormat="1" ht="22.8" customHeight="1">
      <c r="A212" s="12"/>
      <c r="B212" s="227"/>
      <c r="C212" s="228"/>
      <c r="D212" s="229" t="s">
        <v>74</v>
      </c>
      <c r="E212" s="241" t="s">
        <v>1106</v>
      </c>
      <c r="F212" s="241" t="s">
        <v>1107</v>
      </c>
      <c r="G212" s="228"/>
      <c r="H212" s="228"/>
      <c r="I212" s="231"/>
      <c r="J212" s="242">
        <f>BK212</f>
        <v>0</v>
      </c>
      <c r="K212" s="228"/>
      <c r="L212" s="233"/>
      <c r="M212" s="234"/>
      <c r="N212" s="235"/>
      <c r="O212" s="235"/>
      <c r="P212" s="236">
        <f>SUM(P213:P221)</f>
        <v>0</v>
      </c>
      <c r="Q212" s="235"/>
      <c r="R212" s="236">
        <f>SUM(R213:R221)</f>
        <v>0</v>
      </c>
      <c r="S212" s="235"/>
      <c r="T212" s="237">
        <f>SUM(T213:T221)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8" t="s">
        <v>83</v>
      </c>
      <c r="AT212" s="239" t="s">
        <v>74</v>
      </c>
      <c r="AU212" s="239" t="s">
        <v>83</v>
      </c>
      <c r="AY212" s="238" t="s">
        <v>148</v>
      </c>
      <c r="BK212" s="240">
        <f>SUM(BK213:BK221)</f>
        <v>0</v>
      </c>
    </row>
    <row r="213" s="2" customFormat="1" ht="16.5" customHeight="1">
      <c r="A213" s="38"/>
      <c r="B213" s="39"/>
      <c r="C213" s="243" t="s">
        <v>645</v>
      </c>
      <c r="D213" s="243" t="s">
        <v>149</v>
      </c>
      <c r="E213" s="244" t="s">
        <v>83</v>
      </c>
      <c r="F213" s="245" t="s">
        <v>1108</v>
      </c>
      <c r="G213" s="246" t="s">
        <v>152</v>
      </c>
      <c r="H213" s="247">
        <v>1</v>
      </c>
      <c r="I213" s="248"/>
      <c r="J213" s="249">
        <f>ROUND(I213*H213,2)</f>
        <v>0</v>
      </c>
      <c r="K213" s="245" t="s">
        <v>153</v>
      </c>
      <c r="L213" s="44"/>
      <c r="M213" s="250" t="s">
        <v>1</v>
      </c>
      <c r="N213" s="251" t="s">
        <v>40</v>
      </c>
      <c r="O213" s="91"/>
      <c r="P213" s="252">
        <f>O213*H213</f>
        <v>0</v>
      </c>
      <c r="Q213" s="252">
        <v>0</v>
      </c>
      <c r="R213" s="252">
        <f>Q213*H213</f>
        <v>0</v>
      </c>
      <c r="S213" s="252">
        <v>0</v>
      </c>
      <c r="T213" s="25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4" t="s">
        <v>162</v>
      </c>
      <c r="AT213" s="254" t="s">
        <v>149</v>
      </c>
      <c r="AU213" s="254" t="s">
        <v>85</v>
      </c>
      <c r="AY213" s="17" t="s">
        <v>148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17" t="s">
        <v>83</v>
      </c>
      <c r="BK213" s="255">
        <f>ROUND(I213*H213,2)</f>
        <v>0</v>
      </c>
      <c r="BL213" s="17" t="s">
        <v>162</v>
      </c>
      <c r="BM213" s="254" t="s">
        <v>1109</v>
      </c>
    </row>
    <row r="214" s="2" customFormat="1" ht="16.5" customHeight="1">
      <c r="A214" s="38"/>
      <c r="B214" s="39"/>
      <c r="C214" s="243" t="s">
        <v>656</v>
      </c>
      <c r="D214" s="243" t="s">
        <v>149</v>
      </c>
      <c r="E214" s="244" t="s">
        <v>85</v>
      </c>
      <c r="F214" s="245" t="s">
        <v>1110</v>
      </c>
      <c r="G214" s="246" t="s">
        <v>152</v>
      </c>
      <c r="H214" s="247">
        <v>1</v>
      </c>
      <c r="I214" s="248"/>
      <c r="J214" s="249">
        <f>ROUND(I214*H214,2)</f>
        <v>0</v>
      </c>
      <c r="K214" s="245" t="s">
        <v>153</v>
      </c>
      <c r="L214" s="44"/>
      <c r="M214" s="250" t="s">
        <v>1</v>
      </c>
      <c r="N214" s="251" t="s">
        <v>40</v>
      </c>
      <c r="O214" s="91"/>
      <c r="P214" s="252">
        <f>O214*H214</f>
        <v>0</v>
      </c>
      <c r="Q214" s="252">
        <v>0</v>
      </c>
      <c r="R214" s="252">
        <f>Q214*H214</f>
        <v>0</v>
      </c>
      <c r="S214" s="252">
        <v>0</v>
      </c>
      <c r="T214" s="25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4" t="s">
        <v>162</v>
      </c>
      <c r="AT214" s="254" t="s">
        <v>149</v>
      </c>
      <c r="AU214" s="254" t="s">
        <v>85</v>
      </c>
      <c r="AY214" s="17" t="s">
        <v>148</v>
      </c>
      <c r="BE214" s="255">
        <f>IF(N214="základní",J214,0)</f>
        <v>0</v>
      </c>
      <c r="BF214" s="255">
        <f>IF(N214="snížená",J214,0)</f>
        <v>0</v>
      </c>
      <c r="BG214" s="255">
        <f>IF(N214="zákl. přenesená",J214,0)</f>
        <v>0</v>
      </c>
      <c r="BH214" s="255">
        <f>IF(N214="sníž. přenesená",J214,0)</f>
        <v>0</v>
      </c>
      <c r="BI214" s="255">
        <f>IF(N214="nulová",J214,0)</f>
        <v>0</v>
      </c>
      <c r="BJ214" s="17" t="s">
        <v>83</v>
      </c>
      <c r="BK214" s="255">
        <f>ROUND(I214*H214,2)</f>
        <v>0</v>
      </c>
      <c r="BL214" s="17" t="s">
        <v>162</v>
      </c>
      <c r="BM214" s="254" t="s">
        <v>1111</v>
      </c>
    </row>
    <row r="215" s="2" customFormat="1" ht="16.5" customHeight="1">
      <c r="A215" s="38"/>
      <c r="B215" s="39"/>
      <c r="C215" s="243" t="s">
        <v>662</v>
      </c>
      <c r="D215" s="243" t="s">
        <v>149</v>
      </c>
      <c r="E215" s="244" t="s">
        <v>168</v>
      </c>
      <c r="F215" s="245" t="s">
        <v>1112</v>
      </c>
      <c r="G215" s="246" t="s">
        <v>152</v>
      </c>
      <c r="H215" s="247">
        <v>1</v>
      </c>
      <c r="I215" s="248"/>
      <c r="J215" s="249">
        <f>ROUND(I215*H215,2)</f>
        <v>0</v>
      </c>
      <c r="K215" s="245" t="s">
        <v>153</v>
      </c>
      <c r="L215" s="44"/>
      <c r="M215" s="250" t="s">
        <v>1</v>
      </c>
      <c r="N215" s="251" t="s">
        <v>40</v>
      </c>
      <c r="O215" s="91"/>
      <c r="P215" s="252">
        <f>O215*H215</f>
        <v>0</v>
      </c>
      <c r="Q215" s="252">
        <v>0</v>
      </c>
      <c r="R215" s="252">
        <f>Q215*H215</f>
        <v>0</v>
      </c>
      <c r="S215" s="252">
        <v>0</v>
      </c>
      <c r="T215" s="25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4" t="s">
        <v>162</v>
      </c>
      <c r="AT215" s="254" t="s">
        <v>149</v>
      </c>
      <c r="AU215" s="254" t="s">
        <v>85</v>
      </c>
      <c r="AY215" s="17" t="s">
        <v>148</v>
      </c>
      <c r="BE215" s="255">
        <f>IF(N215="základní",J215,0)</f>
        <v>0</v>
      </c>
      <c r="BF215" s="255">
        <f>IF(N215="snížená",J215,0)</f>
        <v>0</v>
      </c>
      <c r="BG215" s="255">
        <f>IF(N215="zákl. přenesená",J215,0)</f>
        <v>0</v>
      </c>
      <c r="BH215" s="255">
        <f>IF(N215="sníž. přenesená",J215,0)</f>
        <v>0</v>
      </c>
      <c r="BI215" s="255">
        <f>IF(N215="nulová",J215,0)</f>
        <v>0</v>
      </c>
      <c r="BJ215" s="17" t="s">
        <v>83</v>
      </c>
      <c r="BK215" s="255">
        <f>ROUND(I215*H215,2)</f>
        <v>0</v>
      </c>
      <c r="BL215" s="17" t="s">
        <v>162</v>
      </c>
      <c r="BM215" s="254" t="s">
        <v>1113</v>
      </c>
    </row>
    <row r="216" s="2" customFormat="1" ht="16.5" customHeight="1">
      <c r="A216" s="38"/>
      <c r="B216" s="39"/>
      <c r="C216" s="243" t="s">
        <v>667</v>
      </c>
      <c r="D216" s="243" t="s">
        <v>149</v>
      </c>
      <c r="E216" s="244" t="s">
        <v>162</v>
      </c>
      <c r="F216" s="245" t="s">
        <v>1114</v>
      </c>
      <c r="G216" s="246" t="s">
        <v>152</v>
      </c>
      <c r="H216" s="247">
        <v>1</v>
      </c>
      <c r="I216" s="248"/>
      <c r="J216" s="249">
        <f>ROUND(I216*H216,2)</f>
        <v>0</v>
      </c>
      <c r="K216" s="245" t="s">
        <v>153</v>
      </c>
      <c r="L216" s="44"/>
      <c r="M216" s="250" t="s">
        <v>1</v>
      </c>
      <c r="N216" s="251" t="s">
        <v>40</v>
      </c>
      <c r="O216" s="91"/>
      <c r="P216" s="252">
        <f>O216*H216</f>
        <v>0</v>
      </c>
      <c r="Q216" s="252">
        <v>0</v>
      </c>
      <c r="R216" s="252">
        <f>Q216*H216</f>
        <v>0</v>
      </c>
      <c r="S216" s="252">
        <v>0</v>
      </c>
      <c r="T216" s="25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4" t="s">
        <v>162</v>
      </c>
      <c r="AT216" s="254" t="s">
        <v>149</v>
      </c>
      <c r="AU216" s="254" t="s">
        <v>85</v>
      </c>
      <c r="AY216" s="17" t="s">
        <v>148</v>
      </c>
      <c r="BE216" s="255">
        <f>IF(N216="základní",J216,0)</f>
        <v>0</v>
      </c>
      <c r="BF216" s="255">
        <f>IF(N216="snížená",J216,0)</f>
        <v>0</v>
      </c>
      <c r="BG216" s="255">
        <f>IF(N216="zákl. přenesená",J216,0)</f>
        <v>0</v>
      </c>
      <c r="BH216" s="255">
        <f>IF(N216="sníž. přenesená",J216,0)</f>
        <v>0</v>
      </c>
      <c r="BI216" s="255">
        <f>IF(N216="nulová",J216,0)</f>
        <v>0</v>
      </c>
      <c r="BJ216" s="17" t="s">
        <v>83</v>
      </c>
      <c r="BK216" s="255">
        <f>ROUND(I216*H216,2)</f>
        <v>0</v>
      </c>
      <c r="BL216" s="17" t="s">
        <v>162</v>
      </c>
      <c r="BM216" s="254" t="s">
        <v>1115</v>
      </c>
    </row>
    <row r="217" s="2" customFormat="1" ht="16.5" customHeight="1">
      <c r="A217" s="38"/>
      <c r="B217" s="39"/>
      <c r="C217" s="243" t="s">
        <v>671</v>
      </c>
      <c r="D217" s="243" t="s">
        <v>149</v>
      </c>
      <c r="E217" s="244" t="s">
        <v>147</v>
      </c>
      <c r="F217" s="245" t="s">
        <v>1116</v>
      </c>
      <c r="G217" s="246" t="s">
        <v>152</v>
      </c>
      <c r="H217" s="247">
        <v>1</v>
      </c>
      <c r="I217" s="248"/>
      <c r="J217" s="249">
        <f>ROUND(I217*H217,2)</f>
        <v>0</v>
      </c>
      <c r="K217" s="245" t="s">
        <v>153</v>
      </c>
      <c r="L217" s="44"/>
      <c r="M217" s="250" t="s">
        <v>1</v>
      </c>
      <c r="N217" s="251" t="s">
        <v>40</v>
      </c>
      <c r="O217" s="91"/>
      <c r="P217" s="252">
        <f>O217*H217</f>
        <v>0</v>
      </c>
      <c r="Q217" s="252">
        <v>0</v>
      </c>
      <c r="R217" s="252">
        <f>Q217*H217</f>
        <v>0</v>
      </c>
      <c r="S217" s="252">
        <v>0</v>
      </c>
      <c r="T217" s="25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4" t="s">
        <v>162</v>
      </c>
      <c r="AT217" s="254" t="s">
        <v>149</v>
      </c>
      <c r="AU217" s="254" t="s">
        <v>85</v>
      </c>
      <c r="AY217" s="17" t="s">
        <v>148</v>
      </c>
      <c r="BE217" s="255">
        <f>IF(N217="základní",J217,0)</f>
        <v>0</v>
      </c>
      <c r="BF217" s="255">
        <f>IF(N217="snížená",J217,0)</f>
        <v>0</v>
      </c>
      <c r="BG217" s="255">
        <f>IF(N217="zákl. přenesená",J217,0)</f>
        <v>0</v>
      </c>
      <c r="BH217" s="255">
        <f>IF(N217="sníž. přenesená",J217,0)</f>
        <v>0</v>
      </c>
      <c r="BI217" s="255">
        <f>IF(N217="nulová",J217,0)</f>
        <v>0</v>
      </c>
      <c r="BJ217" s="17" t="s">
        <v>83</v>
      </c>
      <c r="BK217" s="255">
        <f>ROUND(I217*H217,2)</f>
        <v>0</v>
      </c>
      <c r="BL217" s="17" t="s">
        <v>162</v>
      </c>
      <c r="BM217" s="254" t="s">
        <v>1117</v>
      </c>
    </row>
    <row r="218" s="2" customFormat="1" ht="16.5" customHeight="1">
      <c r="A218" s="38"/>
      <c r="B218" s="39"/>
      <c r="C218" s="243" t="s">
        <v>676</v>
      </c>
      <c r="D218" s="243" t="s">
        <v>149</v>
      </c>
      <c r="E218" s="244" t="s">
        <v>182</v>
      </c>
      <c r="F218" s="245" t="s">
        <v>1118</v>
      </c>
      <c r="G218" s="246" t="s">
        <v>152</v>
      </c>
      <c r="H218" s="247">
        <v>1</v>
      </c>
      <c r="I218" s="248"/>
      <c r="J218" s="249">
        <f>ROUND(I218*H218,2)</f>
        <v>0</v>
      </c>
      <c r="K218" s="245" t="s">
        <v>153</v>
      </c>
      <c r="L218" s="44"/>
      <c r="M218" s="250" t="s">
        <v>1</v>
      </c>
      <c r="N218" s="251" t="s">
        <v>40</v>
      </c>
      <c r="O218" s="91"/>
      <c r="P218" s="252">
        <f>O218*H218</f>
        <v>0</v>
      </c>
      <c r="Q218" s="252">
        <v>0</v>
      </c>
      <c r="R218" s="252">
        <f>Q218*H218</f>
        <v>0</v>
      </c>
      <c r="S218" s="252">
        <v>0</v>
      </c>
      <c r="T218" s="25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4" t="s">
        <v>162</v>
      </c>
      <c r="AT218" s="254" t="s">
        <v>149</v>
      </c>
      <c r="AU218" s="254" t="s">
        <v>85</v>
      </c>
      <c r="AY218" s="17" t="s">
        <v>148</v>
      </c>
      <c r="BE218" s="255">
        <f>IF(N218="základní",J218,0)</f>
        <v>0</v>
      </c>
      <c r="BF218" s="255">
        <f>IF(N218="snížená",J218,0)</f>
        <v>0</v>
      </c>
      <c r="BG218" s="255">
        <f>IF(N218="zákl. přenesená",J218,0)</f>
        <v>0</v>
      </c>
      <c r="BH218" s="255">
        <f>IF(N218="sníž. přenesená",J218,0)</f>
        <v>0</v>
      </c>
      <c r="BI218" s="255">
        <f>IF(N218="nulová",J218,0)</f>
        <v>0</v>
      </c>
      <c r="BJ218" s="17" t="s">
        <v>83</v>
      </c>
      <c r="BK218" s="255">
        <f>ROUND(I218*H218,2)</f>
        <v>0</v>
      </c>
      <c r="BL218" s="17" t="s">
        <v>162</v>
      </c>
      <c r="BM218" s="254" t="s">
        <v>1119</v>
      </c>
    </row>
    <row r="219" s="2" customFormat="1" ht="16.5" customHeight="1">
      <c r="A219" s="38"/>
      <c r="B219" s="39"/>
      <c r="C219" s="243" t="s">
        <v>682</v>
      </c>
      <c r="D219" s="243" t="s">
        <v>149</v>
      </c>
      <c r="E219" s="244" t="s">
        <v>188</v>
      </c>
      <c r="F219" s="245" t="s">
        <v>1120</v>
      </c>
      <c r="G219" s="246" t="s">
        <v>152</v>
      </c>
      <c r="H219" s="247">
        <v>1</v>
      </c>
      <c r="I219" s="248"/>
      <c r="J219" s="249">
        <f>ROUND(I219*H219,2)</f>
        <v>0</v>
      </c>
      <c r="K219" s="245" t="s">
        <v>153</v>
      </c>
      <c r="L219" s="44"/>
      <c r="M219" s="250" t="s">
        <v>1</v>
      </c>
      <c r="N219" s="251" t="s">
        <v>40</v>
      </c>
      <c r="O219" s="91"/>
      <c r="P219" s="252">
        <f>O219*H219</f>
        <v>0</v>
      </c>
      <c r="Q219" s="252">
        <v>0</v>
      </c>
      <c r="R219" s="252">
        <f>Q219*H219</f>
        <v>0</v>
      </c>
      <c r="S219" s="252">
        <v>0</v>
      </c>
      <c r="T219" s="25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4" t="s">
        <v>162</v>
      </c>
      <c r="AT219" s="254" t="s">
        <v>149</v>
      </c>
      <c r="AU219" s="254" t="s">
        <v>85</v>
      </c>
      <c r="AY219" s="17" t="s">
        <v>148</v>
      </c>
      <c r="BE219" s="255">
        <f>IF(N219="základní",J219,0)</f>
        <v>0</v>
      </c>
      <c r="BF219" s="255">
        <f>IF(N219="snížená",J219,0)</f>
        <v>0</v>
      </c>
      <c r="BG219" s="255">
        <f>IF(N219="zákl. přenesená",J219,0)</f>
        <v>0</v>
      </c>
      <c r="BH219" s="255">
        <f>IF(N219="sníž. přenesená",J219,0)</f>
        <v>0</v>
      </c>
      <c r="BI219" s="255">
        <f>IF(N219="nulová",J219,0)</f>
        <v>0</v>
      </c>
      <c r="BJ219" s="17" t="s">
        <v>83</v>
      </c>
      <c r="BK219" s="255">
        <f>ROUND(I219*H219,2)</f>
        <v>0</v>
      </c>
      <c r="BL219" s="17" t="s">
        <v>162</v>
      </c>
      <c r="BM219" s="254" t="s">
        <v>1121</v>
      </c>
    </row>
    <row r="220" s="2" customFormat="1" ht="16.5" customHeight="1">
      <c r="A220" s="38"/>
      <c r="B220" s="39"/>
      <c r="C220" s="243" t="s">
        <v>687</v>
      </c>
      <c r="D220" s="243" t="s">
        <v>149</v>
      </c>
      <c r="E220" s="244" t="s">
        <v>194</v>
      </c>
      <c r="F220" s="245" t="s">
        <v>1122</v>
      </c>
      <c r="G220" s="246" t="s">
        <v>152</v>
      </c>
      <c r="H220" s="247">
        <v>1</v>
      </c>
      <c r="I220" s="248"/>
      <c r="J220" s="249">
        <f>ROUND(I220*H220,2)</f>
        <v>0</v>
      </c>
      <c r="K220" s="245" t="s">
        <v>153</v>
      </c>
      <c r="L220" s="44"/>
      <c r="M220" s="250" t="s">
        <v>1</v>
      </c>
      <c r="N220" s="251" t="s">
        <v>40</v>
      </c>
      <c r="O220" s="91"/>
      <c r="P220" s="252">
        <f>O220*H220</f>
        <v>0</v>
      </c>
      <c r="Q220" s="252">
        <v>0</v>
      </c>
      <c r="R220" s="252">
        <f>Q220*H220</f>
        <v>0</v>
      </c>
      <c r="S220" s="252">
        <v>0</v>
      </c>
      <c r="T220" s="25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4" t="s">
        <v>162</v>
      </c>
      <c r="AT220" s="254" t="s">
        <v>149</v>
      </c>
      <c r="AU220" s="254" t="s">
        <v>85</v>
      </c>
      <c r="AY220" s="17" t="s">
        <v>148</v>
      </c>
      <c r="BE220" s="255">
        <f>IF(N220="základní",J220,0)</f>
        <v>0</v>
      </c>
      <c r="BF220" s="255">
        <f>IF(N220="snížená",J220,0)</f>
        <v>0</v>
      </c>
      <c r="BG220" s="255">
        <f>IF(N220="zákl. přenesená",J220,0)</f>
        <v>0</v>
      </c>
      <c r="BH220" s="255">
        <f>IF(N220="sníž. přenesená",J220,0)</f>
        <v>0</v>
      </c>
      <c r="BI220" s="255">
        <f>IF(N220="nulová",J220,0)</f>
        <v>0</v>
      </c>
      <c r="BJ220" s="17" t="s">
        <v>83</v>
      </c>
      <c r="BK220" s="255">
        <f>ROUND(I220*H220,2)</f>
        <v>0</v>
      </c>
      <c r="BL220" s="17" t="s">
        <v>162</v>
      </c>
      <c r="BM220" s="254" t="s">
        <v>1123</v>
      </c>
    </row>
    <row r="221" s="2" customFormat="1" ht="16.5" customHeight="1">
      <c r="A221" s="38"/>
      <c r="B221" s="39"/>
      <c r="C221" s="243" t="s">
        <v>692</v>
      </c>
      <c r="D221" s="243" t="s">
        <v>149</v>
      </c>
      <c r="E221" s="244" t="s">
        <v>199</v>
      </c>
      <c r="F221" s="245" t="s">
        <v>1124</v>
      </c>
      <c r="G221" s="246" t="s">
        <v>152</v>
      </c>
      <c r="H221" s="247">
        <v>1</v>
      </c>
      <c r="I221" s="248"/>
      <c r="J221" s="249">
        <f>ROUND(I221*H221,2)</f>
        <v>0</v>
      </c>
      <c r="K221" s="245" t="s">
        <v>153</v>
      </c>
      <c r="L221" s="44"/>
      <c r="M221" s="289" t="s">
        <v>1</v>
      </c>
      <c r="N221" s="290" t="s">
        <v>40</v>
      </c>
      <c r="O221" s="291"/>
      <c r="P221" s="292">
        <f>O221*H221</f>
        <v>0</v>
      </c>
      <c r="Q221" s="292">
        <v>0</v>
      </c>
      <c r="R221" s="292">
        <f>Q221*H221</f>
        <v>0</v>
      </c>
      <c r="S221" s="292">
        <v>0</v>
      </c>
      <c r="T221" s="29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4" t="s">
        <v>162</v>
      </c>
      <c r="AT221" s="254" t="s">
        <v>149</v>
      </c>
      <c r="AU221" s="254" t="s">
        <v>85</v>
      </c>
      <c r="AY221" s="17" t="s">
        <v>148</v>
      </c>
      <c r="BE221" s="255">
        <f>IF(N221="základní",J221,0)</f>
        <v>0</v>
      </c>
      <c r="BF221" s="255">
        <f>IF(N221="snížená",J221,0)</f>
        <v>0</v>
      </c>
      <c r="BG221" s="255">
        <f>IF(N221="zákl. přenesená",J221,0)</f>
        <v>0</v>
      </c>
      <c r="BH221" s="255">
        <f>IF(N221="sníž. přenesená",J221,0)</f>
        <v>0</v>
      </c>
      <c r="BI221" s="255">
        <f>IF(N221="nulová",J221,0)</f>
        <v>0</v>
      </c>
      <c r="BJ221" s="17" t="s">
        <v>83</v>
      </c>
      <c r="BK221" s="255">
        <f>ROUND(I221*H221,2)</f>
        <v>0</v>
      </c>
      <c r="BL221" s="17" t="s">
        <v>162</v>
      </c>
      <c r="BM221" s="254" t="s">
        <v>1125</v>
      </c>
    </row>
    <row r="222" s="2" customFormat="1" ht="6.96" customHeight="1">
      <c r="A222" s="38"/>
      <c r="B222" s="66"/>
      <c r="C222" s="67"/>
      <c r="D222" s="67"/>
      <c r="E222" s="67"/>
      <c r="F222" s="67"/>
      <c r="G222" s="67"/>
      <c r="H222" s="67"/>
      <c r="I222" s="192"/>
      <c r="J222" s="67"/>
      <c r="K222" s="67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9Z0/zcgh+Tb40eQJA1So3CIhdpgvVfrrknhJ4/qFY1mJBLItro15ZKJt+xa5yM59TMXiSHcieztUOPaglrQ/Lg==" hashValue="1ZZUdjFc2glDd69DEIv0RSEUv35ZR8mFbOZTacMf8SPUpkG10hCGor9bh2ccx4jsJRp0Iee80MnOwkjEbpV63g==" algorithmName="SHA-512" password="CC35"/>
  <autoFilter ref="C131:K2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123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1126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258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24.75" customHeight="1">
      <c r="A11" s="38"/>
      <c r="B11" s="44"/>
      <c r="C11" s="38"/>
      <c r="D11" s="38"/>
      <c r="E11" s="155" t="s">
        <v>1127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90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16. 12. 2020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31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ROUND((SUM(BE131:BE380)),  2)</f>
        <v>0</v>
      </c>
      <c r="G35" s="38"/>
      <c r="H35" s="38"/>
      <c r="I35" s="171">
        <v>0.20999999999999999</v>
      </c>
      <c r="J35" s="170">
        <f>ROUND(((SUM(BE131:BE380))*I35),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ROUND((SUM(BF131:BF380)),  2)</f>
        <v>0</v>
      </c>
      <c r="G36" s="38"/>
      <c r="H36" s="38"/>
      <c r="I36" s="171">
        <v>0.14999999999999999</v>
      </c>
      <c r="J36" s="170">
        <f>ROUND(((SUM(BF131:BF380))*I36),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ROUND((SUM(BG131:BG380)),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ROUND((SUM(BH131:BH380)),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ROUND((SUM(BI131:BI380)),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123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1126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258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4.75" customHeight="1">
      <c r="A89" s="38"/>
      <c r="B89" s="39"/>
      <c r="C89" s="40"/>
      <c r="D89" s="40"/>
      <c r="E89" s="76" t="str">
        <f>E11</f>
        <v>SO 102 - SO 102 - Tř. Dukelských Hrdinů - úsek Ul. Pr. Veselého a Marxova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Hodonín</v>
      </c>
      <c r="G91" s="40"/>
      <c r="H91" s="40"/>
      <c r="I91" s="156" t="s">
        <v>22</v>
      </c>
      <c r="J91" s="79" t="str">
        <f>IF(J14="","",J14)</f>
        <v>16. 12. 2020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Hodonín</v>
      </c>
      <c r="G93" s="40"/>
      <c r="H93" s="40"/>
      <c r="I93" s="156" t="s">
        <v>30</v>
      </c>
      <c r="J93" s="36" t="str">
        <f>E23</f>
        <v>Dopravoprojekt Ostrava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>Dopravoprojekt Ostrava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126</v>
      </c>
      <c r="D96" s="198"/>
      <c r="E96" s="198"/>
      <c r="F96" s="198"/>
      <c r="G96" s="198"/>
      <c r="H96" s="198"/>
      <c r="I96" s="199"/>
      <c r="J96" s="200" t="s">
        <v>127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128</v>
      </c>
      <c r="D98" s="40"/>
      <c r="E98" s="40"/>
      <c r="F98" s="40"/>
      <c r="G98" s="40"/>
      <c r="H98" s="40"/>
      <c r="I98" s="154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202"/>
      <c r="C99" s="203"/>
      <c r="D99" s="204" t="s">
        <v>260</v>
      </c>
      <c r="E99" s="205"/>
      <c r="F99" s="205"/>
      <c r="G99" s="205"/>
      <c r="H99" s="205"/>
      <c r="I99" s="206"/>
      <c r="J99" s="207">
        <f>J132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261</v>
      </c>
      <c r="E100" s="211"/>
      <c r="F100" s="211"/>
      <c r="G100" s="211"/>
      <c r="H100" s="211"/>
      <c r="I100" s="212"/>
      <c r="J100" s="213">
        <f>J133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133"/>
      <c r="D101" s="210" t="s">
        <v>262</v>
      </c>
      <c r="E101" s="211"/>
      <c r="F101" s="211"/>
      <c r="G101" s="211"/>
      <c r="H101" s="211"/>
      <c r="I101" s="212"/>
      <c r="J101" s="213">
        <f>J189</f>
        <v>0</v>
      </c>
      <c r="K101" s="133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133"/>
      <c r="D102" s="210" t="s">
        <v>263</v>
      </c>
      <c r="E102" s="211"/>
      <c r="F102" s="211"/>
      <c r="G102" s="211"/>
      <c r="H102" s="211"/>
      <c r="I102" s="212"/>
      <c r="J102" s="213">
        <f>J207</f>
        <v>0</v>
      </c>
      <c r="K102" s="133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9"/>
      <c r="C103" s="133"/>
      <c r="D103" s="210" t="s">
        <v>264</v>
      </c>
      <c r="E103" s="211"/>
      <c r="F103" s="211"/>
      <c r="G103" s="211"/>
      <c r="H103" s="211"/>
      <c r="I103" s="212"/>
      <c r="J103" s="213">
        <f>J209</f>
        <v>0</v>
      </c>
      <c r="K103" s="133"/>
      <c r="L103" s="21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9"/>
      <c r="C104" s="133"/>
      <c r="D104" s="210" t="s">
        <v>265</v>
      </c>
      <c r="E104" s="211"/>
      <c r="F104" s="211"/>
      <c r="G104" s="211"/>
      <c r="H104" s="211"/>
      <c r="I104" s="212"/>
      <c r="J104" s="213">
        <f>J287</f>
        <v>0</v>
      </c>
      <c r="K104" s="133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9"/>
      <c r="C105" s="133"/>
      <c r="D105" s="210" t="s">
        <v>266</v>
      </c>
      <c r="E105" s="211"/>
      <c r="F105" s="211"/>
      <c r="G105" s="211"/>
      <c r="H105" s="211"/>
      <c r="I105" s="212"/>
      <c r="J105" s="213">
        <f>J309</f>
        <v>0</v>
      </c>
      <c r="K105" s="133"/>
      <c r="L105" s="21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209"/>
      <c r="C106" s="133"/>
      <c r="D106" s="210" t="s">
        <v>267</v>
      </c>
      <c r="E106" s="211"/>
      <c r="F106" s="211"/>
      <c r="G106" s="211"/>
      <c r="H106" s="211"/>
      <c r="I106" s="212"/>
      <c r="J106" s="213">
        <f>J351</f>
        <v>0</v>
      </c>
      <c r="K106" s="133"/>
      <c r="L106" s="21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9"/>
      <c r="C107" s="133"/>
      <c r="D107" s="210" t="s">
        <v>268</v>
      </c>
      <c r="E107" s="211"/>
      <c r="F107" s="211"/>
      <c r="G107" s="211"/>
      <c r="H107" s="211"/>
      <c r="I107" s="212"/>
      <c r="J107" s="213">
        <f>J353</f>
        <v>0</v>
      </c>
      <c r="K107" s="133"/>
      <c r="L107" s="21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2"/>
      <c r="C108" s="203"/>
      <c r="D108" s="204" t="s">
        <v>269</v>
      </c>
      <c r="E108" s="205"/>
      <c r="F108" s="205"/>
      <c r="G108" s="205"/>
      <c r="H108" s="205"/>
      <c r="I108" s="206"/>
      <c r="J108" s="207">
        <f>J376</f>
        <v>0</v>
      </c>
      <c r="K108" s="203"/>
      <c r="L108" s="20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9"/>
      <c r="C109" s="133"/>
      <c r="D109" s="210" t="s">
        <v>270</v>
      </c>
      <c r="E109" s="211"/>
      <c r="F109" s="211"/>
      <c r="G109" s="211"/>
      <c r="H109" s="211"/>
      <c r="I109" s="212"/>
      <c r="J109" s="213">
        <f>J377</f>
        <v>0</v>
      </c>
      <c r="K109" s="133"/>
      <c r="L109" s="21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2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5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132</v>
      </c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3.25" customHeight="1">
      <c r="A119" s="38"/>
      <c r="B119" s="39"/>
      <c r="C119" s="40"/>
      <c r="D119" s="40"/>
      <c r="E119" s="196" t="str">
        <f>E7</f>
        <v>Dukelských Hrdinů, revitalizace MK v úseku Havlíčkova x PR. Veselého x Marxova</v>
      </c>
      <c r="F119" s="32"/>
      <c r="G119" s="32"/>
      <c r="H119" s="32"/>
      <c r="I119" s="15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123</v>
      </c>
      <c r="D120" s="22"/>
      <c r="E120" s="22"/>
      <c r="F120" s="22"/>
      <c r="G120" s="22"/>
      <c r="H120" s="22"/>
      <c r="I120" s="146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96" t="s">
        <v>1126</v>
      </c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258</v>
      </c>
      <c r="D122" s="40"/>
      <c r="E122" s="40"/>
      <c r="F122" s="40"/>
      <c r="G122" s="40"/>
      <c r="H122" s="40"/>
      <c r="I122" s="15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75" customHeight="1">
      <c r="A123" s="38"/>
      <c r="B123" s="39"/>
      <c r="C123" s="40"/>
      <c r="D123" s="40"/>
      <c r="E123" s="76" t="str">
        <f>E11</f>
        <v>SO 102 - SO 102 - Tř. Dukelských Hrdinů - úsek Ul. Pr. Veselého a Marxova</v>
      </c>
      <c r="F123" s="40"/>
      <c r="G123" s="40"/>
      <c r="H123" s="40"/>
      <c r="I123" s="15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>Hodonín</v>
      </c>
      <c r="G125" s="40"/>
      <c r="H125" s="40"/>
      <c r="I125" s="156" t="s">
        <v>22</v>
      </c>
      <c r="J125" s="79" t="str">
        <f>IF(J14="","",J14)</f>
        <v>16. 12. 2020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5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E17</f>
        <v>město Hodonín</v>
      </c>
      <c r="G127" s="40"/>
      <c r="H127" s="40"/>
      <c r="I127" s="156" t="s">
        <v>30</v>
      </c>
      <c r="J127" s="36" t="str">
        <f>E23</f>
        <v>Dopravoprojekt Ostrava a.s.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28</v>
      </c>
      <c r="D128" s="40"/>
      <c r="E128" s="40"/>
      <c r="F128" s="27" t="str">
        <f>IF(E20="","",E20)</f>
        <v>Vyplň údaj</v>
      </c>
      <c r="G128" s="40"/>
      <c r="H128" s="40"/>
      <c r="I128" s="156" t="s">
        <v>33</v>
      </c>
      <c r="J128" s="36" t="str">
        <f>E26</f>
        <v>Dopravoprojekt Ostrava a.s.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15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15"/>
      <c r="B130" s="216"/>
      <c r="C130" s="217" t="s">
        <v>133</v>
      </c>
      <c r="D130" s="218" t="s">
        <v>60</v>
      </c>
      <c r="E130" s="218" t="s">
        <v>56</v>
      </c>
      <c r="F130" s="218" t="s">
        <v>57</v>
      </c>
      <c r="G130" s="218" t="s">
        <v>134</v>
      </c>
      <c r="H130" s="218" t="s">
        <v>135</v>
      </c>
      <c r="I130" s="219" t="s">
        <v>136</v>
      </c>
      <c r="J130" s="218" t="s">
        <v>127</v>
      </c>
      <c r="K130" s="220" t="s">
        <v>137</v>
      </c>
      <c r="L130" s="221"/>
      <c r="M130" s="100" t="s">
        <v>1</v>
      </c>
      <c r="N130" s="101" t="s">
        <v>39</v>
      </c>
      <c r="O130" s="101" t="s">
        <v>138</v>
      </c>
      <c r="P130" s="101" t="s">
        <v>139</v>
      </c>
      <c r="Q130" s="101" t="s">
        <v>140</v>
      </c>
      <c r="R130" s="101" t="s">
        <v>141</v>
      </c>
      <c r="S130" s="101" t="s">
        <v>142</v>
      </c>
      <c r="T130" s="102" t="s">
        <v>143</v>
      </c>
      <c r="U130" s="215"/>
      <c r="V130" s="215"/>
      <c r="W130" s="215"/>
      <c r="X130" s="215"/>
      <c r="Y130" s="215"/>
      <c r="Z130" s="215"/>
      <c r="AA130" s="215"/>
      <c r="AB130" s="215"/>
      <c r="AC130" s="215"/>
      <c r="AD130" s="215"/>
      <c r="AE130" s="215"/>
    </row>
    <row r="131" s="2" customFormat="1" ht="22.8" customHeight="1">
      <c r="A131" s="38"/>
      <c r="B131" s="39"/>
      <c r="C131" s="107" t="s">
        <v>144</v>
      </c>
      <c r="D131" s="40"/>
      <c r="E131" s="40"/>
      <c r="F131" s="40"/>
      <c r="G131" s="40"/>
      <c r="H131" s="40"/>
      <c r="I131" s="154"/>
      <c r="J131" s="222">
        <f>BK131</f>
        <v>0</v>
      </c>
      <c r="K131" s="40"/>
      <c r="L131" s="44"/>
      <c r="M131" s="103"/>
      <c r="N131" s="223"/>
      <c r="O131" s="104"/>
      <c r="P131" s="224">
        <f>P132+P376</f>
        <v>0</v>
      </c>
      <c r="Q131" s="104"/>
      <c r="R131" s="224">
        <f>R132+R376</f>
        <v>937.89133619760003</v>
      </c>
      <c r="S131" s="104"/>
      <c r="T131" s="225">
        <f>T132+T376</f>
        <v>2731.6719999999996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74</v>
      </c>
      <c r="AU131" s="17" t="s">
        <v>129</v>
      </c>
      <c r="BK131" s="226">
        <f>BK132+BK376</f>
        <v>0</v>
      </c>
    </row>
    <row r="132" s="12" customFormat="1" ht="25.92" customHeight="1">
      <c r="A132" s="12"/>
      <c r="B132" s="227"/>
      <c r="C132" s="228"/>
      <c r="D132" s="229" t="s">
        <v>74</v>
      </c>
      <c r="E132" s="230" t="s">
        <v>271</v>
      </c>
      <c r="F132" s="230" t="s">
        <v>272</v>
      </c>
      <c r="G132" s="228"/>
      <c r="H132" s="228"/>
      <c r="I132" s="231"/>
      <c r="J132" s="232">
        <f>BK132</f>
        <v>0</v>
      </c>
      <c r="K132" s="228"/>
      <c r="L132" s="233"/>
      <c r="M132" s="234"/>
      <c r="N132" s="235"/>
      <c r="O132" s="235"/>
      <c r="P132" s="236">
        <f>P133+P189+P207+P209+P287+P309+P353</f>
        <v>0</v>
      </c>
      <c r="Q132" s="235"/>
      <c r="R132" s="236">
        <f>R133+R189+R207+R209+R287+R309+R353</f>
        <v>937.5791161976</v>
      </c>
      <c r="S132" s="235"/>
      <c r="T132" s="237">
        <f>T133+T189+T207+T209+T287+T309+T353</f>
        <v>2731.6719999999996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8" t="s">
        <v>83</v>
      </c>
      <c r="AT132" s="239" t="s">
        <v>74</v>
      </c>
      <c r="AU132" s="239" t="s">
        <v>75</v>
      </c>
      <c r="AY132" s="238" t="s">
        <v>148</v>
      </c>
      <c r="BK132" s="240">
        <f>BK133+BK189+BK207+BK209+BK287+BK309+BK353</f>
        <v>0</v>
      </c>
    </row>
    <row r="133" s="12" customFormat="1" ht="22.8" customHeight="1">
      <c r="A133" s="12"/>
      <c r="B133" s="227"/>
      <c r="C133" s="228"/>
      <c r="D133" s="229" t="s">
        <v>74</v>
      </c>
      <c r="E133" s="241" t="s">
        <v>83</v>
      </c>
      <c r="F133" s="241" t="s">
        <v>273</v>
      </c>
      <c r="G133" s="228"/>
      <c r="H133" s="228"/>
      <c r="I133" s="231"/>
      <c r="J133" s="242">
        <f>BK133</f>
        <v>0</v>
      </c>
      <c r="K133" s="228"/>
      <c r="L133" s="233"/>
      <c r="M133" s="234"/>
      <c r="N133" s="235"/>
      <c r="O133" s="235"/>
      <c r="P133" s="236">
        <f>SUM(P134:P188)</f>
        <v>0</v>
      </c>
      <c r="Q133" s="235"/>
      <c r="R133" s="236">
        <f>SUM(R134:R188)</f>
        <v>90.020600000000002</v>
      </c>
      <c r="S133" s="235"/>
      <c r="T133" s="237">
        <f>SUM(T134:T188)</f>
        <v>2726.0719999999997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8" t="s">
        <v>83</v>
      </c>
      <c r="AT133" s="239" t="s">
        <v>74</v>
      </c>
      <c r="AU133" s="239" t="s">
        <v>83</v>
      </c>
      <c r="AY133" s="238" t="s">
        <v>148</v>
      </c>
      <c r="BK133" s="240">
        <f>SUM(BK134:BK188)</f>
        <v>0</v>
      </c>
    </row>
    <row r="134" s="2" customFormat="1" ht="16.5" customHeight="1">
      <c r="A134" s="38"/>
      <c r="B134" s="39"/>
      <c r="C134" s="243" t="s">
        <v>83</v>
      </c>
      <c r="D134" s="243" t="s">
        <v>149</v>
      </c>
      <c r="E134" s="244" t="s">
        <v>274</v>
      </c>
      <c r="F134" s="245" t="s">
        <v>275</v>
      </c>
      <c r="G134" s="246" t="s">
        <v>276</v>
      </c>
      <c r="H134" s="247">
        <v>1604</v>
      </c>
      <c r="I134" s="248"/>
      <c r="J134" s="249">
        <f>ROUND(I134*H134,2)</f>
        <v>0</v>
      </c>
      <c r="K134" s="245" t="s">
        <v>153</v>
      </c>
      <c r="L134" s="44"/>
      <c r="M134" s="250" t="s">
        <v>1</v>
      </c>
      <c r="N134" s="251" t="s">
        <v>40</v>
      </c>
      <c r="O134" s="91"/>
      <c r="P134" s="252">
        <f>O134*H134</f>
        <v>0</v>
      </c>
      <c r="Q134" s="252">
        <v>0</v>
      </c>
      <c r="R134" s="252">
        <f>Q134*H134</f>
        <v>0</v>
      </c>
      <c r="S134" s="252">
        <v>0.38800000000000001</v>
      </c>
      <c r="T134" s="253">
        <f>S134*H134</f>
        <v>622.35199999999998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4" t="s">
        <v>162</v>
      </c>
      <c r="AT134" s="254" t="s">
        <v>149</v>
      </c>
      <c r="AU134" s="254" t="s">
        <v>85</v>
      </c>
      <c r="AY134" s="17" t="s">
        <v>148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7" t="s">
        <v>83</v>
      </c>
      <c r="BK134" s="255">
        <f>ROUND(I134*H134,2)</f>
        <v>0</v>
      </c>
      <c r="BL134" s="17" t="s">
        <v>162</v>
      </c>
      <c r="BM134" s="254" t="s">
        <v>1128</v>
      </c>
    </row>
    <row r="135" s="15" customFormat="1">
      <c r="A135" s="15"/>
      <c r="B135" s="279"/>
      <c r="C135" s="280"/>
      <c r="D135" s="258" t="s">
        <v>156</v>
      </c>
      <c r="E135" s="281" t="s">
        <v>1</v>
      </c>
      <c r="F135" s="282" t="s">
        <v>1129</v>
      </c>
      <c r="G135" s="280"/>
      <c r="H135" s="281" t="s">
        <v>1</v>
      </c>
      <c r="I135" s="283"/>
      <c r="J135" s="280"/>
      <c r="K135" s="280"/>
      <c r="L135" s="284"/>
      <c r="M135" s="285"/>
      <c r="N135" s="286"/>
      <c r="O135" s="286"/>
      <c r="P135" s="286"/>
      <c r="Q135" s="286"/>
      <c r="R135" s="286"/>
      <c r="S135" s="286"/>
      <c r="T135" s="28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8" t="s">
        <v>156</v>
      </c>
      <c r="AU135" s="288" t="s">
        <v>85</v>
      </c>
      <c r="AV135" s="15" t="s">
        <v>83</v>
      </c>
      <c r="AW135" s="15" t="s">
        <v>32</v>
      </c>
      <c r="AX135" s="15" t="s">
        <v>75</v>
      </c>
      <c r="AY135" s="288" t="s">
        <v>148</v>
      </c>
    </row>
    <row r="136" s="13" customFormat="1">
      <c r="A136" s="13"/>
      <c r="B136" s="256"/>
      <c r="C136" s="257"/>
      <c r="D136" s="258" t="s">
        <v>156</v>
      </c>
      <c r="E136" s="259" t="s">
        <v>1</v>
      </c>
      <c r="F136" s="260" t="s">
        <v>1130</v>
      </c>
      <c r="G136" s="257"/>
      <c r="H136" s="261">
        <v>1604</v>
      </c>
      <c r="I136" s="262"/>
      <c r="J136" s="257"/>
      <c r="K136" s="257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156</v>
      </c>
      <c r="AU136" s="267" t="s">
        <v>85</v>
      </c>
      <c r="AV136" s="13" t="s">
        <v>85</v>
      </c>
      <c r="AW136" s="13" t="s">
        <v>32</v>
      </c>
      <c r="AX136" s="13" t="s">
        <v>83</v>
      </c>
      <c r="AY136" s="267" t="s">
        <v>148</v>
      </c>
    </row>
    <row r="137" s="2" customFormat="1" ht="21.75" customHeight="1">
      <c r="A137" s="38"/>
      <c r="B137" s="39"/>
      <c r="C137" s="243" t="s">
        <v>85</v>
      </c>
      <c r="D137" s="243" t="s">
        <v>149</v>
      </c>
      <c r="E137" s="244" t="s">
        <v>280</v>
      </c>
      <c r="F137" s="245" t="s">
        <v>281</v>
      </c>
      <c r="G137" s="246" t="s">
        <v>276</v>
      </c>
      <c r="H137" s="247">
        <v>1140</v>
      </c>
      <c r="I137" s="248"/>
      <c r="J137" s="249">
        <f>ROUND(I137*H137,2)</f>
        <v>0</v>
      </c>
      <c r="K137" s="245" t="s">
        <v>282</v>
      </c>
      <c r="L137" s="44"/>
      <c r="M137" s="250" t="s">
        <v>1</v>
      </c>
      <c r="N137" s="251" t="s">
        <v>40</v>
      </c>
      <c r="O137" s="91"/>
      <c r="P137" s="252">
        <f>O137*H137</f>
        <v>0</v>
      </c>
      <c r="Q137" s="252">
        <v>0</v>
      </c>
      <c r="R137" s="252">
        <f>Q137*H137</f>
        <v>0</v>
      </c>
      <c r="S137" s="252">
        <v>0.29499999999999998</v>
      </c>
      <c r="T137" s="253">
        <f>S137*H137</f>
        <v>336.29999999999995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4" t="s">
        <v>162</v>
      </c>
      <c r="AT137" s="254" t="s">
        <v>149</v>
      </c>
      <c r="AU137" s="254" t="s">
        <v>85</v>
      </c>
      <c r="AY137" s="17" t="s">
        <v>148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7" t="s">
        <v>83</v>
      </c>
      <c r="BK137" s="255">
        <f>ROUND(I137*H137,2)</f>
        <v>0</v>
      </c>
      <c r="BL137" s="17" t="s">
        <v>162</v>
      </c>
      <c r="BM137" s="254" t="s">
        <v>283</v>
      </c>
    </row>
    <row r="138" s="13" customFormat="1">
      <c r="A138" s="13"/>
      <c r="B138" s="256"/>
      <c r="C138" s="257"/>
      <c r="D138" s="258" t="s">
        <v>156</v>
      </c>
      <c r="E138" s="259" t="s">
        <v>1</v>
      </c>
      <c r="F138" s="260" t="s">
        <v>1131</v>
      </c>
      <c r="G138" s="257"/>
      <c r="H138" s="261">
        <v>1140</v>
      </c>
      <c r="I138" s="262"/>
      <c r="J138" s="257"/>
      <c r="K138" s="257"/>
      <c r="L138" s="263"/>
      <c r="M138" s="264"/>
      <c r="N138" s="265"/>
      <c r="O138" s="265"/>
      <c r="P138" s="265"/>
      <c r="Q138" s="265"/>
      <c r="R138" s="265"/>
      <c r="S138" s="265"/>
      <c r="T138" s="26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7" t="s">
        <v>156</v>
      </c>
      <c r="AU138" s="267" t="s">
        <v>85</v>
      </c>
      <c r="AV138" s="13" t="s">
        <v>85</v>
      </c>
      <c r="AW138" s="13" t="s">
        <v>32</v>
      </c>
      <c r="AX138" s="13" t="s">
        <v>83</v>
      </c>
      <c r="AY138" s="267" t="s">
        <v>148</v>
      </c>
    </row>
    <row r="139" s="2" customFormat="1" ht="21.75" customHeight="1">
      <c r="A139" s="38"/>
      <c r="B139" s="39"/>
      <c r="C139" s="243" t="s">
        <v>168</v>
      </c>
      <c r="D139" s="243" t="s">
        <v>149</v>
      </c>
      <c r="E139" s="244" t="s">
        <v>285</v>
      </c>
      <c r="F139" s="245" t="s">
        <v>286</v>
      </c>
      <c r="G139" s="246" t="s">
        <v>276</v>
      </c>
      <c r="H139" s="247">
        <v>1900</v>
      </c>
      <c r="I139" s="248"/>
      <c r="J139" s="249">
        <f>ROUND(I139*H139,2)</f>
        <v>0</v>
      </c>
      <c r="K139" s="245" t="s">
        <v>282</v>
      </c>
      <c r="L139" s="44"/>
      <c r="M139" s="250" t="s">
        <v>1</v>
      </c>
      <c r="N139" s="251" t="s">
        <v>40</v>
      </c>
      <c r="O139" s="91"/>
      <c r="P139" s="252">
        <f>O139*H139</f>
        <v>0</v>
      </c>
      <c r="Q139" s="252">
        <v>0</v>
      </c>
      <c r="R139" s="252">
        <f>Q139*H139</f>
        <v>0</v>
      </c>
      <c r="S139" s="252">
        <v>0.17000000000000001</v>
      </c>
      <c r="T139" s="253">
        <f>S139*H139</f>
        <v>323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4" t="s">
        <v>162</v>
      </c>
      <c r="AT139" s="254" t="s">
        <v>149</v>
      </c>
      <c r="AU139" s="254" t="s">
        <v>85</v>
      </c>
      <c r="AY139" s="17" t="s">
        <v>148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7" t="s">
        <v>83</v>
      </c>
      <c r="BK139" s="255">
        <f>ROUND(I139*H139,2)</f>
        <v>0</v>
      </c>
      <c r="BL139" s="17" t="s">
        <v>162</v>
      </c>
      <c r="BM139" s="254" t="s">
        <v>1132</v>
      </c>
    </row>
    <row r="140" s="13" customFormat="1">
      <c r="A140" s="13"/>
      <c r="B140" s="256"/>
      <c r="C140" s="257"/>
      <c r="D140" s="258" t="s">
        <v>156</v>
      </c>
      <c r="E140" s="259" t="s">
        <v>1</v>
      </c>
      <c r="F140" s="260" t="s">
        <v>1133</v>
      </c>
      <c r="G140" s="257"/>
      <c r="H140" s="261">
        <v>1900</v>
      </c>
      <c r="I140" s="262"/>
      <c r="J140" s="257"/>
      <c r="K140" s="257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156</v>
      </c>
      <c r="AU140" s="267" t="s">
        <v>85</v>
      </c>
      <c r="AV140" s="13" t="s">
        <v>85</v>
      </c>
      <c r="AW140" s="13" t="s">
        <v>32</v>
      </c>
      <c r="AX140" s="13" t="s">
        <v>83</v>
      </c>
      <c r="AY140" s="267" t="s">
        <v>148</v>
      </c>
    </row>
    <row r="141" s="2" customFormat="1" ht="21.75" customHeight="1">
      <c r="A141" s="38"/>
      <c r="B141" s="39"/>
      <c r="C141" s="243" t="s">
        <v>162</v>
      </c>
      <c r="D141" s="243" t="s">
        <v>149</v>
      </c>
      <c r="E141" s="244" t="s">
        <v>289</v>
      </c>
      <c r="F141" s="245" t="s">
        <v>290</v>
      </c>
      <c r="G141" s="246" t="s">
        <v>276</v>
      </c>
      <c r="H141" s="247">
        <v>600</v>
      </c>
      <c r="I141" s="248"/>
      <c r="J141" s="249">
        <f>ROUND(I141*H141,2)</f>
        <v>0</v>
      </c>
      <c r="K141" s="245" t="s">
        <v>282</v>
      </c>
      <c r="L141" s="44"/>
      <c r="M141" s="250" t="s">
        <v>1</v>
      </c>
      <c r="N141" s="251" t="s">
        <v>40</v>
      </c>
      <c r="O141" s="91"/>
      <c r="P141" s="252">
        <f>O141*H141</f>
        <v>0</v>
      </c>
      <c r="Q141" s="252">
        <v>0</v>
      </c>
      <c r="R141" s="252">
        <f>Q141*H141</f>
        <v>0</v>
      </c>
      <c r="S141" s="252">
        <v>0.28999999999999998</v>
      </c>
      <c r="T141" s="253">
        <f>S141*H141</f>
        <v>174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4" t="s">
        <v>162</v>
      </c>
      <c r="AT141" s="254" t="s">
        <v>149</v>
      </c>
      <c r="AU141" s="254" t="s">
        <v>85</v>
      </c>
      <c r="AY141" s="17" t="s">
        <v>148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7" t="s">
        <v>83</v>
      </c>
      <c r="BK141" s="255">
        <f>ROUND(I141*H141,2)</f>
        <v>0</v>
      </c>
      <c r="BL141" s="17" t="s">
        <v>162</v>
      </c>
      <c r="BM141" s="254" t="s">
        <v>291</v>
      </c>
    </row>
    <row r="142" s="13" customFormat="1">
      <c r="A142" s="13"/>
      <c r="B142" s="256"/>
      <c r="C142" s="257"/>
      <c r="D142" s="258" t="s">
        <v>156</v>
      </c>
      <c r="E142" s="259" t="s">
        <v>1</v>
      </c>
      <c r="F142" s="260" t="s">
        <v>1134</v>
      </c>
      <c r="G142" s="257"/>
      <c r="H142" s="261">
        <v>600</v>
      </c>
      <c r="I142" s="262"/>
      <c r="J142" s="257"/>
      <c r="K142" s="257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156</v>
      </c>
      <c r="AU142" s="267" t="s">
        <v>85</v>
      </c>
      <c r="AV142" s="13" t="s">
        <v>85</v>
      </c>
      <c r="AW142" s="13" t="s">
        <v>32</v>
      </c>
      <c r="AX142" s="13" t="s">
        <v>83</v>
      </c>
      <c r="AY142" s="267" t="s">
        <v>148</v>
      </c>
    </row>
    <row r="143" s="2" customFormat="1" ht="21.75" customHeight="1">
      <c r="A143" s="38"/>
      <c r="B143" s="39"/>
      <c r="C143" s="243" t="s">
        <v>147</v>
      </c>
      <c r="D143" s="243" t="s">
        <v>149</v>
      </c>
      <c r="E143" s="244" t="s">
        <v>293</v>
      </c>
      <c r="F143" s="245" t="s">
        <v>294</v>
      </c>
      <c r="G143" s="246" t="s">
        <v>276</v>
      </c>
      <c r="H143" s="247">
        <v>1900</v>
      </c>
      <c r="I143" s="248"/>
      <c r="J143" s="249">
        <f>ROUND(I143*H143,2)</f>
        <v>0</v>
      </c>
      <c r="K143" s="245" t="s">
        <v>282</v>
      </c>
      <c r="L143" s="44"/>
      <c r="M143" s="250" t="s">
        <v>1</v>
      </c>
      <c r="N143" s="251" t="s">
        <v>40</v>
      </c>
      <c r="O143" s="91"/>
      <c r="P143" s="252">
        <f>O143*H143</f>
        <v>0</v>
      </c>
      <c r="Q143" s="252">
        <v>0</v>
      </c>
      <c r="R143" s="252">
        <f>Q143*H143</f>
        <v>0</v>
      </c>
      <c r="S143" s="252">
        <v>0.57999999999999996</v>
      </c>
      <c r="T143" s="253">
        <f>S143*H143</f>
        <v>1102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162</v>
      </c>
      <c r="AT143" s="254" t="s">
        <v>149</v>
      </c>
      <c r="AU143" s="254" t="s">
        <v>85</v>
      </c>
      <c r="AY143" s="17" t="s">
        <v>148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162</v>
      </c>
      <c r="BM143" s="254" t="s">
        <v>295</v>
      </c>
    </row>
    <row r="144" s="13" customFormat="1">
      <c r="A144" s="13"/>
      <c r="B144" s="256"/>
      <c r="C144" s="257"/>
      <c r="D144" s="258" t="s">
        <v>156</v>
      </c>
      <c r="E144" s="259" t="s">
        <v>1</v>
      </c>
      <c r="F144" s="260" t="s">
        <v>1135</v>
      </c>
      <c r="G144" s="257"/>
      <c r="H144" s="261">
        <v>130</v>
      </c>
      <c r="I144" s="262"/>
      <c r="J144" s="257"/>
      <c r="K144" s="257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156</v>
      </c>
      <c r="AU144" s="267" t="s">
        <v>85</v>
      </c>
      <c r="AV144" s="13" t="s">
        <v>85</v>
      </c>
      <c r="AW144" s="13" t="s">
        <v>32</v>
      </c>
      <c r="AX144" s="13" t="s">
        <v>75</v>
      </c>
      <c r="AY144" s="267" t="s">
        <v>148</v>
      </c>
    </row>
    <row r="145" s="13" customFormat="1">
      <c r="A145" s="13"/>
      <c r="B145" s="256"/>
      <c r="C145" s="257"/>
      <c r="D145" s="258" t="s">
        <v>156</v>
      </c>
      <c r="E145" s="259" t="s">
        <v>1</v>
      </c>
      <c r="F145" s="260" t="s">
        <v>1136</v>
      </c>
      <c r="G145" s="257"/>
      <c r="H145" s="261">
        <v>140</v>
      </c>
      <c r="I145" s="262"/>
      <c r="J145" s="257"/>
      <c r="K145" s="257"/>
      <c r="L145" s="263"/>
      <c r="M145" s="264"/>
      <c r="N145" s="265"/>
      <c r="O145" s="265"/>
      <c r="P145" s="265"/>
      <c r="Q145" s="265"/>
      <c r="R145" s="265"/>
      <c r="S145" s="265"/>
      <c r="T145" s="26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156</v>
      </c>
      <c r="AU145" s="267" t="s">
        <v>85</v>
      </c>
      <c r="AV145" s="13" t="s">
        <v>85</v>
      </c>
      <c r="AW145" s="13" t="s">
        <v>32</v>
      </c>
      <c r="AX145" s="13" t="s">
        <v>75</v>
      </c>
      <c r="AY145" s="267" t="s">
        <v>148</v>
      </c>
    </row>
    <row r="146" s="13" customFormat="1">
      <c r="A146" s="13"/>
      <c r="B146" s="256"/>
      <c r="C146" s="257"/>
      <c r="D146" s="258" t="s">
        <v>156</v>
      </c>
      <c r="E146" s="259" t="s">
        <v>1</v>
      </c>
      <c r="F146" s="260" t="s">
        <v>1137</v>
      </c>
      <c r="G146" s="257"/>
      <c r="H146" s="261">
        <v>85</v>
      </c>
      <c r="I146" s="262"/>
      <c r="J146" s="257"/>
      <c r="K146" s="257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156</v>
      </c>
      <c r="AU146" s="267" t="s">
        <v>85</v>
      </c>
      <c r="AV146" s="13" t="s">
        <v>85</v>
      </c>
      <c r="AW146" s="13" t="s">
        <v>32</v>
      </c>
      <c r="AX146" s="13" t="s">
        <v>75</v>
      </c>
      <c r="AY146" s="267" t="s">
        <v>148</v>
      </c>
    </row>
    <row r="147" s="13" customFormat="1">
      <c r="A147" s="13"/>
      <c r="B147" s="256"/>
      <c r="C147" s="257"/>
      <c r="D147" s="258" t="s">
        <v>156</v>
      </c>
      <c r="E147" s="259" t="s">
        <v>1</v>
      </c>
      <c r="F147" s="260" t="s">
        <v>1138</v>
      </c>
      <c r="G147" s="257"/>
      <c r="H147" s="261">
        <v>315</v>
      </c>
      <c r="I147" s="262"/>
      <c r="J147" s="257"/>
      <c r="K147" s="257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156</v>
      </c>
      <c r="AU147" s="267" t="s">
        <v>85</v>
      </c>
      <c r="AV147" s="13" t="s">
        <v>85</v>
      </c>
      <c r="AW147" s="13" t="s">
        <v>32</v>
      </c>
      <c r="AX147" s="13" t="s">
        <v>75</v>
      </c>
      <c r="AY147" s="267" t="s">
        <v>148</v>
      </c>
    </row>
    <row r="148" s="13" customFormat="1">
      <c r="A148" s="13"/>
      <c r="B148" s="256"/>
      <c r="C148" s="257"/>
      <c r="D148" s="258" t="s">
        <v>156</v>
      </c>
      <c r="E148" s="259" t="s">
        <v>1</v>
      </c>
      <c r="F148" s="260" t="s">
        <v>1139</v>
      </c>
      <c r="G148" s="257"/>
      <c r="H148" s="261">
        <v>1230</v>
      </c>
      <c r="I148" s="262"/>
      <c r="J148" s="257"/>
      <c r="K148" s="257"/>
      <c r="L148" s="263"/>
      <c r="M148" s="264"/>
      <c r="N148" s="265"/>
      <c r="O148" s="265"/>
      <c r="P148" s="265"/>
      <c r="Q148" s="265"/>
      <c r="R148" s="265"/>
      <c r="S148" s="265"/>
      <c r="T148" s="26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7" t="s">
        <v>156</v>
      </c>
      <c r="AU148" s="267" t="s">
        <v>85</v>
      </c>
      <c r="AV148" s="13" t="s">
        <v>85</v>
      </c>
      <c r="AW148" s="13" t="s">
        <v>32</v>
      </c>
      <c r="AX148" s="13" t="s">
        <v>75</v>
      </c>
      <c r="AY148" s="267" t="s">
        <v>148</v>
      </c>
    </row>
    <row r="149" s="14" customFormat="1">
      <c r="A149" s="14"/>
      <c r="B149" s="268"/>
      <c r="C149" s="269"/>
      <c r="D149" s="258" t="s">
        <v>156</v>
      </c>
      <c r="E149" s="270" t="s">
        <v>1</v>
      </c>
      <c r="F149" s="271" t="s">
        <v>161</v>
      </c>
      <c r="G149" s="269"/>
      <c r="H149" s="272">
        <v>1900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8" t="s">
        <v>156</v>
      </c>
      <c r="AU149" s="278" t="s">
        <v>85</v>
      </c>
      <c r="AV149" s="14" t="s">
        <v>162</v>
      </c>
      <c r="AW149" s="14" t="s">
        <v>32</v>
      </c>
      <c r="AX149" s="14" t="s">
        <v>83</v>
      </c>
      <c r="AY149" s="278" t="s">
        <v>148</v>
      </c>
    </row>
    <row r="150" s="2" customFormat="1" ht="21.75" customHeight="1">
      <c r="A150" s="38"/>
      <c r="B150" s="39"/>
      <c r="C150" s="243" t="s">
        <v>182</v>
      </c>
      <c r="D150" s="243" t="s">
        <v>149</v>
      </c>
      <c r="E150" s="244" t="s">
        <v>301</v>
      </c>
      <c r="F150" s="245" t="s">
        <v>302</v>
      </c>
      <c r="G150" s="246" t="s">
        <v>276</v>
      </c>
      <c r="H150" s="247">
        <v>130</v>
      </c>
      <c r="I150" s="248"/>
      <c r="J150" s="249">
        <f>ROUND(I150*H150,2)</f>
        <v>0</v>
      </c>
      <c r="K150" s="245" t="s">
        <v>282</v>
      </c>
      <c r="L150" s="44"/>
      <c r="M150" s="250" t="s">
        <v>1</v>
      </c>
      <c r="N150" s="251" t="s">
        <v>40</v>
      </c>
      <c r="O150" s="91"/>
      <c r="P150" s="252">
        <f>O150*H150</f>
        <v>0</v>
      </c>
      <c r="Q150" s="252">
        <v>0.00012</v>
      </c>
      <c r="R150" s="252">
        <f>Q150*H150</f>
        <v>0.015600000000000001</v>
      </c>
      <c r="S150" s="252">
        <v>0.25600000000000001</v>
      </c>
      <c r="T150" s="253">
        <f>S150*H150</f>
        <v>33.280000000000001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4" t="s">
        <v>162</v>
      </c>
      <c r="AT150" s="254" t="s">
        <v>149</v>
      </c>
      <c r="AU150" s="254" t="s">
        <v>85</v>
      </c>
      <c r="AY150" s="17" t="s">
        <v>148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7" t="s">
        <v>83</v>
      </c>
      <c r="BK150" s="255">
        <f>ROUND(I150*H150,2)</f>
        <v>0</v>
      </c>
      <c r="BL150" s="17" t="s">
        <v>162</v>
      </c>
      <c r="BM150" s="254" t="s">
        <v>303</v>
      </c>
    </row>
    <row r="151" s="13" customFormat="1">
      <c r="A151" s="13"/>
      <c r="B151" s="256"/>
      <c r="C151" s="257"/>
      <c r="D151" s="258" t="s">
        <v>156</v>
      </c>
      <c r="E151" s="259" t="s">
        <v>1</v>
      </c>
      <c r="F151" s="260" t="s">
        <v>1140</v>
      </c>
      <c r="G151" s="257"/>
      <c r="H151" s="261">
        <v>130</v>
      </c>
      <c r="I151" s="262"/>
      <c r="J151" s="257"/>
      <c r="K151" s="257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156</v>
      </c>
      <c r="AU151" s="267" t="s">
        <v>85</v>
      </c>
      <c r="AV151" s="13" t="s">
        <v>85</v>
      </c>
      <c r="AW151" s="13" t="s">
        <v>32</v>
      </c>
      <c r="AX151" s="13" t="s">
        <v>83</v>
      </c>
      <c r="AY151" s="267" t="s">
        <v>148</v>
      </c>
    </row>
    <row r="152" s="2" customFormat="1" ht="16.5" customHeight="1">
      <c r="A152" s="38"/>
      <c r="B152" s="39"/>
      <c r="C152" s="243" t="s">
        <v>188</v>
      </c>
      <c r="D152" s="243" t="s">
        <v>149</v>
      </c>
      <c r="E152" s="244" t="s">
        <v>305</v>
      </c>
      <c r="F152" s="245" t="s">
        <v>306</v>
      </c>
      <c r="G152" s="246" t="s">
        <v>307</v>
      </c>
      <c r="H152" s="247">
        <v>466</v>
      </c>
      <c r="I152" s="248"/>
      <c r="J152" s="249">
        <f>ROUND(I152*H152,2)</f>
        <v>0</v>
      </c>
      <c r="K152" s="245" t="s">
        <v>282</v>
      </c>
      <c r="L152" s="44"/>
      <c r="M152" s="250" t="s">
        <v>1</v>
      </c>
      <c r="N152" s="251" t="s">
        <v>40</v>
      </c>
      <c r="O152" s="91"/>
      <c r="P152" s="252">
        <f>O152*H152</f>
        <v>0</v>
      </c>
      <c r="Q152" s="252">
        <v>0</v>
      </c>
      <c r="R152" s="252">
        <f>Q152*H152</f>
        <v>0</v>
      </c>
      <c r="S152" s="252">
        <v>0.28999999999999998</v>
      </c>
      <c r="T152" s="253">
        <f>S152*H152</f>
        <v>135.13999999999999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4" t="s">
        <v>162</v>
      </c>
      <c r="AT152" s="254" t="s">
        <v>149</v>
      </c>
      <c r="AU152" s="254" t="s">
        <v>85</v>
      </c>
      <c r="AY152" s="17" t="s">
        <v>148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7" t="s">
        <v>83</v>
      </c>
      <c r="BK152" s="255">
        <f>ROUND(I152*H152,2)</f>
        <v>0</v>
      </c>
      <c r="BL152" s="17" t="s">
        <v>162</v>
      </c>
      <c r="BM152" s="254" t="s">
        <v>308</v>
      </c>
    </row>
    <row r="153" s="13" customFormat="1">
      <c r="A153" s="13"/>
      <c r="B153" s="256"/>
      <c r="C153" s="257"/>
      <c r="D153" s="258" t="s">
        <v>156</v>
      </c>
      <c r="E153" s="259" t="s">
        <v>1</v>
      </c>
      <c r="F153" s="260" t="s">
        <v>1141</v>
      </c>
      <c r="G153" s="257"/>
      <c r="H153" s="261">
        <v>466</v>
      </c>
      <c r="I153" s="262"/>
      <c r="J153" s="257"/>
      <c r="K153" s="257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156</v>
      </c>
      <c r="AU153" s="267" t="s">
        <v>85</v>
      </c>
      <c r="AV153" s="13" t="s">
        <v>85</v>
      </c>
      <c r="AW153" s="13" t="s">
        <v>32</v>
      </c>
      <c r="AX153" s="13" t="s">
        <v>83</v>
      </c>
      <c r="AY153" s="267" t="s">
        <v>148</v>
      </c>
    </row>
    <row r="154" s="2" customFormat="1" ht="16.5" customHeight="1">
      <c r="A154" s="38"/>
      <c r="B154" s="39"/>
      <c r="C154" s="243" t="s">
        <v>194</v>
      </c>
      <c r="D154" s="243" t="s">
        <v>149</v>
      </c>
      <c r="E154" s="244" t="s">
        <v>315</v>
      </c>
      <c r="F154" s="245" t="s">
        <v>316</v>
      </c>
      <c r="G154" s="246" t="s">
        <v>317</v>
      </c>
      <c r="H154" s="247">
        <v>100</v>
      </c>
      <c r="I154" s="248"/>
      <c r="J154" s="249">
        <f>ROUND(I154*H154,2)</f>
        <v>0</v>
      </c>
      <c r="K154" s="245" t="s">
        <v>282</v>
      </c>
      <c r="L154" s="44"/>
      <c r="M154" s="250" t="s">
        <v>1</v>
      </c>
      <c r="N154" s="251" t="s">
        <v>40</v>
      </c>
      <c r="O154" s="91"/>
      <c r="P154" s="252">
        <f>O154*H154</f>
        <v>0</v>
      </c>
      <c r="Q154" s="252">
        <v>0</v>
      </c>
      <c r="R154" s="252">
        <f>Q154*H154</f>
        <v>0</v>
      </c>
      <c r="S154" s="252">
        <v>0</v>
      </c>
      <c r="T154" s="25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4" t="s">
        <v>162</v>
      </c>
      <c r="AT154" s="254" t="s">
        <v>149</v>
      </c>
      <c r="AU154" s="254" t="s">
        <v>85</v>
      </c>
      <c r="AY154" s="17" t="s">
        <v>148</v>
      </c>
      <c r="BE154" s="255">
        <f>IF(N154="základní",J154,0)</f>
        <v>0</v>
      </c>
      <c r="BF154" s="255">
        <f>IF(N154="snížená",J154,0)</f>
        <v>0</v>
      </c>
      <c r="BG154" s="255">
        <f>IF(N154="zákl. přenesená",J154,0)</f>
        <v>0</v>
      </c>
      <c r="BH154" s="255">
        <f>IF(N154="sníž. přenesená",J154,0)</f>
        <v>0</v>
      </c>
      <c r="BI154" s="255">
        <f>IF(N154="nulová",J154,0)</f>
        <v>0</v>
      </c>
      <c r="BJ154" s="17" t="s">
        <v>83</v>
      </c>
      <c r="BK154" s="255">
        <f>ROUND(I154*H154,2)</f>
        <v>0</v>
      </c>
      <c r="BL154" s="17" t="s">
        <v>162</v>
      </c>
      <c r="BM154" s="254" t="s">
        <v>318</v>
      </c>
    </row>
    <row r="155" s="13" customFormat="1">
      <c r="A155" s="13"/>
      <c r="B155" s="256"/>
      <c r="C155" s="257"/>
      <c r="D155" s="258" t="s">
        <v>156</v>
      </c>
      <c r="E155" s="259" t="s">
        <v>1</v>
      </c>
      <c r="F155" s="260" t="s">
        <v>1142</v>
      </c>
      <c r="G155" s="257"/>
      <c r="H155" s="261">
        <v>100</v>
      </c>
      <c r="I155" s="262"/>
      <c r="J155" s="257"/>
      <c r="K155" s="257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156</v>
      </c>
      <c r="AU155" s="267" t="s">
        <v>85</v>
      </c>
      <c r="AV155" s="13" t="s">
        <v>85</v>
      </c>
      <c r="AW155" s="13" t="s">
        <v>32</v>
      </c>
      <c r="AX155" s="13" t="s">
        <v>83</v>
      </c>
      <c r="AY155" s="267" t="s">
        <v>148</v>
      </c>
    </row>
    <row r="156" s="2" customFormat="1" ht="33" customHeight="1">
      <c r="A156" s="38"/>
      <c r="B156" s="39"/>
      <c r="C156" s="243" t="s">
        <v>199</v>
      </c>
      <c r="D156" s="243" t="s">
        <v>149</v>
      </c>
      <c r="E156" s="244" t="s">
        <v>324</v>
      </c>
      <c r="F156" s="245" t="s">
        <v>325</v>
      </c>
      <c r="G156" s="246" t="s">
        <v>317</v>
      </c>
      <c r="H156" s="247">
        <v>630</v>
      </c>
      <c r="I156" s="248"/>
      <c r="J156" s="249">
        <f>ROUND(I156*H156,2)</f>
        <v>0</v>
      </c>
      <c r="K156" s="245" t="s">
        <v>282</v>
      </c>
      <c r="L156" s="44"/>
      <c r="M156" s="250" t="s">
        <v>1</v>
      </c>
      <c r="N156" s="251" t="s">
        <v>40</v>
      </c>
      <c r="O156" s="91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4" t="s">
        <v>162</v>
      </c>
      <c r="AT156" s="254" t="s">
        <v>149</v>
      </c>
      <c r="AU156" s="254" t="s">
        <v>85</v>
      </c>
      <c r="AY156" s="17" t="s">
        <v>148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7" t="s">
        <v>83</v>
      </c>
      <c r="BK156" s="255">
        <f>ROUND(I156*H156,2)</f>
        <v>0</v>
      </c>
      <c r="BL156" s="17" t="s">
        <v>162</v>
      </c>
      <c r="BM156" s="254" t="s">
        <v>1143</v>
      </c>
    </row>
    <row r="157" s="15" customFormat="1">
      <c r="A157" s="15"/>
      <c r="B157" s="279"/>
      <c r="C157" s="280"/>
      <c r="D157" s="258" t="s">
        <v>156</v>
      </c>
      <c r="E157" s="281" t="s">
        <v>1</v>
      </c>
      <c r="F157" s="282" t="s">
        <v>327</v>
      </c>
      <c r="G157" s="280"/>
      <c r="H157" s="281" t="s">
        <v>1</v>
      </c>
      <c r="I157" s="283"/>
      <c r="J157" s="280"/>
      <c r="K157" s="280"/>
      <c r="L157" s="284"/>
      <c r="M157" s="285"/>
      <c r="N157" s="286"/>
      <c r="O157" s="286"/>
      <c r="P157" s="286"/>
      <c r="Q157" s="286"/>
      <c r="R157" s="286"/>
      <c r="S157" s="286"/>
      <c r="T157" s="28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8" t="s">
        <v>156</v>
      </c>
      <c r="AU157" s="288" t="s">
        <v>85</v>
      </c>
      <c r="AV157" s="15" t="s">
        <v>83</v>
      </c>
      <c r="AW157" s="15" t="s">
        <v>32</v>
      </c>
      <c r="AX157" s="15" t="s">
        <v>75</v>
      </c>
      <c r="AY157" s="288" t="s">
        <v>148</v>
      </c>
    </row>
    <row r="158" s="13" customFormat="1">
      <c r="A158" s="13"/>
      <c r="B158" s="256"/>
      <c r="C158" s="257"/>
      <c r="D158" s="258" t="s">
        <v>156</v>
      </c>
      <c r="E158" s="259" t="s">
        <v>1</v>
      </c>
      <c r="F158" s="260" t="s">
        <v>1144</v>
      </c>
      <c r="G158" s="257"/>
      <c r="H158" s="261">
        <v>48.75</v>
      </c>
      <c r="I158" s="262"/>
      <c r="J158" s="257"/>
      <c r="K158" s="257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156</v>
      </c>
      <c r="AU158" s="267" t="s">
        <v>85</v>
      </c>
      <c r="AV158" s="13" t="s">
        <v>85</v>
      </c>
      <c r="AW158" s="13" t="s">
        <v>32</v>
      </c>
      <c r="AX158" s="13" t="s">
        <v>75</v>
      </c>
      <c r="AY158" s="267" t="s">
        <v>148</v>
      </c>
    </row>
    <row r="159" s="13" customFormat="1">
      <c r="A159" s="13"/>
      <c r="B159" s="256"/>
      <c r="C159" s="257"/>
      <c r="D159" s="258" t="s">
        <v>156</v>
      </c>
      <c r="E159" s="259" t="s">
        <v>1</v>
      </c>
      <c r="F159" s="260" t="s">
        <v>1145</v>
      </c>
      <c r="G159" s="257"/>
      <c r="H159" s="261">
        <v>118.125</v>
      </c>
      <c r="I159" s="262"/>
      <c r="J159" s="257"/>
      <c r="K159" s="257"/>
      <c r="L159" s="263"/>
      <c r="M159" s="264"/>
      <c r="N159" s="265"/>
      <c r="O159" s="265"/>
      <c r="P159" s="265"/>
      <c r="Q159" s="265"/>
      <c r="R159" s="265"/>
      <c r="S159" s="265"/>
      <c r="T159" s="26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7" t="s">
        <v>156</v>
      </c>
      <c r="AU159" s="267" t="s">
        <v>85</v>
      </c>
      <c r="AV159" s="13" t="s">
        <v>85</v>
      </c>
      <c r="AW159" s="13" t="s">
        <v>32</v>
      </c>
      <c r="AX159" s="13" t="s">
        <v>75</v>
      </c>
      <c r="AY159" s="267" t="s">
        <v>148</v>
      </c>
    </row>
    <row r="160" s="13" customFormat="1">
      <c r="A160" s="13"/>
      <c r="B160" s="256"/>
      <c r="C160" s="257"/>
      <c r="D160" s="258" t="s">
        <v>156</v>
      </c>
      <c r="E160" s="259" t="s">
        <v>1</v>
      </c>
      <c r="F160" s="260" t="s">
        <v>1146</v>
      </c>
      <c r="G160" s="257"/>
      <c r="H160" s="261">
        <v>463.125</v>
      </c>
      <c r="I160" s="262"/>
      <c r="J160" s="257"/>
      <c r="K160" s="257"/>
      <c r="L160" s="263"/>
      <c r="M160" s="264"/>
      <c r="N160" s="265"/>
      <c r="O160" s="265"/>
      <c r="P160" s="265"/>
      <c r="Q160" s="265"/>
      <c r="R160" s="265"/>
      <c r="S160" s="265"/>
      <c r="T160" s="26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7" t="s">
        <v>156</v>
      </c>
      <c r="AU160" s="267" t="s">
        <v>85</v>
      </c>
      <c r="AV160" s="13" t="s">
        <v>85</v>
      </c>
      <c r="AW160" s="13" t="s">
        <v>32</v>
      </c>
      <c r="AX160" s="13" t="s">
        <v>75</v>
      </c>
      <c r="AY160" s="267" t="s">
        <v>148</v>
      </c>
    </row>
    <row r="161" s="14" customFormat="1">
      <c r="A161" s="14"/>
      <c r="B161" s="268"/>
      <c r="C161" s="269"/>
      <c r="D161" s="258" t="s">
        <v>156</v>
      </c>
      <c r="E161" s="270" t="s">
        <v>1</v>
      </c>
      <c r="F161" s="271" t="s">
        <v>161</v>
      </c>
      <c r="G161" s="269"/>
      <c r="H161" s="272">
        <v>630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8" t="s">
        <v>156</v>
      </c>
      <c r="AU161" s="278" t="s">
        <v>85</v>
      </c>
      <c r="AV161" s="14" t="s">
        <v>162</v>
      </c>
      <c r="AW161" s="14" t="s">
        <v>32</v>
      </c>
      <c r="AX161" s="14" t="s">
        <v>83</v>
      </c>
      <c r="AY161" s="278" t="s">
        <v>148</v>
      </c>
    </row>
    <row r="162" s="2" customFormat="1" ht="21.75" customHeight="1">
      <c r="A162" s="38"/>
      <c r="B162" s="39"/>
      <c r="C162" s="243" t="s">
        <v>205</v>
      </c>
      <c r="D162" s="243" t="s">
        <v>149</v>
      </c>
      <c r="E162" s="244" t="s">
        <v>335</v>
      </c>
      <c r="F162" s="245" t="s">
        <v>336</v>
      </c>
      <c r="G162" s="246" t="s">
        <v>317</v>
      </c>
      <c r="H162" s="247">
        <v>630</v>
      </c>
      <c r="I162" s="248"/>
      <c r="J162" s="249">
        <f>ROUND(I162*H162,2)</f>
        <v>0</v>
      </c>
      <c r="K162" s="245" t="s">
        <v>282</v>
      </c>
      <c r="L162" s="44"/>
      <c r="M162" s="250" t="s">
        <v>1</v>
      </c>
      <c r="N162" s="251" t="s">
        <v>40</v>
      </c>
      <c r="O162" s="91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4" t="s">
        <v>162</v>
      </c>
      <c r="AT162" s="254" t="s">
        <v>149</v>
      </c>
      <c r="AU162" s="254" t="s">
        <v>85</v>
      </c>
      <c r="AY162" s="17" t="s">
        <v>148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7" t="s">
        <v>83</v>
      </c>
      <c r="BK162" s="255">
        <f>ROUND(I162*H162,2)</f>
        <v>0</v>
      </c>
      <c r="BL162" s="17" t="s">
        <v>162</v>
      </c>
      <c r="BM162" s="254" t="s">
        <v>337</v>
      </c>
    </row>
    <row r="163" s="15" customFormat="1">
      <c r="A163" s="15"/>
      <c r="B163" s="279"/>
      <c r="C163" s="280"/>
      <c r="D163" s="258" t="s">
        <v>156</v>
      </c>
      <c r="E163" s="281" t="s">
        <v>1</v>
      </c>
      <c r="F163" s="282" t="s">
        <v>338</v>
      </c>
      <c r="G163" s="280"/>
      <c r="H163" s="281" t="s">
        <v>1</v>
      </c>
      <c r="I163" s="283"/>
      <c r="J163" s="280"/>
      <c r="K163" s="280"/>
      <c r="L163" s="284"/>
      <c r="M163" s="285"/>
      <c r="N163" s="286"/>
      <c r="O163" s="286"/>
      <c r="P163" s="286"/>
      <c r="Q163" s="286"/>
      <c r="R163" s="286"/>
      <c r="S163" s="286"/>
      <c r="T163" s="28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8" t="s">
        <v>156</v>
      </c>
      <c r="AU163" s="288" t="s">
        <v>85</v>
      </c>
      <c r="AV163" s="15" t="s">
        <v>83</v>
      </c>
      <c r="AW163" s="15" t="s">
        <v>32</v>
      </c>
      <c r="AX163" s="15" t="s">
        <v>75</v>
      </c>
      <c r="AY163" s="288" t="s">
        <v>148</v>
      </c>
    </row>
    <row r="164" s="13" customFormat="1">
      <c r="A164" s="13"/>
      <c r="B164" s="256"/>
      <c r="C164" s="257"/>
      <c r="D164" s="258" t="s">
        <v>156</v>
      </c>
      <c r="E164" s="259" t="s">
        <v>1</v>
      </c>
      <c r="F164" s="260" t="s">
        <v>1147</v>
      </c>
      <c r="G164" s="257"/>
      <c r="H164" s="261">
        <v>630</v>
      </c>
      <c r="I164" s="262"/>
      <c r="J164" s="257"/>
      <c r="K164" s="257"/>
      <c r="L164" s="263"/>
      <c r="M164" s="264"/>
      <c r="N164" s="265"/>
      <c r="O164" s="265"/>
      <c r="P164" s="265"/>
      <c r="Q164" s="265"/>
      <c r="R164" s="265"/>
      <c r="S164" s="265"/>
      <c r="T164" s="26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7" t="s">
        <v>156</v>
      </c>
      <c r="AU164" s="267" t="s">
        <v>85</v>
      </c>
      <c r="AV164" s="13" t="s">
        <v>85</v>
      </c>
      <c r="AW164" s="13" t="s">
        <v>32</v>
      </c>
      <c r="AX164" s="13" t="s">
        <v>83</v>
      </c>
      <c r="AY164" s="267" t="s">
        <v>148</v>
      </c>
    </row>
    <row r="165" s="2" customFormat="1" ht="33" customHeight="1">
      <c r="A165" s="38"/>
      <c r="B165" s="39"/>
      <c r="C165" s="243" t="s">
        <v>210</v>
      </c>
      <c r="D165" s="243" t="s">
        <v>149</v>
      </c>
      <c r="E165" s="244" t="s">
        <v>340</v>
      </c>
      <c r="F165" s="245" t="s">
        <v>341</v>
      </c>
      <c r="G165" s="246" t="s">
        <v>317</v>
      </c>
      <c r="H165" s="247">
        <v>3150</v>
      </c>
      <c r="I165" s="248"/>
      <c r="J165" s="249">
        <f>ROUND(I165*H165,2)</f>
        <v>0</v>
      </c>
      <c r="K165" s="245" t="s">
        <v>282</v>
      </c>
      <c r="L165" s="44"/>
      <c r="M165" s="250" t="s">
        <v>1</v>
      </c>
      <c r="N165" s="251" t="s">
        <v>40</v>
      </c>
      <c r="O165" s="91"/>
      <c r="P165" s="252">
        <f>O165*H165</f>
        <v>0</v>
      </c>
      <c r="Q165" s="252">
        <v>0</v>
      </c>
      <c r="R165" s="252">
        <f>Q165*H165</f>
        <v>0</v>
      </c>
      <c r="S165" s="252">
        <v>0</v>
      </c>
      <c r="T165" s="25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4" t="s">
        <v>162</v>
      </c>
      <c r="AT165" s="254" t="s">
        <v>149</v>
      </c>
      <c r="AU165" s="254" t="s">
        <v>85</v>
      </c>
      <c r="AY165" s="17" t="s">
        <v>148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17" t="s">
        <v>83</v>
      </c>
      <c r="BK165" s="255">
        <f>ROUND(I165*H165,2)</f>
        <v>0</v>
      </c>
      <c r="BL165" s="17" t="s">
        <v>162</v>
      </c>
      <c r="BM165" s="254" t="s">
        <v>342</v>
      </c>
    </row>
    <row r="166" s="13" customFormat="1">
      <c r="A166" s="13"/>
      <c r="B166" s="256"/>
      <c r="C166" s="257"/>
      <c r="D166" s="258" t="s">
        <v>156</v>
      </c>
      <c r="E166" s="259" t="s">
        <v>1</v>
      </c>
      <c r="F166" s="260" t="s">
        <v>1148</v>
      </c>
      <c r="G166" s="257"/>
      <c r="H166" s="261">
        <v>3150</v>
      </c>
      <c r="I166" s="262"/>
      <c r="J166" s="257"/>
      <c r="K166" s="257"/>
      <c r="L166" s="263"/>
      <c r="M166" s="264"/>
      <c r="N166" s="265"/>
      <c r="O166" s="265"/>
      <c r="P166" s="265"/>
      <c r="Q166" s="265"/>
      <c r="R166" s="265"/>
      <c r="S166" s="265"/>
      <c r="T166" s="26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7" t="s">
        <v>156</v>
      </c>
      <c r="AU166" s="267" t="s">
        <v>85</v>
      </c>
      <c r="AV166" s="13" t="s">
        <v>85</v>
      </c>
      <c r="AW166" s="13" t="s">
        <v>32</v>
      </c>
      <c r="AX166" s="13" t="s">
        <v>83</v>
      </c>
      <c r="AY166" s="267" t="s">
        <v>148</v>
      </c>
    </row>
    <row r="167" s="2" customFormat="1" ht="16.5" customHeight="1">
      <c r="A167" s="38"/>
      <c r="B167" s="39"/>
      <c r="C167" s="243" t="s">
        <v>214</v>
      </c>
      <c r="D167" s="243" t="s">
        <v>149</v>
      </c>
      <c r="E167" s="244" t="s">
        <v>344</v>
      </c>
      <c r="F167" s="245" t="s">
        <v>345</v>
      </c>
      <c r="G167" s="246" t="s">
        <v>317</v>
      </c>
      <c r="H167" s="247">
        <v>630</v>
      </c>
      <c r="I167" s="248"/>
      <c r="J167" s="249">
        <f>ROUND(I167*H167,2)</f>
        <v>0</v>
      </c>
      <c r="K167" s="245" t="s">
        <v>282</v>
      </c>
      <c r="L167" s="44"/>
      <c r="M167" s="250" t="s">
        <v>1</v>
      </c>
      <c r="N167" s="251" t="s">
        <v>40</v>
      </c>
      <c r="O167" s="91"/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4" t="s">
        <v>162</v>
      </c>
      <c r="AT167" s="254" t="s">
        <v>149</v>
      </c>
      <c r="AU167" s="254" t="s">
        <v>85</v>
      </c>
      <c r="AY167" s="17" t="s">
        <v>148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17" t="s">
        <v>83</v>
      </c>
      <c r="BK167" s="255">
        <f>ROUND(I167*H167,2)</f>
        <v>0</v>
      </c>
      <c r="BL167" s="17" t="s">
        <v>162</v>
      </c>
      <c r="BM167" s="254" t="s">
        <v>346</v>
      </c>
    </row>
    <row r="168" s="2" customFormat="1" ht="21.75" customHeight="1">
      <c r="A168" s="38"/>
      <c r="B168" s="39"/>
      <c r="C168" s="243" t="s">
        <v>219</v>
      </c>
      <c r="D168" s="243" t="s">
        <v>149</v>
      </c>
      <c r="E168" s="244" t="s">
        <v>347</v>
      </c>
      <c r="F168" s="245" t="s">
        <v>348</v>
      </c>
      <c r="G168" s="246" t="s">
        <v>349</v>
      </c>
      <c r="H168" s="247">
        <v>1134</v>
      </c>
      <c r="I168" s="248"/>
      <c r="J168" s="249">
        <f>ROUND(I168*H168,2)</f>
        <v>0</v>
      </c>
      <c r="K168" s="245" t="s">
        <v>282</v>
      </c>
      <c r="L168" s="44"/>
      <c r="M168" s="250" t="s">
        <v>1</v>
      </c>
      <c r="N168" s="251" t="s">
        <v>40</v>
      </c>
      <c r="O168" s="91"/>
      <c r="P168" s="252">
        <f>O168*H168</f>
        <v>0</v>
      </c>
      <c r="Q168" s="252">
        <v>0</v>
      </c>
      <c r="R168" s="252">
        <f>Q168*H168</f>
        <v>0</v>
      </c>
      <c r="S168" s="252">
        <v>0</v>
      </c>
      <c r="T168" s="25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4" t="s">
        <v>162</v>
      </c>
      <c r="AT168" s="254" t="s">
        <v>149</v>
      </c>
      <c r="AU168" s="254" t="s">
        <v>85</v>
      </c>
      <c r="AY168" s="17" t="s">
        <v>148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17" t="s">
        <v>83</v>
      </c>
      <c r="BK168" s="255">
        <f>ROUND(I168*H168,2)</f>
        <v>0</v>
      </c>
      <c r="BL168" s="17" t="s">
        <v>162</v>
      </c>
      <c r="BM168" s="254" t="s">
        <v>350</v>
      </c>
    </row>
    <row r="169" s="15" customFormat="1">
      <c r="A169" s="15"/>
      <c r="B169" s="279"/>
      <c r="C169" s="280"/>
      <c r="D169" s="258" t="s">
        <v>156</v>
      </c>
      <c r="E169" s="281" t="s">
        <v>1</v>
      </c>
      <c r="F169" s="282" t="s">
        <v>351</v>
      </c>
      <c r="G169" s="280"/>
      <c r="H169" s="281" t="s">
        <v>1</v>
      </c>
      <c r="I169" s="283"/>
      <c r="J169" s="280"/>
      <c r="K169" s="280"/>
      <c r="L169" s="284"/>
      <c r="M169" s="285"/>
      <c r="N169" s="286"/>
      <c r="O169" s="286"/>
      <c r="P169" s="286"/>
      <c r="Q169" s="286"/>
      <c r="R169" s="286"/>
      <c r="S169" s="286"/>
      <c r="T169" s="28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8" t="s">
        <v>156</v>
      </c>
      <c r="AU169" s="288" t="s">
        <v>85</v>
      </c>
      <c r="AV169" s="15" t="s">
        <v>83</v>
      </c>
      <c r="AW169" s="15" t="s">
        <v>32</v>
      </c>
      <c r="AX169" s="15" t="s">
        <v>75</v>
      </c>
      <c r="AY169" s="288" t="s">
        <v>148</v>
      </c>
    </row>
    <row r="170" s="13" customFormat="1">
      <c r="A170" s="13"/>
      <c r="B170" s="256"/>
      <c r="C170" s="257"/>
      <c r="D170" s="258" t="s">
        <v>156</v>
      </c>
      <c r="E170" s="259" t="s">
        <v>1</v>
      </c>
      <c r="F170" s="260" t="s">
        <v>1149</v>
      </c>
      <c r="G170" s="257"/>
      <c r="H170" s="261">
        <v>1134</v>
      </c>
      <c r="I170" s="262"/>
      <c r="J170" s="257"/>
      <c r="K170" s="257"/>
      <c r="L170" s="263"/>
      <c r="M170" s="264"/>
      <c r="N170" s="265"/>
      <c r="O170" s="265"/>
      <c r="P170" s="265"/>
      <c r="Q170" s="265"/>
      <c r="R170" s="265"/>
      <c r="S170" s="265"/>
      <c r="T170" s="26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7" t="s">
        <v>156</v>
      </c>
      <c r="AU170" s="267" t="s">
        <v>85</v>
      </c>
      <c r="AV170" s="13" t="s">
        <v>85</v>
      </c>
      <c r="AW170" s="13" t="s">
        <v>32</v>
      </c>
      <c r="AX170" s="13" t="s">
        <v>83</v>
      </c>
      <c r="AY170" s="267" t="s">
        <v>148</v>
      </c>
    </row>
    <row r="171" s="2" customFormat="1" ht="21.75" customHeight="1">
      <c r="A171" s="38"/>
      <c r="B171" s="39"/>
      <c r="C171" s="243" t="s">
        <v>224</v>
      </c>
      <c r="D171" s="243" t="s">
        <v>149</v>
      </c>
      <c r="E171" s="244" t="s">
        <v>354</v>
      </c>
      <c r="F171" s="245" t="s">
        <v>355</v>
      </c>
      <c r="G171" s="246" t="s">
        <v>317</v>
      </c>
      <c r="H171" s="247">
        <v>45</v>
      </c>
      <c r="I171" s="248"/>
      <c r="J171" s="249">
        <f>ROUND(I171*H171,2)</f>
        <v>0</v>
      </c>
      <c r="K171" s="245" t="s">
        <v>282</v>
      </c>
      <c r="L171" s="44"/>
      <c r="M171" s="250" t="s">
        <v>1</v>
      </c>
      <c r="N171" s="251" t="s">
        <v>40</v>
      </c>
      <c r="O171" s="91"/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4" t="s">
        <v>162</v>
      </c>
      <c r="AT171" s="254" t="s">
        <v>149</v>
      </c>
      <c r="AU171" s="254" t="s">
        <v>85</v>
      </c>
      <c r="AY171" s="17" t="s">
        <v>148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7" t="s">
        <v>83</v>
      </c>
      <c r="BK171" s="255">
        <f>ROUND(I171*H171,2)</f>
        <v>0</v>
      </c>
      <c r="BL171" s="17" t="s">
        <v>162</v>
      </c>
      <c r="BM171" s="254" t="s">
        <v>356</v>
      </c>
    </row>
    <row r="172" s="13" customFormat="1">
      <c r="A172" s="13"/>
      <c r="B172" s="256"/>
      <c r="C172" s="257"/>
      <c r="D172" s="258" t="s">
        <v>156</v>
      </c>
      <c r="E172" s="259" t="s">
        <v>1</v>
      </c>
      <c r="F172" s="260" t="s">
        <v>357</v>
      </c>
      <c r="G172" s="257"/>
      <c r="H172" s="261">
        <v>45</v>
      </c>
      <c r="I172" s="262"/>
      <c r="J172" s="257"/>
      <c r="K172" s="257"/>
      <c r="L172" s="263"/>
      <c r="M172" s="264"/>
      <c r="N172" s="265"/>
      <c r="O172" s="265"/>
      <c r="P172" s="265"/>
      <c r="Q172" s="265"/>
      <c r="R172" s="265"/>
      <c r="S172" s="265"/>
      <c r="T172" s="26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7" t="s">
        <v>156</v>
      </c>
      <c r="AU172" s="267" t="s">
        <v>85</v>
      </c>
      <c r="AV172" s="13" t="s">
        <v>85</v>
      </c>
      <c r="AW172" s="13" t="s">
        <v>32</v>
      </c>
      <c r="AX172" s="13" t="s">
        <v>75</v>
      </c>
      <c r="AY172" s="267" t="s">
        <v>148</v>
      </c>
    </row>
    <row r="173" s="2" customFormat="1" ht="16.5" customHeight="1">
      <c r="A173" s="38"/>
      <c r="B173" s="39"/>
      <c r="C173" s="297" t="s">
        <v>8</v>
      </c>
      <c r="D173" s="297" t="s">
        <v>359</v>
      </c>
      <c r="E173" s="298" t="s">
        <v>360</v>
      </c>
      <c r="F173" s="299" t="s">
        <v>361</v>
      </c>
      <c r="G173" s="300" t="s">
        <v>349</v>
      </c>
      <c r="H173" s="301">
        <v>90</v>
      </c>
      <c r="I173" s="302"/>
      <c r="J173" s="303">
        <f>ROUND(I173*H173,2)</f>
        <v>0</v>
      </c>
      <c r="K173" s="299" t="s">
        <v>153</v>
      </c>
      <c r="L173" s="304"/>
      <c r="M173" s="305" t="s">
        <v>1</v>
      </c>
      <c r="N173" s="306" t="s">
        <v>40</v>
      </c>
      <c r="O173" s="91"/>
      <c r="P173" s="252">
        <f>O173*H173</f>
        <v>0</v>
      </c>
      <c r="Q173" s="252">
        <v>1</v>
      </c>
      <c r="R173" s="252">
        <f>Q173*H173</f>
        <v>90</v>
      </c>
      <c r="S173" s="252">
        <v>0</v>
      </c>
      <c r="T173" s="25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4" t="s">
        <v>194</v>
      </c>
      <c r="AT173" s="254" t="s">
        <v>359</v>
      </c>
      <c r="AU173" s="254" t="s">
        <v>85</v>
      </c>
      <c r="AY173" s="17" t="s">
        <v>148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17" t="s">
        <v>83</v>
      </c>
      <c r="BK173" s="255">
        <f>ROUND(I173*H173,2)</f>
        <v>0</v>
      </c>
      <c r="BL173" s="17" t="s">
        <v>162</v>
      </c>
      <c r="BM173" s="254" t="s">
        <v>362</v>
      </c>
    </row>
    <row r="174" s="13" customFormat="1">
      <c r="A174" s="13"/>
      <c r="B174" s="256"/>
      <c r="C174" s="257"/>
      <c r="D174" s="258" t="s">
        <v>156</v>
      </c>
      <c r="E174" s="259" t="s">
        <v>1</v>
      </c>
      <c r="F174" s="260" t="s">
        <v>363</v>
      </c>
      <c r="G174" s="257"/>
      <c r="H174" s="261">
        <v>90</v>
      </c>
      <c r="I174" s="262"/>
      <c r="J174" s="257"/>
      <c r="K174" s="257"/>
      <c r="L174" s="263"/>
      <c r="M174" s="264"/>
      <c r="N174" s="265"/>
      <c r="O174" s="265"/>
      <c r="P174" s="265"/>
      <c r="Q174" s="265"/>
      <c r="R174" s="265"/>
      <c r="S174" s="265"/>
      <c r="T174" s="26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7" t="s">
        <v>156</v>
      </c>
      <c r="AU174" s="267" t="s">
        <v>85</v>
      </c>
      <c r="AV174" s="13" t="s">
        <v>85</v>
      </c>
      <c r="AW174" s="13" t="s">
        <v>32</v>
      </c>
      <c r="AX174" s="13" t="s">
        <v>75</v>
      </c>
      <c r="AY174" s="267" t="s">
        <v>148</v>
      </c>
    </row>
    <row r="175" s="2" customFormat="1" ht="16.5" customHeight="1">
      <c r="A175" s="38"/>
      <c r="B175" s="39"/>
      <c r="C175" s="243" t="s">
        <v>233</v>
      </c>
      <c r="D175" s="243" t="s">
        <v>149</v>
      </c>
      <c r="E175" s="244" t="s">
        <v>365</v>
      </c>
      <c r="F175" s="245" t="s">
        <v>366</v>
      </c>
      <c r="G175" s="246" t="s">
        <v>276</v>
      </c>
      <c r="H175" s="247">
        <v>11962.5</v>
      </c>
      <c r="I175" s="248"/>
      <c r="J175" s="249">
        <f>ROUND(I175*H175,2)</f>
        <v>0</v>
      </c>
      <c r="K175" s="245" t="s">
        <v>282</v>
      </c>
      <c r="L175" s="44"/>
      <c r="M175" s="250" t="s">
        <v>1</v>
      </c>
      <c r="N175" s="251" t="s">
        <v>40</v>
      </c>
      <c r="O175" s="91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4" t="s">
        <v>162</v>
      </c>
      <c r="AT175" s="254" t="s">
        <v>149</v>
      </c>
      <c r="AU175" s="254" t="s">
        <v>85</v>
      </c>
      <c r="AY175" s="17" t="s">
        <v>148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7" t="s">
        <v>83</v>
      </c>
      <c r="BK175" s="255">
        <f>ROUND(I175*H175,2)</f>
        <v>0</v>
      </c>
      <c r="BL175" s="17" t="s">
        <v>162</v>
      </c>
      <c r="BM175" s="254" t="s">
        <v>367</v>
      </c>
    </row>
    <row r="176" s="15" customFormat="1">
      <c r="A176" s="15"/>
      <c r="B176" s="279"/>
      <c r="C176" s="280"/>
      <c r="D176" s="258" t="s">
        <v>156</v>
      </c>
      <c r="E176" s="281" t="s">
        <v>1</v>
      </c>
      <c r="F176" s="282" t="s">
        <v>368</v>
      </c>
      <c r="G176" s="280"/>
      <c r="H176" s="281" t="s">
        <v>1</v>
      </c>
      <c r="I176" s="283"/>
      <c r="J176" s="280"/>
      <c r="K176" s="280"/>
      <c r="L176" s="284"/>
      <c r="M176" s="285"/>
      <c r="N176" s="286"/>
      <c r="O176" s="286"/>
      <c r="P176" s="286"/>
      <c r="Q176" s="286"/>
      <c r="R176" s="286"/>
      <c r="S176" s="286"/>
      <c r="T176" s="28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8" t="s">
        <v>156</v>
      </c>
      <c r="AU176" s="288" t="s">
        <v>85</v>
      </c>
      <c r="AV176" s="15" t="s">
        <v>83</v>
      </c>
      <c r="AW176" s="15" t="s">
        <v>32</v>
      </c>
      <c r="AX176" s="15" t="s">
        <v>75</v>
      </c>
      <c r="AY176" s="288" t="s">
        <v>148</v>
      </c>
    </row>
    <row r="177" s="13" customFormat="1">
      <c r="A177" s="13"/>
      <c r="B177" s="256"/>
      <c r="C177" s="257"/>
      <c r="D177" s="258" t="s">
        <v>156</v>
      </c>
      <c r="E177" s="259" t="s">
        <v>1</v>
      </c>
      <c r="F177" s="260" t="s">
        <v>1150</v>
      </c>
      <c r="G177" s="257"/>
      <c r="H177" s="261">
        <v>325</v>
      </c>
      <c r="I177" s="262"/>
      <c r="J177" s="257"/>
      <c r="K177" s="257"/>
      <c r="L177" s="263"/>
      <c r="M177" s="264"/>
      <c r="N177" s="265"/>
      <c r="O177" s="265"/>
      <c r="P177" s="265"/>
      <c r="Q177" s="265"/>
      <c r="R177" s="265"/>
      <c r="S177" s="265"/>
      <c r="T177" s="26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7" t="s">
        <v>156</v>
      </c>
      <c r="AU177" s="267" t="s">
        <v>85</v>
      </c>
      <c r="AV177" s="13" t="s">
        <v>85</v>
      </c>
      <c r="AW177" s="13" t="s">
        <v>32</v>
      </c>
      <c r="AX177" s="13" t="s">
        <v>75</v>
      </c>
      <c r="AY177" s="267" t="s">
        <v>148</v>
      </c>
    </row>
    <row r="178" s="13" customFormat="1">
      <c r="A178" s="13"/>
      <c r="B178" s="256"/>
      <c r="C178" s="257"/>
      <c r="D178" s="258" t="s">
        <v>156</v>
      </c>
      <c r="E178" s="259" t="s">
        <v>1</v>
      </c>
      <c r="F178" s="260" t="s">
        <v>1151</v>
      </c>
      <c r="G178" s="257"/>
      <c r="H178" s="261">
        <v>175</v>
      </c>
      <c r="I178" s="262"/>
      <c r="J178" s="257"/>
      <c r="K178" s="257"/>
      <c r="L178" s="263"/>
      <c r="M178" s="264"/>
      <c r="N178" s="265"/>
      <c r="O178" s="265"/>
      <c r="P178" s="265"/>
      <c r="Q178" s="265"/>
      <c r="R178" s="265"/>
      <c r="S178" s="265"/>
      <c r="T178" s="26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7" t="s">
        <v>156</v>
      </c>
      <c r="AU178" s="267" t="s">
        <v>85</v>
      </c>
      <c r="AV178" s="13" t="s">
        <v>85</v>
      </c>
      <c r="AW178" s="13" t="s">
        <v>32</v>
      </c>
      <c r="AX178" s="13" t="s">
        <v>75</v>
      </c>
      <c r="AY178" s="267" t="s">
        <v>148</v>
      </c>
    </row>
    <row r="179" s="13" customFormat="1">
      <c r="A179" s="13"/>
      <c r="B179" s="256"/>
      <c r="C179" s="257"/>
      <c r="D179" s="258" t="s">
        <v>156</v>
      </c>
      <c r="E179" s="259" t="s">
        <v>1</v>
      </c>
      <c r="F179" s="260" t="s">
        <v>1152</v>
      </c>
      <c r="G179" s="257"/>
      <c r="H179" s="261">
        <v>106.25</v>
      </c>
      <c r="I179" s="262"/>
      <c r="J179" s="257"/>
      <c r="K179" s="257"/>
      <c r="L179" s="263"/>
      <c r="M179" s="264"/>
      <c r="N179" s="265"/>
      <c r="O179" s="265"/>
      <c r="P179" s="265"/>
      <c r="Q179" s="265"/>
      <c r="R179" s="265"/>
      <c r="S179" s="265"/>
      <c r="T179" s="26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7" t="s">
        <v>156</v>
      </c>
      <c r="AU179" s="267" t="s">
        <v>85</v>
      </c>
      <c r="AV179" s="13" t="s">
        <v>85</v>
      </c>
      <c r="AW179" s="13" t="s">
        <v>32</v>
      </c>
      <c r="AX179" s="13" t="s">
        <v>75</v>
      </c>
      <c r="AY179" s="267" t="s">
        <v>148</v>
      </c>
    </row>
    <row r="180" s="13" customFormat="1">
      <c r="A180" s="13"/>
      <c r="B180" s="256"/>
      <c r="C180" s="257"/>
      <c r="D180" s="258" t="s">
        <v>156</v>
      </c>
      <c r="E180" s="259" t="s">
        <v>1</v>
      </c>
      <c r="F180" s="260" t="s">
        <v>1153</v>
      </c>
      <c r="G180" s="257"/>
      <c r="H180" s="261">
        <v>787.5</v>
      </c>
      <c r="I180" s="262"/>
      <c r="J180" s="257"/>
      <c r="K180" s="257"/>
      <c r="L180" s="263"/>
      <c r="M180" s="264"/>
      <c r="N180" s="265"/>
      <c r="O180" s="265"/>
      <c r="P180" s="265"/>
      <c r="Q180" s="265"/>
      <c r="R180" s="265"/>
      <c r="S180" s="265"/>
      <c r="T180" s="26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7" t="s">
        <v>156</v>
      </c>
      <c r="AU180" s="267" t="s">
        <v>85</v>
      </c>
      <c r="AV180" s="13" t="s">
        <v>85</v>
      </c>
      <c r="AW180" s="13" t="s">
        <v>32</v>
      </c>
      <c r="AX180" s="13" t="s">
        <v>75</v>
      </c>
      <c r="AY180" s="267" t="s">
        <v>148</v>
      </c>
    </row>
    <row r="181" s="13" customFormat="1">
      <c r="A181" s="13"/>
      <c r="B181" s="256"/>
      <c r="C181" s="257"/>
      <c r="D181" s="258" t="s">
        <v>156</v>
      </c>
      <c r="E181" s="259" t="s">
        <v>1</v>
      </c>
      <c r="F181" s="260" t="s">
        <v>1154</v>
      </c>
      <c r="G181" s="257"/>
      <c r="H181" s="261">
        <v>3087.5</v>
      </c>
      <c r="I181" s="262"/>
      <c r="J181" s="257"/>
      <c r="K181" s="257"/>
      <c r="L181" s="263"/>
      <c r="M181" s="264"/>
      <c r="N181" s="265"/>
      <c r="O181" s="265"/>
      <c r="P181" s="265"/>
      <c r="Q181" s="265"/>
      <c r="R181" s="265"/>
      <c r="S181" s="265"/>
      <c r="T181" s="26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7" t="s">
        <v>156</v>
      </c>
      <c r="AU181" s="267" t="s">
        <v>85</v>
      </c>
      <c r="AV181" s="13" t="s">
        <v>85</v>
      </c>
      <c r="AW181" s="13" t="s">
        <v>32</v>
      </c>
      <c r="AX181" s="13" t="s">
        <v>75</v>
      </c>
      <c r="AY181" s="267" t="s">
        <v>148</v>
      </c>
    </row>
    <row r="182" s="13" customFormat="1">
      <c r="A182" s="13"/>
      <c r="B182" s="256"/>
      <c r="C182" s="257"/>
      <c r="D182" s="258" t="s">
        <v>156</v>
      </c>
      <c r="E182" s="259" t="s">
        <v>1</v>
      </c>
      <c r="F182" s="260" t="s">
        <v>1155</v>
      </c>
      <c r="G182" s="257"/>
      <c r="H182" s="261">
        <v>1500</v>
      </c>
      <c r="I182" s="262"/>
      <c r="J182" s="257"/>
      <c r="K182" s="257"/>
      <c r="L182" s="263"/>
      <c r="M182" s="264"/>
      <c r="N182" s="265"/>
      <c r="O182" s="265"/>
      <c r="P182" s="265"/>
      <c r="Q182" s="265"/>
      <c r="R182" s="265"/>
      <c r="S182" s="265"/>
      <c r="T182" s="26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7" t="s">
        <v>156</v>
      </c>
      <c r="AU182" s="267" t="s">
        <v>85</v>
      </c>
      <c r="AV182" s="13" t="s">
        <v>85</v>
      </c>
      <c r="AW182" s="13" t="s">
        <v>32</v>
      </c>
      <c r="AX182" s="13" t="s">
        <v>75</v>
      </c>
      <c r="AY182" s="267" t="s">
        <v>148</v>
      </c>
    </row>
    <row r="183" s="14" customFormat="1">
      <c r="A183" s="14"/>
      <c r="B183" s="268"/>
      <c r="C183" s="269"/>
      <c r="D183" s="258" t="s">
        <v>156</v>
      </c>
      <c r="E183" s="270" t="s">
        <v>1</v>
      </c>
      <c r="F183" s="271" t="s">
        <v>161</v>
      </c>
      <c r="G183" s="269"/>
      <c r="H183" s="272">
        <v>5981.25</v>
      </c>
      <c r="I183" s="273"/>
      <c r="J183" s="269"/>
      <c r="K183" s="269"/>
      <c r="L183" s="274"/>
      <c r="M183" s="275"/>
      <c r="N183" s="276"/>
      <c r="O183" s="276"/>
      <c r="P183" s="276"/>
      <c r="Q183" s="276"/>
      <c r="R183" s="276"/>
      <c r="S183" s="276"/>
      <c r="T183" s="27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8" t="s">
        <v>156</v>
      </c>
      <c r="AU183" s="278" t="s">
        <v>85</v>
      </c>
      <c r="AV183" s="14" t="s">
        <v>162</v>
      </c>
      <c r="AW183" s="14" t="s">
        <v>32</v>
      </c>
      <c r="AX183" s="14" t="s">
        <v>75</v>
      </c>
      <c r="AY183" s="278" t="s">
        <v>148</v>
      </c>
    </row>
    <row r="184" s="2" customFormat="1" ht="21.75" customHeight="1">
      <c r="A184" s="38"/>
      <c r="B184" s="39"/>
      <c r="C184" s="243" t="s">
        <v>353</v>
      </c>
      <c r="D184" s="243" t="s">
        <v>149</v>
      </c>
      <c r="E184" s="244" t="s">
        <v>376</v>
      </c>
      <c r="F184" s="245" t="s">
        <v>377</v>
      </c>
      <c r="G184" s="246" t="s">
        <v>276</v>
      </c>
      <c r="H184" s="247">
        <v>100</v>
      </c>
      <c r="I184" s="248"/>
      <c r="J184" s="249">
        <f>ROUND(I184*H184,2)</f>
        <v>0</v>
      </c>
      <c r="K184" s="245" t="s">
        <v>282</v>
      </c>
      <c r="L184" s="44"/>
      <c r="M184" s="250" t="s">
        <v>1</v>
      </c>
      <c r="N184" s="251" t="s">
        <v>40</v>
      </c>
      <c r="O184" s="91"/>
      <c r="P184" s="252">
        <f>O184*H184</f>
        <v>0</v>
      </c>
      <c r="Q184" s="252">
        <v>0</v>
      </c>
      <c r="R184" s="252">
        <f>Q184*H184</f>
        <v>0</v>
      </c>
      <c r="S184" s="252">
        <v>0</v>
      </c>
      <c r="T184" s="25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4" t="s">
        <v>162</v>
      </c>
      <c r="AT184" s="254" t="s">
        <v>149</v>
      </c>
      <c r="AU184" s="254" t="s">
        <v>85</v>
      </c>
      <c r="AY184" s="17" t="s">
        <v>148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17" t="s">
        <v>83</v>
      </c>
      <c r="BK184" s="255">
        <f>ROUND(I184*H184,2)</f>
        <v>0</v>
      </c>
      <c r="BL184" s="17" t="s">
        <v>162</v>
      </c>
      <c r="BM184" s="254" t="s">
        <v>378</v>
      </c>
    </row>
    <row r="185" s="13" customFormat="1">
      <c r="A185" s="13"/>
      <c r="B185" s="256"/>
      <c r="C185" s="257"/>
      <c r="D185" s="258" t="s">
        <v>156</v>
      </c>
      <c r="E185" s="259" t="s">
        <v>1</v>
      </c>
      <c r="F185" s="260" t="s">
        <v>1156</v>
      </c>
      <c r="G185" s="257"/>
      <c r="H185" s="261">
        <v>100</v>
      </c>
      <c r="I185" s="262"/>
      <c r="J185" s="257"/>
      <c r="K185" s="257"/>
      <c r="L185" s="263"/>
      <c r="M185" s="264"/>
      <c r="N185" s="265"/>
      <c r="O185" s="265"/>
      <c r="P185" s="265"/>
      <c r="Q185" s="265"/>
      <c r="R185" s="265"/>
      <c r="S185" s="265"/>
      <c r="T185" s="26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7" t="s">
        <v>156</v>
      </c>
      <c r="AU185" s="267" t="s">
        <v>85</v>
      </c>
      <c r="AV185" s="13" t="s">
        <v>85</v>
      </c>
      <c r="AW185" s="13" t="s">
        <v>32</v>
      </c>
      <c r="AX185" s="13" t="s">
        <v>83</v>
      </c>
      <c r="AY185" s="267" t="s">
        <v>148</v>
      </c>
    </row>
    <row r="186" s="2" customFormat="1" ht="21.75" customHeight="1">
      <c r="A186" s="38"/>
      <c r="B186" s="39"/>
      <c r="C186" s="243" t="s">
        <v>358</v>
      </c>
      <c r="D186" s="243" t="s">
        <v>149</v>
      </c>
      <c r="E186" s="244" t="s">
        <v>380</v>
      </c>
      <c r="F186" s="245" t="s">
        <v>381</v>
      </c>
      <c r="G186" s="246" t="s">
        <v>276</v>
      </c>
      <c r="H186" s="247">
        <v>100</v>
      </c>
      <c r="I186" s="248"/>
      <c r="J186" s="249">
        <f>ROUND(I186*H186,2)</f>
        <v>0</v>
      </c>
      <c r="K186" s="245" t="s">
        <v>282</v>
      </c>
      <c r="L186" s="44"/>
      <c r="M186" s="250" t="s">
        <v>1</v>
      </c>
      <c r="N186" s="251" t="s">
        <v>40</v>
      </c>
      <c r="O186" s="91"/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4" t="s">
        <v>162</v>
      </c>
      <c r="AT186" s="254" t="s">
        <v>149</v>
      </c>
      <c r="AU186" s="254" t="s">
        <v>85</v>
      </c>
      <c r="AY186" s="17" t="s">
        <v>148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17" t="s">
        <v>83</v>
      </c>
      <c r="BK186" s="255">
        <f>ROUND(I186*H186,2)</f>
        <v>0</v>
      </c>
      <c r="BL186" s="17" t="s">
        <v>162</v>
      </c>
      <c r="BM186" s="254" t="s">
        <v>382</v>
      </c>
    </row>
    <row r="187" s="2" customFormat="1" ht="16.5" customHeight="1">
      <c r="A187" s="38"/>
      <c r="B187" s="39"/>
      <c r="C187" s="297" t="s">
        <v>364</v>
      </c>
      <c r="D187" s="297" t="s">
        <v>359</v>
      </c>
      <c r="E187" s="298" t="s">
        <v>385</v>
      </c>
      <c r="F187" s="299" t="s">
        <v>386</v>
      </c>
      <c r="G187" s="300" t="s">
        <v>387</v>
      </c>
      <c r="H187" s="301">
        <v>5</v>
      </c>
      <c r="I187" s="302"/>
      <c r="J187" s="303">
        <f>ROUND(I187*H187,2)</f>
        <v>0</v>
      </c>
      <c r="K187" s="299" t="s">
        <v>282</v>
      </c>
      <c r="L187" s="304"/>
      <c r="M187" s="305" t="s">
        <v>1</v>
      </c>
      <c r="N187" s="306" t="s">
        <v>40</v>
      </c>
      <c r="O187" s="91"/>
      <c r="P187" s="252">
        <f>O187*H187</f>
        <v>0</v>
      </c>
      <c r="Q187" s="252">
        <v>0.001</v>
      </c>
      <c r="R187" s="252">
        <f>Q187*H187</f>
        <v>0.0050000000000000001</v>
      </c>
      <c r="S187" s="252">
        <v>0</v>
      </c>
      <c r="T187" s="25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4" t="s">
        <v>194</v>
      </c>
      <c r="AT187" s="254" t="s">
        <v>359</v>
      </c>
      <c r="AU187" s="254" t="s">
        <v>85</v>
      </c>
      <c r="AY187" s="17" t="s">
        <v>148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17" t="s">
        <v>83</v>
      </c>
      <c r="BK187" s="255">
        <f>ROUND(I187*H187,2)</f>
        <v>0</v>
      </c>
      <c r="BL187" s="17" t="s">
        <v>162</v>
      </c>
      <c r="BM187" s="254" t="s">
        <v>388</v>
      </c>
    </row>
    <row r="188" s="13" customFormat="1">
      <c r="A188" s="13"/>
      <c r="B188" s="256"/>
      <c r="C188" s="257"/>
      <c r="D188" s="258" t="s">
        <v>156</v>
      </c>
      <c r="E188" s="259" t="s">
        <v>1</v>
      </c>
      <c r="F188" s="260" t="s">
        <v>1157</v>
      </c>
      <c r="G188" s="257"/>
      <c r="H188" s="261">
        <v>5</v>
      </c>
      <c r="I188" s="262"/>
      <c r="J188" s="257"/>
      <c r="K188" s="257"/>
      <c r="L188" s="263"/>
      <c r="M188" s="264"/>
      <c r="N188" s="265"/>
      <c r="O188" s="265"/>
      <c r="P188" s="265"/>
      <c r="Q188" s="265"/>
      <c r="R188" s="265"/>
      <c r="S188" s="265"/>
      <c r="T188" s="26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7" t="s">
        <v>156</v>
      </c>
      <c r="AU188" s="267" t="s">
        <v>85</v>
      </c>
      <c r="AV188" s="13" t="s">
        <v>85</v>
      </c>
      <c r="AW188" s="13" t="s">
        <v>32</v>
      </c>
      <c r="AX188" s="13" t="s">
        <v>83</v>
      </c>
      <c r="AY188" s="267" t="s">
        <v>148</v>
      </c>
    </row>
    <row r="189" s="12" customFormat="1" ht="22.8" customHeight="1">
      <c r="A189" s="12"/>
      <c r="B189" s="227"/>
      <c r="C189" s="228"/>
      <c r="D189" s="229" t="s">
        <v>74</v>
      </c>
      <c r="E189" s="241" t="s">
        <v>85</v>
      </c>
      <c r="F189" s="241" t="s">
        <v>390</v>
      </c>
      <c r="G189" s="228"/>
      <c r="H189" s="228"/>
      <c r="I189" s="231"/>
      <c r="J189" s="242">
        <f>BK189</f>
        <v>0</v>
      </c>
      <c r="K189" s="228"/>
      <c r="L189" s="233"/>
      <c r="M189" s="234"/>
      <c r="N189" s="235"/>
      <c r="O189" s="235"/>
      <c r="P189" s="236">
        <f>SUM(P190:P206)</f>
        <v>0</v>
      </c>
      <c r="Q189" s="235"/>
      <c r="R189" s="236">
        <f>SUM(R190:R206)</f>
        <v>129.81959474999999</v>
      </c>
      <c r="S189" s="235"/>
      <c r="T189" s="237">
        <f>SUM(T190:T206)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8" t="s">
        <v>83</v>
      </c>
      <c r="AT189" s="239" t="s">
        <v>74</v>
      </c>
      <c r="AU189" s="239" t="s">
        <v>83</v>
      </c>
      <c r="AY189" s="238" t="s">
        <v>148</v>
      </c>
      <c r="BK189" s="240">
        <f>SUM(BK190:BK206)</f>
        <v>0</v>
      </c>
    </row>
    <row r="190" s="2" customFormat="1" ht="33" customHeight="1">
      <c r="A190" s="38"/>
      <c r="B190" s="39"/>
      <c r="C190" s="243" t="s">
        <v>375</v>
      </c>
      <c r="D190" s="243" t="s">
        <v>149</v>
      </c>
      <c r="E190" s="244" t="s">
        <v>392</v>
      </c>
      <c r="F190" s="245" t="s">
        <v>393</v>
      </c>
      <c r="G190" s="246" t="s">
        <v>307</v>
      </c>
      <c r="H190" s="247">
        <v>466</v>
      </c>
      <c r="I190" s="248"/>
      <c r="J190" s="249">
        <f>ROUND(I190*H190,2)</f>
        <v>0</v>
      </c>
      <c r="K190" s="245" t="s">
        <v>282</v>
      </c>
      <c r="L190" s="44"/>
      <c r="M190" s="250" t="s">
        <v>1</v>
      </c>
      <c r="N190" s="251" t="s">
        <v>40</v>
      </c>
      <c r="O190" s="91"/>
      <c r="P190" s="252">
        <f>O190*H190</f>
        <v>0</v>
      </c>
      <c r="Q190" s="252">
        <v>0.27411000000000002</v>
      </c>
      <c r="R190" s="252">
        <f>Q190*H190</f>
        <v>127.73526000000001</v>
      </c>
      <c r="S190" s="252">
        <v>0</v>
      </c>
      <c r="T190" s="25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4" t="s">
        <v>162</v>
      </c>
      <c r="AT190" s="254" t="s">
        <v>149</v>
      </c>
      <c r="AU190" s="254" t="s">
        <v>85</v>
      </c>
      <c r="AY190" s="17" t="s">
        <v>148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17" t="s">
        <v>83</v>
      </c>
      <c r="BK190" s="255">
        <f>ROUND(I190*H190,2)</f>
        <v>0</v>
      </c>
      <c r="BL190" s="17" t="s">
        <v>162</v>
      </c>
      <c r="BM190" s="254" t="s">
        <v>394</v>
      </c>
    </row>
    <row r="191" s="15" customFormat="1">
      <c r="A191" s="15"/>
      <c r="B191" s="279"/>
      <c r="C191" s="280"/>
      <c r="D191" s="258" t="s">
        <v>156</v>
      </c>
      <c r="E191" s="281" t="s">
        <v>1</v>
      </c>
      <c r="F191" s="282" t="s">
        <v>395</v>
      </c>
      <c r="G191" s="280"/>
      <c r="H191" s="281" t="s">
        <v>1</v>
      </c>
      <c r="I191" s="283"/>
      <c r="J191" s="280"/>
      <c r="K191" s="280"/>
      <c r="L191" s="284"/>
      <c r="M191" s="285"/>
      <c r="N191" s="286"/>
      <c r="O191" s="286"/>
      <c r="P191" s="286"/>
      <c r="Q191" s="286"/>
      <c r="R191" s="286"/>
      <c r="S191" s="286"/>
      <c r="T191" s="28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8" t="s">
        <v>156</v>
      </c>
      <c r="AU191" s="288" t="s">
        <v>85</v>
      </c>
      <c r="AV191" s="15" t="s">
        <v>83</v>
      </c>
      <c r="AW191" s="15" t="s">
        <v>32</v>
      </c>
      <c r="AX191" s="15" t="s">
        <v>75</v>
      </c>
      <c r="AY191" s="288" t="s">
        <v>148</v>
      </c>
    </row>
    <row r="192" s="13" customFormat="1">
      <c r="A192" s="13"/>
      <c r="B192" s="256"/>
      <c r="C192" s="257"/>
      <c r="D192" s="258" t="s">
        <v>156</v>
      </c>
      <c r="E192" s="259" t="s">
        <v>1</v>
      </c>
      <c r="F192" s="260" t="s">
        <v>1158</v>
      </c>
      <c r="G192" s="257"/>
      <c r="H192" s="261">
        <v>466</v>
      </c>
      <c r="I192" s="262"/>
      <c r="J192" s="257"/>
      <c r="K192" s="257"/>
      <c r="L192" s="263"/>
      <c r="M192" s="264"/>
      <c r="N192" s="265"/>
      <c r="O192" s="265"/>
      <c r="P192" s="265"/>
      <c r="Q192" s="265"/>
      <c r="R192" s="265"/>
      <c r="S192" s="265"/>
      <c r="T192" s="26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7" t="s">
        <v>156</v>
      </c>
      <c r="AU192" s="267" t="s">
        <v>85</v>
      </c>
      <c r="AV192" s="13" t="s">
        <v>85</v>
      </c>
      <c r="AW192" s="13" t="s">
        <v>32</v>
      </c>
      <c r="AX192" s="13" t="s">
        <v>83</v>
      </c>
      <c r="AY192" s="267" t="s">
        <v>148</v>
      </c>
    </row>
    <row r="193" s="2" customFormat="1" ht="21.75" customHeight="1">
      <c r="A193" s="38"/>
      <c r="B193" s="39"/>
      <c r="C193" s="243" t="s">
        <v>7</v>
      </c>
      <c r="D193" s="243" t="s">
        <v>149</v>
      </c>
      <c r="E193" s="244" t="s">
        <v>398</v>
      </c>
      <c r="F193" s="245" t="s">
        <v>399</v>
      </c>
      <c r="G193" s="246" t="s">
        <v>276</v>
      </c>
      <c r="H193" s="247">
        <v>3830.25</v>
      </c>
      <c r="I193" s="248"/>
      <c r="J193" s="249">
        <f>ROUND(I193*H193,2)</f>
        <v>0</v>
      </c>
      <c r="K193" s="245" t="s">
        <v>282</v>
      </c>
      <c r="L193" s="44"/>
      <c r="M193" s="250" t="s">
        <v>1</v>
      </c>
      <c r="N193" s="251" t="s">
        <v>40</v>
      </c>
      <c r="O193" s="91"/>
      <c r="P193" s="252">
        <f>O193*H193</f>
        <v>0</v>
      </c>
      <c r="Q193" s="252">
        <v>9.8999999999999994E-05</v>
      </c>
      <c r="R193" s="252">
        <f>Q193*H193</f>
        <v>0.37919474999999997</v>
      </c>
      <c r="S193" s="252">
        <v>0</v>
      </c>
      <c r="T193" s="25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4" t="s">
        <v>162</v>
      </c>
      <c r="AT193" s="254" t="s">
        <v>149</v>
      </c>
      <c r="AU193" s="254" t="s">
        <v>85</v>
      </c>
      <c r="AY193" s="17" t="s">
        <v>148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17" t="s">
        <v>83</v>
      </c>
      <c r="BK193" s="255">
        <f>ROUND(I193*H193,2)</f>
        <v>0</v>
      </c>
      <c r="BL193" s="17" t="s">
        <v>162</v>
      </c>
      <c r="BM193" s="254" t="s">
        <v>400</v>
      </c>
    </row>
    <row r="194" s="15" customFormat="1">
      <c r="A194" s="15"/>
      <c r="B194" s="279"/>
      <c r="C194" s="280"/>
      <c r="D194" s="258" t="s">
        <v>156</v>
      </c>
      <c r="E194" s="281" t="s">
        <v>1</v>
      </c>
      <c r="F194" s="282" t="s">
        <v>401</v>
      </c>
      <c r="G194" s="280"/>
      <c r="H194" s="281" t="s">
        <v>1</v>
      </c>
      <c r="I194" s="283"/>
      <c r="J194" s="280"/>
      <c r="K194" s="280"/>
      <c r="L194" s="284"/>
      <c r="M194" s="285"/>
      <c r="N194" s="286"/>
      <c r="O194" s="286"/>
      <c r="P194" s="286"/>
      <c r="Q194" s="286"/>
      <c r="R194" s="286"/>
      <c r="S194" s="286"/>
      <c r="T194" s="28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8" t="s">
        <v>156</v>
      </c>
      <c r="AU194" s="288" t="s">
        <v>85</v>
      </c>
      <c r="AV194" s="15" t="s">
        <v>83</v>
      </c>
      <c r="AW194" s="15" t="s">
        <v>32</v>
      </c>
      <c r="AX194" s="15" t="s">
        <v>75</v>
      </c>
      <c r="AY194" s="288" t="s">
        <v>148</v>
      </c>
    </row>
    <row r="195" s="13" customFormat="1">
      <c r="A195" s="13"/>
      <c r="B195" s="256"/>
      <c r="C195" s="257"/>
      <c r="D195" s="258" t="s">
        <v>156</v>
      </c>
      <c r="E195" s="259" t="s">
        <v>1</v>
      </c>
      <c r="F195" s="260" t="s">
        <v>1159</v>
      </c>
      <c r="G195" s="257"/>
      <c r="H195" s="261">
        <v>1543.75</v>
      </c>
      <c r="I195" s="262"/>
      <c r="J195" s="257"/>
      <c r="K195" s="257"/>
      <c r="L195" s="263"/>
      <c r="M195" s="264"/>
      <c r="N195" s="265"/>
      <c r="O195" s="265"/>
      <c r="P195" s="265"/>
      <c r="Q195" s="265"/>
      <c r="R195" s="265"/>
      <c r="S195" s="265"/>
      <c r="T195" s="26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7" t="s">
        <v>156</v>
      </c>
      <c r="AU195" s="267" t="s">
        <v>85</v>
      </c>
      <c r="AV195" s="13" t="s">
        <v>85</v>
      </c>
      <c r="AW195" s="13" t="s">
        <v>32</v>
      </c>
      <c r="AX195" s="13" t="s">
        <v>75</v>
      </c>
      <c r="AY195" s="267" t="s">
        <v>148</v>
      </c>
    </row>
    <row r="196" s="13" customFormat="1">
      <c r="A196" s="13"/>
      <c r="B196" s="256"/>
      <c r="C196" s="257"/>
      <c r="D196" s="258" t="s">
        <v>156</v>
      </c>
      <c r="E196" s="259" t="s">
        <v>1</v>
      </c>
      <c r="F196" s="260" t="s">
        <v>1160</v>
      </c>
      <c r="G196" s="257"/>
      <c r="H196" s="261">
        <v>162.5</v>
      </c>
      <c r="I196" s="262"/>
      <c r="J196" s="257"/>
      <c r="K196" s="257"/>
      <c r="L196" s="263"/>
      <c r="M196" s="264"/>
      <c r="N196" s="265"/>
      <c r="O196" s="265"/>
      <c r="P196" s="265"/>
      <c r="Q196" s="265"/>
      <c r="R196" s="265"/>
      <c r="S196" s="265"/>
      <c r="T196" s="26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7" t="s">
        <v>156</v>
      </c>
      <c r="AU196" s="267" t="s">
        <v>85</v>
      </c>
      <c r="AV196" s="13" t="s">
        <v>85</v>
      </c>
      <c r="AW196" s="13" t="s">
        <v>32</v>
      </c>
      <c r="AX196" s="13" t="s">
        <v>75</v>
      </c>
      <c r="AY196" s="267" t="s">
        <v>148</v>
      </c>
    </row>
    <row r="197" s="13" customFormat="1">
      <c r="A197" s="13"/>
      <c r="B197" s="256"/>
      <c r="C197" s="257"/>
      <c r="D197" s="258" t="s">
        <v>156</v>
      </c>
      <c r="E197" s="259" t="s">
        <v>1</v>
      </c>
      <c r="F197" s="260" t="s">
        <v>1161</v>
      </c>
      <c r="G197" s="257"/>
      <c r="H197" s="261">
        <v>393.75</v>
      </c>
      <c r="I197" s="262"/>
      <c r="J197" s="257"/>
      <c r="K197" s="257"/>
      <c r="L197" s="263"/>
      <c r="M197" s="264"/>
      <c r="N197" s="265"/>
      <c r="O197" s="265"/>
      <c r="P197" s="265"/>
      <c r="Q197" s="265"/>
      <c r="R197" s="265"/>
      <c r="S197" s="265"/>
      <c r="T197" s="26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7" t="s">
        <v>156</v>
      </c>
      <c r="AU197" s="267" t="s">
        <v>85</v>
      </c>
      <c r="AV197" s="13" t="s">
        <v>85</v>
      </c>
      <c r="AW197" s="13" t="s">
        <v>32</v>
      </c>
      <c r="AX197" s="13" t="s">
        <v>75</v>
      </c>
      <c r="AY197" s="267" t="s">
        <v>148</v>
      </c>
    </row>
    <row r="198" s="13" customFormat="1">
      <c r="A198" s="13"/>
      <c r="B198" s="256"/>
      <c r="C198" s="257"/>
      <c r="D198" s="258" t="s">
        <v>156</v>
      </c>
      <c r="E198" s="259" t="s">
        <v>1</v>
      </c>
      <c r="F198" s="260" t="s">
        <v>1162</v>
      </c>
      <c r="G198" s="257"/>
      <c r="H198" s="261">
        <v>175</v>
      </c>
      <c r="I198" s="262"/>
      <c r="J198" s="257"/>
      <c r="K198" s="257"/>
      <c r="L198" s="263"/>
      <c r="M198" s="264"/>
      <c r="N198" s="265"/>
      <c r="O198" s="265"/>
      <c r="P198" s="265"/>
      <c r="Q198" s="265"/>
      <c r="R198" s="265"/>
      <c r="S198" s="265"/>
      <c r="T198" s="26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7" t="s">
        <v>156</v>
      </c>
      <c r="AU198" s="267" t="s">
        <v>85</v>
      </c>
      <c r="AV198" s="13" t="s">
        <v>85</v>
      </c>
      <c r="AW198" s="13" t="s">
        <v>32</v>
      </c>
      <c r="AX198" s="13" t="s">
        <v>75</v>
      </c>
      <c r="AY198" s="267" t="s">
        <v>148</v>
      </c>
    </row>
    <row r="199" s="13" customFormat="1">
      <c r="A199" s="13"/>
      <c r="B199" s="256"/>
      <c r="C199" s="257"/>
      <c r="D199" s="258" t="s">
        <v>156</v>
      </c>
      <c r="E199" s="259" t="s">
        <v>1</v>
      </c>
      <c r="F199" s="260" t="s">
        <v>1163</v>
      </c>
      <c r="G199" s="257"/>
      <c r="H199" s="261">
        <v>106.25</v>
      </c>
      <c r="I199" s="262"/>
      <c r="J199" s="257"/>
      <c r="K199" s="257"/>
      <c r="L199" s="263"/>
      <c r="M199" s="264"/>
      <c r="N199" s="265"/>
      <c r="O199" s="265"/>
      <c r="P199" s="265"/>
      <c r="Q199" s="265"/>
      <c r="R199" s="265"/>
      <c r="S199" s="265"/>
      <c r="T199" s="26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7" t="s">
        <v>156</v>
      </c>
      <c r="AU199" s="267" t="s">
        <v>85</v>
      </c>
      <c r="AV199" s="13" t="s">
        <v>85</v>
      </c>
      <c r="AW199" s="13" t="s">
        <v>32</v>
      </c>
      <c r="AX199" s="13" t="s">
        <v>75</v>
      </c>
      <c r="AY199" s="267" t="s">
        <v>148</v>
      </c>
    </row>
    <row r="200" s="13" customFormat="1">
      <c r="A200" s="13"/>
      <c r="B200" s="256"/>
      <c r="C200" s="257"/>
      <c r="D200" s="258" t="s">
        <v>156</v>
      </c>
      <c r="E200" s="259" t="s">
        <v>1</v>
      </c>
      <c r="F200" s="260" t="s">
        <v>1164</v>
      </c>
      <c r="G200" s="257"/>
      <c r="H200" s="261">
        <v>750</v>
      </c>
      <c r="I200" s="262"/>
      <c r="J200" s="257"/>
      <c r="K200" s="257"/>
      <c r="L200" s="263"/>
      <c r="M200" s="264"/>
      <c r="N200" s="265"/>
      <c r="O200" s="265"/>
      <c r="P200" s="265"/>
      <c r="Q200" s="265"/>
      <c r="R200" s="265"/>
      <c r="S200" s="265"/>
      <c r="T200" s="26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7" t="s">
        <v>156</v>
      </c>
      <c r="AU200" s="267" t="s">
        <v>85</v>
      </c>
      <c r="AV200" s="13" t="s">
        <v>85</v>
      </c>
      <c r="AW200" s="13" t="s">
        <v>32</v>
      </c>
      <c r="AX200" s="13" t="s">
        <v>75</v>
      </c>
      <c r="AY200" s="267" t="s">
        <v>148</v>
      </c>
    </row>
    <row r="201" s="13" customFormat="1">
      <c r="A201" s="13"/>
      <c r="B201" s="256"/>
      <c r="C201" s="257"/>
      <c r="D201" s="258" t="s">
        <v>156</v>
      </c>
      <c r="E201" s="259" t="s">
        <v>1</v>
      </c>
      <c r="F201" s="260" t="s">
        <v>1165</v>
      </c>
      <c r="G201" s="257"/>
      <c r="H201" s="261">
        <v>699</v>
      </c>
      <c r="I201" s="262"/>
      <c r="J201" s="257"/>
      <c r="K201" s="257"/>
      <c r="L201" s="263"/>
      <c r="M201" s="264"/>
      <c r="N201" s="265"/>
      <c r="O201" s="265"/>
      <c r="P201" s="265"/>
      <c r="Q201" s="265"/>
      <c r="R201" s="265"/>
      <c r="S201" s="265"/>
      <c r="T201" s="26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7" t="s">
        <v>156</v>
      </c>
      <c r="AU201" s="267" t="s">
        <v>85</v>
      </c>
      <c r="AV201" s="13" t="s">
        <v>85</v>
      </c>
      <c r="AW201" s="13" t="s">
        <v>32</v>
      </c>
      <c r="AX201" s="13" t="s">
        <v>75</v>
      </c>
      <c r="AY201" s="267" t="s">
        <v>148</v>
      </c>
    </row>
    <row r="202" s="2" customFormat="1" ht="16.5" customHeight="1">
      <c r="A202" s="38"/>
      <c r="B202" s="39"/>
      <c r="C202" s="297" t="s">
        <v>384</v>
      </c>
      <c r="D202" s="297" t="s">
        <v>359</v>
      </c>
      <c r="E202" s="298" t="s">
        <v>410</v>
      </c>
      <c r="F202" s="299" t="s">
        <v>411</v>
      </c>
      <c r="G202" s="300" t="s">
        <v>307</v>
      </c>
      <c r="H202" s="301">
        <v>1276.75</v>
      </c>
      <c r="I202" s="302"/>
      <c r="J202" s="303">
        <f>ROUND(I202*H202,2)</f>
        <v>0</v>
      </c>
      <c r="K202" s="299" t="s">
        <v>153</v>
      </c>
      <c r="L202" s="304"/>
      <c r="M202" s="305" t="s">
        <v>1</v>
      </c>
      <c r="N202" s="306" t="s">
        <v>40</v>
      </c>
      <c r="O202" s="91"/>
      <c r="P202" s="252">
        <f>O202*H202</f>
        <v>0</v>
      </c>
      <c r="Q202" s="252">
        <v>0.0011999999999999999</v>
      </c>
      <c r="R202" s="252">
        <f>Q202*H202</f>
        <v>1.5320999999999998</v>
      </c>
      <c r="S202" s="252">
        <v>0</v>
      </c>
      <c r="T202" s="25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4" t="s">
        <v>194</v>
      </c>
      <c r="AT202" s="254" t="s">
        <v>359</v>
      </c>
      <c r="AU202" s="254" t="s">
        <v>85</v>
      </c>
      <c r="AY202" s="17" t="s">
        <v>148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17" t="s">
        <v>83</v>
      </c>
      <c r="BK202" s="255">
        <f>ROUND(I202*H202,2)</f>
        <v>0</v>
      </c>
      <c r="BL202" s="17" t="s">
        <v>162</v>
      </c>
      <c r="BM202" s="254" t="s">
        <v>412</v>
      </c>
    </row>
    <row r="203" s="13" customFormat="1">
      <c r="A203" s="13"/>
      <c r="B203" s="256"/>
      <c r="C203" s="257"/>
      <c r="D203" s="258" t="s">
        <v>156</v>
      </c>
      <c r="E203" s="259" t="s">
        <v>1</v>
      </c>
      <c r="F203" s="260" t="s">
        <v>1166</v>
      </c>
      <c r="G203" s="257"/>
      <c r="H203" s="261">
        <v>1276.75</v>
      </c>
      <c r="I203" s="262"/>
      <c r="J203" s="257"/>
      <c r="K203" s="257"/>
      <c r="L203" s="263"/>
      <c r="M203" s="264"/>
      <c r="N203" s="265"/>
      <c r="O203" s="265"/>
      <c r="P203" s="265"/>
      <c r="Q203" s="265"/>
      <c r="R203" s="265"/>
      <c r="S203" s="265"/>
      <c r="T203" s="26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7" t="s">
        <v>156</v>
      </c>
      <c r="AU203" s="267" t="s">
        <v>85</v>
      </c>
      <c r="AV203" s="13" t="s">
        <v>85</v>
      </c>
      <c r="AW203" s="13" t="s">
        <v>32</v>
      </c>
      <c r="AX203" s="13" t="s">
        <v>83</v>
      </c>
      <c r="AY203" s="267" t="s">
        <v>148</v>
      </c>
    </row>
    <row r="204" s="2" customFormat="1" ht="16.5" customHeight="1">
      <c r="A204" s="38"/>
      <c r="B204" s="39"/>
      <c r="C204" s="243" t="s">
        <v>391</v>
      </c>
      <c r="D204" s="243" t="s">
        <v>149</v>
      </c>
      <c r="E204" s="244" t="s">
        <v>415</v>
      </c>
      <c r="F204" s="245" t="s">
        <v>416</v>
      </c>
      <c r="G204" s="246" t="s">
        <v>276</v>
      </c>
      <c r="H204" s="247">
        <v>168</v>
      </c>
      <c r="I204" s="248"/>
      <c r="J204" s="249">
        <f>ROUND(I204*H204,2)</f>
        <v>0</v>
      </c>
      <c r="K204" s="245" t="s">
        <v>153</v>
      </c>
      <c r="L204" s="44"/>
      <c r="M204" s="250" t="s">
        <v>1</v>
      </c>
      <c r="N204" s="251" t="s">
        <v>40</v>
      </c>
      <c r="O204" s="91"/>
      <c r="P204" s="252">
        <f>O204*H204</f>
        <v>0</v>
      </c>
      <c r="Q204" s="252">
        <v>0.0010300000000000001</v>
      </c>
      <c r="R204" s="252">
        <f>Q204*H204</f>
        <v>0.17304000000000003</v>
      </c>
      <c r="S204" s="252">
        <v>0</v>
      </c>
      <c r="T204" s="25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4" t="s">
        <v>162</v>
      </c>
      <c r="AT204" s="254" t="s">
        <v>149</v>
      </c>
      <c r="AU204" s="254" t="s">
        <v>85</v>
      </c>
      <c r="AY204" s="17" t="s">
        <v>148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17" t="s">
        <v>83</v>
      </c>
      <c r="BK204" s="255">
        <f>ROUND(I204*H204,2)</f>
        <v>0</v>
      </c>
      <c r="BL204" s="17" t="s">
        <v>162</v>
      </c>
      <c r="BM204" s="254" t="s">
        <v>417</v>
      </c>
    </row>
    <row r="205" s="13" customFormat="1">
      <c r="A205" s="13"/>
      <c r="B205" s="256"/>
      <c r="C205" s="257"/>
      <c r="D205" s="258" t="s">
        <v>156</v>
      </c>
      <c r="E205" s="259" t="s">
        <v>1</v>
      </c>
      <c r="F205" s="260" t="s">
        <v>1167</v>
      </c>
      <c r="G205" s="257"/>
      <c r="H205" s="261">
        <v>168</v>
      </c>
      <c r="I205" s="262"/>
      <c r="J205" s="257"/>
      <c r="K205" s="257"/>
      <c r="L205" s="263"/>
      <c r="M205" s="264"/>
      <c r="N205" s="265"/>
      <c r="O205" s="265"/>
      <c r="P205" s="265"/>
      <c r="Q205" s="265"/>
      <c r="R205" s="265"/>
      <c r="S205" s="265"/>
      <c r="T205" s="26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7" t="s">
        <v>156</v>
      </c>
      <c r="AU205" s="267" t="s">
        <v>85</v>
      </c>
      <c r="AV205" s="13" t="s">
        <v>85</v>
      </c>
      <c r="AW205" s="13" t="s">
        <v>32</v>
      </c>
      <c r="AX205" s="13" t="s">
        <v>75</v>
      </c>
      <c r="AY205" s="267" t="s">
        <v>148</v>
      </c>
    </row>
    <row r="206" s="2" customFormat="1" ht="16.5" customHeight="1">
      <c r="A206" s="38"/>
      <c r="B206" s="39"/>
      <c r="C206" s="243" t="s">
        <v>397</v>
      </c>
      <c r="D206" s="243" t="s">
        <v>149</v>
      </c>
      <c r="E206" s="244" t="s">
        <v>420</v>
      </c>
      <c r="F206" s="245" t="s">
        <v>421</v>
      </c>
      <c r="G206" s="246" t="s">
        <v>276</v>
      </c>
      <c r="H206" s="247">
        <v>168</v>
      </c>
      <c r="I206" s="248"/>
      <c r="J206" s="249">
        <f>ROUND(I206*H206,2)</f>
        <v>0</v>
      </c>
      <c r="K206" s="245" t="s">
        <v>153</v>
      </c>
      <c r="L206" s="44"/>
      <c r="M206" s="250" t="s">
        <v>1</v>
      </c>
      <c r="N206" s="251" t="s">
        <v>40</v>
      </c>
      <c r="O206" s="91"/>
      <c r="P206" s="252">
        <f>O206*H206</f>
        <v>0</v>
      </c>
      <c r="Q206" s="252">
        <v>0</v>
      </c>
      <c r="R206" s="252">
        <f>Q206*H206</f>
        <v>0</v>
      </c>
      <c r="S206" s="252">
        <v>0</v>
      </c>
      <c r="T206" s="25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4" t="s">
        <v>162</v>
      </c>
      <c r="AT206" s="254" t="s">
        <v>149</v>
      </c>
      <c r="AU206" s="254" t="s">
        <v>85</v>
      </c>
      <c r="AY206" s="17" t="s">
        <v>148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17" t="s">
        <v>83</v>
      </c>
      <c r="BK206" s="255">
        <f>ROUND(I206*H206,2)</f>
        <v>0</v>
      </c>
      <c r="BL206" s="17" t="s">
        <v>162</v>
      </c>
      <c r="BM206" s="254" t="s">
        <v>422</v>
      </c>
    </row>
    <row r="207" s="12" customFormat="1" ht="22.8" customHeight="1">
      <c r="A207" s="12"/>
      <c r="B207" s="227"/>
      <c r="C207" s="228"/>
      <c r="D207" s="229" t="s">
        <v>74</v>
      </c>
      <c r="E207" s="241" t="s">
        <v>168</v>
      </c>
      <c r="F207" s="241" t="s">
        <v>423</v>
      </c>
      <c r="G207" s="228"/>
      <c r="H207" s="228"/>
      <c r="I207" s="231"/>
      <c r="J207" s="242">
        <f>BK207</f>
        <v>0</v>
      </c>
      <c r="K207" s="228"/>
      <c r="L207" s="233"/>
      <c r="M207" s="234"/>
      <c r="N207" s="235"/>
      <c r="O207" s="235"/>
      <c r="P207" s="236">
        <f>P208</f>
        <v>0</v>
      </c>
      <c r="Q207" s="235"/>
      <c r="R207" s="236">
        <f>R208</f>
        <v>0.024570000000000002</v>
      </c>
      <c r="S207" s="235"/>
      <c r="T207" s="237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8" t="s">
        <v>83</v>
      </c>
      <c r="AT207" s="239" t="s">
        <v>74</v>
      </c>
      <c r="AU207" s="239" t="s">
        <v>83</v>
      </c>
      <c r="AY207" s="238" t="s">
        <v>148</v>
      </c>
      <c r="BK207" s="240">
        <f>BK208</f>
        <v>0</v>
      </c>
    </row>
    <row r="208" s="2" customFormat="1" ht="16.5" customHeight="1">
      <c r="A208" s="38"/>
      <c r="B208" s="39"/>
      <c r="C208" s="243" t="s">
        <v>409</v>
      </c>
      <c r="D208" s="243" t="s">
        <v>149</v>
      </c>
      <c r="E208" s="244" t="s">
        <v>425</v>
      </c>
      <c r="F208" s="245" t="s">
        <v>426</v>
      </c>
      <c r="G208" s="246" t="s">
        <v>307</v>
      </c>
      <c r="H208" s="247">
        <v>27</v>
      </c>
      <c r="I208" s="248"/>
      <c r="J208" s="249">
        <f>ROUND(I208*H208,2)</f>
        <v>0</v>
      </c>
      <c r="K208" s="245" t="s">
        <v>153</v>
      </c>
      <c r="L208" s="44"/>
      <c r="M208" s="250" t="s">
        <v>1</v>
      </c>
      <c r="N208" s="251" t="s">
        <v>40</v>
      </c>
      <c r="O208" s="91"/>
      <c r="P208" s="252">
        <f>O208*H208</f>
        <v>0</v>
      </c>
      <c r="Q208" s="252">
        <v>0.00091</v>
      </c>
      <c r="R208" s="252">
        <f>Q208*H208</f>
        <v>0.024570000000000002</v>
      </c>
      <c r="S208" s="252">
        <v>0</v>
      </c>
      <c r="T208" s="25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4" t="s">
        <v>162</v>
      </c>
      <c r="AT208" s="254" t="s">
        <v>149</v>
      </c>
      <c r="AU208" s="254" t="s">
        <v>85</v>
      </c>
      <c r="AY208" s="17" t="s">
        <v>148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17" t="s">
        <v>83</v>
      </c>
      <c r="BK208" s="255">
        <f>ROUND(I208*H208,2)</f>
        <v>0</v>
      </c>
      <c r="BL208" s="17" t="s">
        <v>162</v>
      </c>
      <c r="BM208" s="254" t="s">
        <v>1168</v>
      </c>
    </row>
    <row r="209" s="12" customFormat="1" ht="22.8" customHeight="1">
      <c r="A209" s="12"/>
      <c r="B209" s="227"/>
      <c r="C209" s="228"/>
      <c r="D209" s="229" t="s">
        <v>74</v>
      </c>
      <c r="E209" s="241" t="s">
        <v>147</v>
      </c>
      <c r="F209" s="241" t="s">
        <v>428</v>
      </c>
      <c r="G209" s="228"/>
      <c r="H209" s="228"/>
      <c r="I209" s="231"/>
      <c r="J209" s="242">
        <f>BK209</f>
        <v>0</v>
      </c>
      <c r="K209" s="228"/>
      <c r="L209" s="233"/>
      <c r="M209" s="234"/>
      <c r="N209" s="235"/>
      <c r="O209" s="235"/>
      <c r="P209" s="236">
        <f>SUM(P210:P286)</f>
        <v>0</v>
      </c>
      <c r="Q209" s="235"/>
      <c r="R209" s="236">
        <f>SUM(R210:R286)</f>
        <v>530.28501800000004</v>
      </c>
      <c r="S209" s="235"/>
      <c r="T209" s="237">
        <f>SUM(T210:T286)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38" t="s">
        <v>83</v>
      </c>
      <c r="AT209" s="239" t="s">
        <v>74</v>
      </c>
      <c r="AU209" s="239" t="s">
        <v>83</v>
      </c>
      <c r="AY209" s="238" t="s">
        <v>148</v>
      </c>
      <c r="BK209" s="240">
        <f>SUM(BK210:BK286)</f>
        <v>0</v>
      </c>
    </row>
    <row r="210" s="2" customFormat="1" ht="16.5" customHeight="1">
      <c r="A210" s="38"/>
      <c r="B210" s="39"/>
      <c r="C210" s="243" t="s">
        <v>414</v>
      </c>
      <c r="D210" s="243" t="s">
        <v>149</v>
      </c>
      <c r="E210" s="244" t="s">
        <v>430</v>
      </c>
      <c r="F210" s="245" t="s">
        <v>431</v>
      </c>
      <c r="G210" s="246" t="s">
        <v>307</v>
      </c>
      <c r="H210" s="247">
        <v>20</v>
      </c>
      <c r="I210" s="248"/>
      <c r="J210" s="249">
        <f>ROUND(I210*H210,2)</f>
        <v>0</v>
      </c>
      <c r="K210" s="245" t="s">
        <v>282</v>
      </c>
      <c r="L210" s="44"/>
      <c r="M210" s="250" t="s">
        <v>1</v>
      </c>
      <c r="N210" s="251" t="s">
        <v>40</v>
      </c>
      <c r="O210" s="91"/>
      <c r="P210" s="252">
        <f>O210*H210</f>
        <v>0</v>
      </c>
      <c r="Q210" s="252">
        <v>1.2950000000000001E-06</v>
      </c>
      <c r="R210" s="252">
        <f>Q210*H210</f>
        <v>2.5900000000000003E-05</v>
      </c>
      <c r="S210" s="252">
        <v>0</v>
      </c>
      <c r="T210" s="25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4" t="s">
        <v>432</v>
      </c>
      <c r="AT210" s="254" t="s">
        <v>149</v>
      </c>
      <c r="AU210" s="254" t="s">
        <v>85</v>
      </c>
      <c r="AY210" s="17" t="s">
        <v>148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17" t="s">
        <v>83</v>
      </c>
      <c r="BK210" s="255">
        <f>ROUND(I210*H210,2)</f>
        <v>0</v>
      </c>
      <c r="BL210" s="17" t="s">
        <v>432</v>
      </c>
      <c r="BM210" s="254" t="s">
        <v>433</v>
      </c>
    </row>
    <row r="211" s="13" customFormat="1">
      <c r="A211" s="13"/>
      <c r="B211" s="256"/>
      <c r="C211" s="257"/>
      <c r="D211" s="258" t="s">
        <v>156</v>
      </c>
      <c r="E211" s="259" t="s">
        <v>1</v>
      </c>
      <c r="F211" s="260" t="s">
        <v>434</v>
      </c>
      <c r="G211" s="257"/>
      <c r="H211" s="261">
        <v>20</v>
      </c>
      <c r="I211" s="262"/>
      <c r="J211" s="257"/>
      <c r="K211" s="257"/>
      <c r="L211" s="263"/>
      <c r="M211" s="264"/>
      <c r="N211" s="265"/>
      <c r="O211" s="265"/>
      <c r="P211" s="265"/>
      <c r="Q211" s="265"/>
      <c r="R211" s="265"/>
      <c r="S211" s="265"/>
      <c r="T211" s="26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7" t="s">
        <v>156</v>
      </c>
      <c r="AU211" s="267" t="s">
        <v>85</v>
      </c>
      <c r="AV211" s="13" t="s">
        <v>85</v>
      </c>
      <c r="AW211" s="13" t="s">
        <v>32</v>
      </c>
      <c r="AX211" s="13" t="s">
        <v>83</v>
      </c>
      <c r="AY211" s="267" t="s">
        <v>148</v>
      </c>
    </row>
    <row r="212" s="2" customFormat="1" ht="16.5" customHeight="1">
      <c r="A212" s="38"/>
      <c r="B212" s="39"/>
      <c r="C212" s="243" t="s">
        <v>419</v>
      </c>
      <c r="D212" s="243" t="s">
        <v>149</v>
      </c>
      <c r="E212" s="244" t="s">
        <v>436</v>
      </c>
      <c r="F212" s="245" t="s">
        <v>437</v>
      </c>
      <c r="G212" s="246" t="s">
        <v>276</v>
      </c>
      <c r="H212" s="247">
        <v>156</v>
      </c>
      <c r="I212" s="248"/>
      <c r="J212" s="249">
        <f>ROUND(I212*H212,2)</f>
        <v>0</v>
      </c>
      <c r="K212" s="245" t="s">
        <v>282</v>
      </c>
      <c r="L212" s="44"/>
      <c r="M212" s="250" t="s">
        <v>1</v>
      </c>
      <c r="N212" s="251" t="s">
        <v>40</v>
      </c>
      <c r="O212" s="91"/>
      <c r="P212" s="252">
        <f>O212*H212</f>
        <v>0</v>
      </c>
      <c r="Q212" s="252">
        <v>0</v>
      </c>
      <c r="R212" s="252">
        <f>Q212*H212</f>
        <v>0</v>
      </c>
      <c r="S212" s="252">
        <v>0</v>
      </c>
      <c r="T212" s="25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4" t="s">
        <v>162</v>
      </c>
      <c r="AT212" s="254" t="s">
        <v>149</v>
      </c>
      <c r="AU212" s="254" t="s">
        <v>85</v>
      </c>
      <c r="AY212" s="17" t="s">
        <v>148</v>
      </c>
      <c r="BE212" s="255">
        <f>IF(N212="základní",J212,0)</f>
        <v>0</v>
      </c>
      <c r="BF212" s="255">
        <f>IF(N212="snížená",J212,0)</f>
        <v>0</v>
      </c>
      <c r="BG212" s="255">
        <f>IF(N212="zákl. přenesená",J212,0)</f>
        <v>0</v>
      </c>
      <c r="BH212" s="255">
        <f>IF(N212="sníž. přenesená",J212,0)</f>
        <v>0</v>
      </c>
      <c r="BI212" s="255">
        <f>IF(N212="nulová",J212,0)</f>
        <v>0</v>
      </c>
      <c r="BJ212" s="17" t="s">
        <v>83</v>
      </c>
      <c r="BK212" s="255">
        <f>ROUND(I212*H212,2)</f>
        <v>0</v>
      </c>
      <c r="BL212" s="17" t="s">
        <v>162</v>
      </c>
      <c r="BM212" s="254" t="s">
        <v>438</v>
      </c>
    </row>
    <row r="213" s="15" customFormat="1">
      <c r="A213" s="15"/>
      <c r="B213" s="279"/>
      <c r="C213" s="280"/>
      <c r="D213" s="258" t="s">
        <v>156</v>
      </c>
      <c r="E213" s="281" t="s">
        <v>1</v>
      </c>
      <c r="F213" s="282" t="s">
        <v>439</v>
      </c>
      <c r="G213" s="280"/>
      <c r="H213" s="281" t="s">
        <v>1</v>
      </c>
      <c r="I213" s="283"/>
      <c r="J213" s="280"/>
      <c r="K213" s="280"/>
      <c r="L213" s="284"/>
      <c r="M213" s="285"/>
      <c r="N213" s="286"/>
      <c r="O213" s="286"/>
      <c r="P213" s="286"/>
      <c r="Q213" s="286"/>
      <c r="R213" s="286"/>
      <c r="S213" s="286"/>
      <c r="T213" s="28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8" t="s">
        <v>156</v>
      </c>
      <c r="AU213" s="288" t="s">
        <v>85</v>
      </c>
      <c r="AV213" s="15" t="s">
        <v>83</v>
      </c>
      <c r="AW213" s="15" t="s">
        <v>32</v>
      </c>
      <c r="AX213" s="15" t="s">
        <v>75</v>
      </c>
      <c r="AY213" s="288" t="s">
        <v>148</v>
      </c>
    </row>
    <row r="214" s="13" customFormat="1">
      <c r="A214" s="13"/>
      <c r="B214" s="256"/>
      <c r="C214" s="257"/>
      <c r="D214" s="258" t="s">
        <v>156</v>
      </c>
      <c r="E214" s="259" t="s">
        <v>1</v>
      </c>
      <c r="F214" s="260" t="s">
        <v>1169</v>
      </c>
      <c r="G214" s="257"/>
      <c r="H214" s="261">
        <v>156</v>
      </c>
      <c r="I214" s="262"/>
      <c r="J214" s="257"/>
      <c r="K214" s="257"/>
      <c r="L214" s="263"/>
      <c r="M214" s="264"/>
      <c r="N214" s="265"/>
      <c r="O214" s="265"/>
      <c r="P214" s="265"/>
      <c r="Q214" s="265"/>
      <c r="R214" s="265"/>
      <c r="S214" s="265"/>
      <c r="T214" s="26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7" t="s">
        <v>156</v>
      </c>
      <c r="AU214" s="267" t="s">
        <v>85</v>
      </c>
      <c r="AV214" s="13" t="s">
        <v>85</v>
      </c>
      <c r="AW214" s="13" t="s">
        <v>32</v>
      </c>
      <c r="AX214" s="13" t="s">
        <v>83</v>
      </c>
      <c r="AY214" s="267" t="s">
        <v>148</v>
      </c>
    </row>
    <row r="215" s="2" customFormat="1" ht="16.5" customHeight="1">
      <c r="A215" s="38"/>
      <c r="B215" s="39"/>
      <c r="C215" s="243" t="s">
        <v>424</v>
      </c>
      <c r="D215" s="243" t="s">
        <v>149</v>
      </c>
      <c r="E215" s="244" t="s">
        <v>442</v>
      </c>
      <c r="F215" s="245" t="s">
        <v>443</v>
      </c>
      <c r="G215" s="246" t="s">
        <v>276</v>
      </c>
      <c r="H215" s="247">
        <v>750</v>
      </c>
      <c r="I215" s="248"/>
      <c r="J215" s="249">
        <f>ROUND(I215*H215,2)</f>
        <v>0</v>
      </c>
      <c r="K215" s="245" t="s">
        <v>282</v>
      </c>
      <c r="L215" s="44"/>
      <c r="M215" s="250" t="s">
        <v>1</v>
      </c>
      <c r="N215" s="251" t="s">
        <v>40</v>
      </c>
      <c r="O215" s="91"/>
      <c r="P215" s="252">
        <f>O215*H215</f>
        <v>0</v>
      </c>
      <c r="Q215" s="252">
        <v>0</v>
      </c>
      <c r="R215" s="252">
        <f>Q215*H215</f>
        <v>0</v>
      </c>
      <c r="S215" s="252">
        <v>0</v>
      </c>
      <c r="T215" s="25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4" t="s">
        <v>162</v>
      </c>
      <c r="AT215" s="254" t="s">
        <v>149</v>
      </c>
      <c r="AU215" s="254" t="s">
        <v>85</v>
      </c>
      <c r="AY215" s="17" t="s">
        <v>148</v>
      </c>
      <c r="BE215" s="255">
        <f>IF(N215="základní",J215,0)</f>
        <v>0</v>
      </c>
      <c r="BF215" s="255">
        <f>IF(N215="snížená",J215,0)</f>
        <v>0</v>
      </c>
      <c r="BG215" s="255">
        <f>IF(N215="zákl. přenesená",J215,0)</f>
        <v>0</v>
      </c>
      <c r="BH215" s="255">
        <f>IF(N215="sníž. přenesená",J215,0)</f>
        <v>0</v>
      </c>
      <c r="BI215" s="255">
        <f>IF(N215="nulová",J215,0)</f>
        <v>0</v>
      </c>
      <c r="BJ215" s="17" t="s">
        <v>83</v>
      </c>
      <c r="BK215" s="255">
        <f>ROUND(I215*H215,2)</f>
        <v>0</v>
      </c>
      <c r="BL215" s="17" t="s">
        <v>162</v>
      </c>
      <c r="BM215" s="254" t="s">
        <v>444</v>
      </c>
    </row>
    <row r="216" s="13" customFormat="1">
      <c r="A216" s="13"/>
      <c r="B216" s="256"/>
      <c r="C216" s="257"/>
      <c r="D216" s="258" t="s">
        <v>156</v>
      </c>
      <c r="E216" s="259" t="s">
        <v>1</v>
      </c>
      <c r="F216" s="260" t="s">
        <v>1170</v>
      </c>
      <c r="G216" s="257"/>
      <c r="H216" s="261">
        <v>750</v>
      </c>
      <c r="I216" s="262"/>
      <c r="J216" s="257"/>
      <c r="K216" s="257"/>
      <c r="L216" s="263"/>
      <c r="M216" s="264"/>
      <c r="N216" s="265"/>
      <c r="O216" s="265"/>
      <c r="P216" s="265"/>
      <c r="Q216" s="265"/>
      <c r="R216" s="265"/>
      <c r="S216" s="265"/>
      <c r="T216" s="26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7" t="s">
        <v>156</v>
      </c>
      <c r="AU216" s="267" t="s">
        <v>85</v>
      </c>
      <c r="AV216" s="13" t="s">
        <v>85</v>
      </c>
      <c r="AW216" s="13" t="s">
        <v>32</v>
      </c>
      <c r="AX216" s="13" t="s">
        <v>83</v>
      </c>
      <c r="AY216" s="267" t="s">
        <v>148</v>
      </c>
    </row>
    <row r="217" s="2" customFormat="1" ht="16.5" customHeight="1">
      <c r="A217" s="38"/>
      <c r="B217" s="39"/>
      <c r="C217" s="243" t="s">
        <v>429</v>
      </c>
      <c r="D217" s="243" t="s">
        <v>149</v>
      </c>
      <c r="E217" s="244" t="s">
        <v>442</v>
      </c>
      <c r="F217" s="245" t="s">
        <v>443</v>
      </c>
      <c r="G217" s="246" t="s">
        <v>276</v>
      </c>
      <c r="H217" s="247">
        <v>2218.75</v>
      </c>
      <c r="I217" s="248"/>
      <c r="J217" s="249">
        <f>ROUND(I217*H217,2)</f>
        <v>0</v>
      </c>
      <c r="K217" s="245" t="s">
        <v>282</v>
      </c>
      <c r="L217" s="44"/>
      <c r="M217" s="250" t="s">
        <v>1</v>
      </c>
      <c r="N217" s="251" t="s">
        <v>40</v>
      </c>
      <c r="O217" s="91"/>
      <c r="P217" s="252">
        <f>O217*H217</f>
        <v>0</v>
      </c>
      <c r="Q217" s="252">
        <v>0</v>
      </c>
      <c r="R217" s="252">
        <f>Q217*H217</f>
        <v>0</v>
      </c>
      <c r="S217" s="252">
        <v>0</v>
      </c>
      <c r="T217" s="25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4" t="s">
        <v>162</v>
      </c>
      <c r="AT217" s="254" t="s">
        <v>149</v>
      </c>
      <c r="AU217" s="254" t="s">
        <v>85</v>
      </c>
      <c r="AY217" s="17" t="s">
        <v>148</v>
      </c>
      <c r="BE217" s="255">
        <f>IF(N217="základní",J217,0)</f>
        <v>0</v>
      </c>
      <c r="BF217" s="255">
        <f>IF(N217="snížená",J217,0)</f>
        <v>0</v>
      </c>
      <c r="BG217" s="255">
        <f>IF(N217="zákl. přenesená",J217,0)</f>
        <v>0</v>
      </c>
      <c r="BH217" s="255">
        <f>IF(N217="sníž. přenesená",J217,0)</f>
        <v>0</v>
      </c>
      <c r="BI217" s="255">
        <f>IF(N217="nulová",J217,0)</f>
        <v>0</v>
      </c>
      <c r="BJ217" s="17" t="s">
        <v>83</v>
      </c>
      <c r="BK217" s="255">
        <f>ROUND(I217*H217,2)</f>
        <v>0</v>
      </c>
      <c r="BL217" s="17" t="s">
        <v>162</v>
      </c>
      <c r="BM217" s="254" t="s">
        <v>447</v>
      </c>
    </row>
    <row r="218" s="15" customFormat="1">
      <c r="A218" s="15"/>
      <c r="B218" s="279"/>
      <c r="C218" s="280"/>
      <c r="D218" s="258" t="s">
        <v>156</v>
      </c>
      <c r="E218" s="281" t="s">
        <v>1</v>
      </c>
      <c r="F218" s="282" t="s">
        <v>439</v>
      </c>
      <c r="G218" s="280"/>
      <c r="H218" s="281" t="s">
        <v>1</v>
      </c>
      <c r="I218" s="283"/>
      <c r="J218" s="280"/>
      <c r="K218" s="280"/>
      <c r="L218" s="284"/>
      <c r="M218" s="285"/>
      <c r="N218" s="286"/>
      <c r="O218" s="286"/>
      <c r="P218" s="286"/>
      <c r="Q218" s="286"/>
      <c r="R218" s="286"/>
      <c r="S218" s="286"/>
      <c r="T218" s="28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8" t="s">
        <v>156</v>
      </c>
      <c r="AU218" s="288" t="s">
        <v>85</v>
      </c>
      <c r="AV218" s="15" t="s">
        <v>83</v>
      </c>
      <c r="AW218" s="15" t="s">
        <v>32</v>
      </c>
      <c r="AX218" s="15" t="s">
        <v>75</v>
      </c>
      <c r="AY218" s="288" t="s">
        <v>148</v>
      </c>
    </row>
    <row r="219" s="13" customFormat="1">
      <c r="A219" s="13"/>
      <c r="B219" s="256"/>
      <c r="C219" s="257"/>
      <c r="D219" s="258" t="s">
        <v>156</v>
      </c>
      <c r="E219" s="259" t="s">
        <v>1</v>
      </c>
      <c r="F219" s="260" t="s">
        <v>1171</v>
      </c>
      <c r="G219" s="257"/>
      <c r="H219" s="261">
        <v>393.75</v>
      </c>
      <c r="I219" s="262"/>
      <c r="J219" s="257"/>
      <c r="K219" s="257"/>
      <c r="L219" s="263"/>
      <c r="M219" s="264"/>
      <c r="N219" s="265"/>
      <c r="O219" s="265"/>
      <c r="P219" s="265"/>
      <c r="Q219" s="265"/>
      <c r="R219" s="265"/>
      <c r="S219" s="265"/>
      <c r="T219" s="26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7" t="s">
        <v>156</v>
      </c>
      <c r="AU219" s="267" t="s">
        <v>85</v>
      </c>
      <c r="AV219" s="13" t="s">
        <v>85</v>
      </c>
      <c r="AW219" s="13" t="s">
        <v>32</v>
      </c>
      <c r="AX219" s="13" t="s">
        <v>75</v>
      </c>
      <c r="AY219" s="267" t="s">
        <v>148</v>
      </c>
    </row>
    <row r="220" s="13" customFormat="1">
      <c r="A220" s="13"/>
      <c r="B220" s="256"/>
      <c r="C220" s="257"/>
      <c r="D220" s="258" t="s">
        <v>156</v>
      </c>
      <c r="E220" s="259" t="s">
        <v>1</v>
      </c>
      <c r="F220" s="260" t="s">
        <v>1172</v>
      </c>
      <c r="G220" s="257"/>
      <c r="H220" s="261">
        <v>175</v>
      </c>
      <c r="I220" s="262"/>
      <c r="J220" s="257"/>
      <c r="K220" s="257"/>
      <c r="L220" s="263"/>
      <c r="M220" s="264"/>
      <c r="N220" s="265"/>
      <c r="O220" s="265"/>
      <c r="P220" s="265"/>
      <c r="Q220" s="265"/>
      <c r="R220" s="265"/>
      <c r="S220" s="265"/>
      <c r="T220" s="26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7" t="s">
        <v>156</v>
      </c>
      <c r="AU220" s="267" t="s">
        <v>85</v>
      </c>
      <c r="AV220" s="13" t="s">
        <v>85</v>
      </c>
      <c r="AW220" s="13" t="s">
        <v>32</v>
      </c>
      <c r="AX220" s="13" t="s">
        <v>75</v>
      </c>
      <c r="AY220" s="267" t="s">
        <v>148</v>
      </c>
    </row>
    <row r="221" s="13" customFormat="1">
      <c r="A221" s="13"/>
      <c r="B221" s="256"/>
      <c r="C221" s="257"/>
      <c r="D221" s="258" t="s">
        <v>156</v>
      </c>
      <c r="E221" s="259" t="s">
        <v>1</v>
      </c>
      <c r="F221" s="260" t="s">
        <v>1173</v>
      </c>
      <c r="G221" s="257"/>
      <c r="H221" s="261">
        <v>106.25</v>
      </c>
      <c r="I221" s="262"/>
      <c r="J221" s="257"/>
      <c r="K221" s="257"/>
      <c r="L221" s="263"/>
      <c r="M221" s="264"/>
      <c r="N221" s="265"/>
      <c r="O221" s="265"/>
      <c r="P221" s="265"/>
      <c r="Q221" s="265"/>
      <c r="R221" s="265"/>
      <c r="S221" s="265"/>
      <c r="T221" s="26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7" t="s">
        <v>156</v>
      </c>
      <c r="AU221" s="267" t="s">
        <v>85</v>
      </c>
      <c r="AV221" s="13" t="s">
        <v>85</v>
      </c>
      <c r="AW221" s="13" t="s">
        <v>32</v>
      </c>
      <c r="AX221" s="13" t="s">
        <v>75</v>
      </c>
      <c r="AY221" s="267" t="s">
        <v>148</v>
      </c>
    </row>
    <row r="222" s="13" customFormat="1">
      <c r="A222" s="13"/>
      <c r="B222" s="256"/>
      <c r="C222" s="257"/>
      <c r="D222" s="258" t="s">
        <v>156</v>
      </c>
      <c r="E222" s="259" t="s">
        <v>1</v>
      </c>
      <c r="F222" s="260" t="s">
        <v>1174</v>
      </c>
      <c r="G222" s="257"/>
      <c r="H222" s="261">
        <v>1543.75</v>
      </c>
      <c r="I222" s="262"/>
      <c r="J222" s="257"/>
      <c r="K222" s="257"/>
      <c r="L222" s="263"/>
      <c r="M222" s="264"/>
      <c r="N222" s="265"/>
      <c r="O222" s="265"/>
      <c r="P222" s="265"/>
      <c r="Q222" s="265"/>
      <c r="R222" s="265"/>
      <c r="S222" s="265"/>
      <c r="T222" s="26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7" t="s">
        <v>156</v>
      </c>
      <c r="AU222" s="267" t="s">
        <v>85</v>
      </c>
      <c r="AV222" s="13" t="s">
        <v>85</v>
      </c>
      <c r="AW222" s="13" t="s">
        <v>32</v>
      </c>
      <c r="AX222" s="13" t="s">
        <v>75</v>
      </c>
      <c r="AY222" s="267" t="s">
        <v>148</v>
      </c>
    </row>
    <row r="223" s="14" customFormat="1">
      <c r="A223" s="14"/>
      <c r="B223" s="268"/>
      <c r="C223" s="269"/>
      <c r="D223" s="258" t="s">
        <v>156</v>
      </c>
      <c r="E223" s="270" t="s">
        <v>1</v>
      </c>
      <c r="F223" s="271" t="s">
        <v>161</v>
      </c>
      <c r="G223" s="269"/>
      <c r="H223" s="272">
        <v>2218.75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8" t="s">
        <v>156</v>
      </c>
      <c r="AU223" s="278" t="s">
        <v>85</v>
      </c>
      <c r="AV223" s="14" t="s">
        <v>162</v>
      </c>
      <c r="AW223" s="14" t="s">
        <v>32</v>
      </c>
      <c r="AX223" s="14" t="s">
        <v>83</v>
      </c>
      <c r="AY223" s="278" t="s">
        <v>148</v>
      </c>
    </row>
    <row r="224" s="2" customFormat="1" ht="16.5" customHeight="1">
      <c r="A224" s="38"/>
      <c r="B224" s="39"/>
      <c r="C224" s="243" t="s">
        <v>435</v>
      </c>
      <c r="D224" s="243" t="s">
        <v>149</v>
      </c>
      <c r="E224" s="244" t="s">
        <v>453</v>
      </c>
      <c r="F224" s="245" t="s">
        <v>454</v>
      </c>
      <c r="G224" s="246" t="s">
        <v>276</v>
      </c>
      <c r="H224" s="247">
        <v>2381.25</v>
      </c>
      <c r="I224" s="248"/>
      <c r="J224" s="249">
        <f>ROUND(I224*H224,2)</f>
        <v>0</v>
      </c>
      <c r="K224" s="245" t="s">
        <v>282</v>
      </c>
      <c r="L224" s="44"/>
      <c r="M224" s="250" t="s">
        <v>1</v>
      </c>
      <c r="N224" s="251" t="s">
        <v>40</v>
      </c>
      <c r="O224" s="91"/>
      <c r="P224" s="252">
        <f>O224*H224</f>
        <v>0</v>
      </c>
      <c r="Q224" s="252">
        <v>0</v>
      </c>
      <c r="R224" s="252">
        <f>Q224*H224</f>
        <v>0</v>
      </c>
      <c r="S224" s="252">
        <v>0</v>
      </c>
      <c r="T224" s="25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4" t="s">
        <v>162</v>
      </c>
      <c r="AT224" s="254" t="s">
        <v>149</v>
      </c>
      <c r="AU224" s="254" t="s">
        <v>85</v>
      </c>
      <c r="AY224" s="17" t="s">
        <v>148</v>
      </c>
      <c r="BE224" s="255">
        <f>IF(N224="základní",J224,0)</f>
        <v>0</v>
      </c>
      <c r="BF224" s="255">
        <f>IF(N224="snížená",J224,0)</f>
        <v>0</v>
      </c>
      <c r="BG224" s="255">
        <f>IF(N224="zákl. přenesená",J224,0)</f>
        <v>0</v>
      </c>
      <c r="BH224" s="255">
        <f>IF(N224="sníž. přenesená",J224,0)</f>
        <v>0</v>
      </c>
      <c r="BI224" s="255">
        <f>IF(N224="nulová",J224,0)</f>
        <v>0</v>
      </c>
      <c r="BJ224" s="17" t="s">
        <v>83</v>
      </c>
      <c r="BK224" s="255">
        <f>ROUND(I224*H224,2)</f>
        <v>0</v>
      </c>
      <c r="BL224" s="17" t="s">
        <v>162</v>
      </c>
      <c r="BM224" s="254" t="s">
        <v>455</v>
      </c>
    </row>
    <row r="225" s="15" customFormat="1">
      <c r="A225" s="15"/>
      <c r="B225" s="279"/>
      <c r="C225" s="280"/>
      <c r="D225" s="258" t="s">
        <v>156</v>
      </c>
      <c r="E225" s="281" t="s">
        <v>1</v>
      </c>
      <c r="F225" s="282" t="s">
        <v>456</v>
      </c>
      <c r="G225" s="280"/>
      <c r="H225" s="281" t="s">
        <v>1</v>
      </c>
      <c r="I225" s="283"/>
      <c r="J225" s="280"/>
      <c r="K225" s="280"/>
      <c r="L225" s="284"/>
      <c r="M225" s="285"/>
      <c r="N225" s="286"/>
      <c r="O225" s="286"/>
      <c r="P225" s="286"/>
      <c r="Q225" s="286"/>
      <c r="R225" s="286"/>
      <c r="S225" s="286"/>
      <c r="T225" s="28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8" t="s">
        <v>156</v>
      </c>
      <c r="AU225" s="288" t="s">
        <v>85</v>
      </c>
      <c r="AV225" s="15" t="s">
        <v>83</v>
      </c>
      <c r="AW225" s="15" t="s">
        <v>32</v>
      </c>
      <c r="AX225" s="15" t="s">
        <v>75</v>
      </c>
      <c r="AY225" s="288" t="s">
        <v>148</v>
      </c>
    </row>
    <row r="226" s="13" customFormat="1">
      <c r="A226" s="13"/>
      <c r="B226" s="256"/>
      <c r="C226" s="257"/>
      <c r="D226" s="258" t="s">
        <v>156</v>
      </c>
      <c r="E226" s="259" t="s">
        <v>1</v>
      </c>
      <c r="F226" s="260" t="s">
        <v>1175</v>
      </c>
      <c r="G226" s="257"/>
      <c r="H226" s="261">
        <v>393.75</v>
      </c>
      <c r="I226" s="262"/>
      <c r="J226" s="257"/>
      <c r="K226" s="257"/>
      <c r="L226" s="263"/>
      <c r="M226" s="264"/>
      <c r="N226" s="265"/>
      <c r="O226" s="265"/>
      <c r="P226" s="265"/>
      <c r="Q226" s="265"/>
      <c r="R226" s="265"/>
      <c r="S226" s="265"/>
      <c r="T226" s="26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7" t="s">
        <v>156</v>
      </c>
      <c r="AU226" s="267" t="s">
        <v>85</v>
      </c>
      <c r="AV226" s="13" t="s">
        <v>85</v>
      </c>
      <c r="AW226" s="13" t="s">
        <v>32</v>
      </c>
      <c r="AX226" s="13" t="s">
        <v>75</v>
      </c>
      <c r="AY226" s="267" t="s">
        <v>148</v>
      </c>
    </row>
    <row r="227" s="13" customFormat="1">
      <c r="A227" s="13"/>
      <c r="B227" s="256"/>
      <c r="C227" s="257"/>
      <c r="D227" s="258" t="s">
        <v>156</v>
      </c>
      <c r="E227" s="259" t="s">
        <v>1</v>
      </c>
      <c r="F227" s="260" t="s">
        <v>1172</v>
      </c>
      <c r="G227" s="257"/>
      <c r="H227" s="261">
        <v>175</v>
      </c>
      <c r="I227" s="262"/>
      <c r="J227" s="257"/>
      <c r="K227" s="257"/>
      <c r="L227" s="263"/>
      <c r="M227" s="264"/>
      <c r="N227" s="265"/>
      <c r="O227" s="265"/>
      <c r="P227" s="265"/>
      <c r="Q227" s="265"/>
      <c r="R227" s="265"/>
      <c r="S227" s="265"/>
      <c r="T227" s="26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7" t="s">
        <v>156</v>
      </c>
      <c r="AU227" s="267" t="s">
        <v>85</v>
      </c>
      <c r="AV227" s="13" t="s">
        <v>85</v>
      </c>
      <c r="AW227" s="13" t="s">
        <v>32</v>
      </c>
      <c r="AX227" s="13" t="s">
        <v>75</v>
      </c>
      <c r="AY227" s="267" t="s">
        <v>148</v>
      </c>
    </row>
    <row r="228" s="13" customFormat="1">
      <c r="A228" s="13"/>
      <c r="B228" s="256"/>
      <c r="C228" s="257"/>
      <c r="D228" s="258" t="s">
        <v>156</v>
      </c>
      <c r="E228" s="259" t="s">
        <v>1</v>
      </c>
      <c r="F228" s="260" t="s">
        <v>1176</v>
      </c>
      <c r="G228" s="257"/>
      <c r="H228" s="261">
        <v>106.25</v>
      </c>
      <c r="I228" s="262"/>
      <c r="J228" s="257"/>
      <c r="K228" s="257"/>
      <c r="L228" s="263"/>
      <c r="M228" s="264"/>
      <c r="N228" s="265"/>
      <c r="O228" s="265"/>
      <c r="P228" s="265"/>
      <c r="Q228" s="265"/>
      <c r="R228" s="265"/>
      <c r="S228" s="265"/>
      <c r="T228" s="26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7" t="s">
        <v>156</v>
      </c>
      <c r="AU228" s="267" t="s">
        <v>85</v>
      </c>
      <c r="AV228" s="13" t="s">
        <v>85</v>
      </c>
      <c r="AW228" s="13" t="s">
        <v>32</v>
      </c>
      <c r="AX228" s="13" t="s">
        <v>75</v>
      </c>
      <c r="AY228" s="267" t="s">
        <v>148</v>
      </c>
    </row>
    <row r="229" s="13" customFormat="1">
      <c r="A229" s="13"/>
      <c r="B229" s="256"/>
      <c r="C229" s="257"/>
      <c r="D229" s="258" t="s">
        <v>156</v>
      </c>
      <c r="E229" s="259" t="s">
        <v>1</v>
      </c>
      <c r="F229" s="260" t="s">
        <v>1177</v>
      </c>
      <c r="G229" s="257"/>
      <c r="H229" s="261">
        <v>1543.75</v>
      </c>
      <c r="I229" s="262"/>
      <c r="J229" s="257"/>
      <c r="K229" s="257"/>
      <c r="L229" s="263"/>
      <c r="M229" s="264"/>
      <c r="N229" s="265"/>
      <c r="O229" s="265"/>
      <c r="P229" s="265"/>
      <c r="Q229" s="265"/>
      <c r="R229" s="265"/>
      <c r="S229" s="265"/>
      <c r="T229" s="26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7" t="s">
        <v>156</v>
      </c>
      <c r="AU229" s="267" t="s">
        <v>85</v>
      </c>
      <c r="AV229" s="13" t="s">
        <v>85</v>
      </c>
      <c r="AW229" s="13" t="s">
        <v>32</v>
      </c>
      <c r="AX229" s="13" t="s">
        <v>75</v>
      </c>
      <c r="AY229" s="267" t="s">
        <v>148</v>
      </c>
    </row>
    <row r="230" s="13" customFormat="1">
      <c r="A230" s="13"/>
      <c r="B230" s="256"/>
      <c r="C230" s="257"/>
      <c r="D230" s="258" t="s">
        <v>156</v>
      </c>
      <c r="E230" s="259" t="s">
        <v>1</v>
      </c>
      <c r="F230" s="260" t="s">
        <v>1178</v>
      </c>
      <c r="G230" s="257"/>
      <c r="H230" s="261">
        <v>162.5</v>
      </c>
      <c r="I230" s="262"/>
      <c r="J230" s="257"/>
      <c r="K230" s="257"/>
      <c r="L230" s="263"/>
      <c r="M230" s="264"/>
      <c r="N230" s="265"/>
      <c r="O230" s="265"/>
      <c r="P230" s="265"/>
      <c r="Q230" s="265"/>
      <c r="R230" s="265"/>
      <c r="S230" s="265"/>
      <c r="T230" s="26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7" t="s">
        <v>156</v>
      </c>
      <c r="AU230" s="267" t="s">
        <v>85</v>
      </c>
      <c r="AV230" s="13" t="s">
        <v>85</v>
      </c>
      <c r="AW230" s="13" t="s">
        <v>32</v>
      </c>
      <c r="AX230" s="13" t="s">
        <v>75</v>
      </c>
      <c r="AY230" s="267" t="s">
        <v>148</v>
      </c>
    </row>
    <row r="231" s="14" customFormat="1">
      <c r="A231" s="14"/>
      <c r="B231" s="268"/>
      <c r="C231" s="269"/>
      <c r="D231" s="258" t="s">
        <v>156</v>
      </c>
      <c r="E231" s="270" t="s">
        <v>1</v>
      </c>
      <c r="F231" s="271" t="s">
        <v>161</v>
      </c>
      <c r="G231" s="269"/>
      <c r="H231" s="272">
        <v>2381.25</v>
      </c>
      <c r="I231" s="273"/>
      <c r="J231" s="269"/>
      <c r="K231" s="269"/>
      <c r="L231" s="274"/>
      <c r="M231" s="275"/>
      <c r="N231" s="276"/>
      <c r="O231" s="276"/>
      <c r="P231" s="276"/>
      <c r="Q231" s="276"/>
      <c r="R231" s="276"/>
      <c r="S231" s="276"/>
      <c r="T231" s="27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8" t="s">
        <v>156</v>
      </c>
      <c r="AU231" s="278" t="s">
        <v>85</v>
      </c>
      <c r="AV231" s="14" t="s">
        <v>162</v>
      </c>
      <c r="AW231" s="14" t="s">
        <v>32</v>
      </c>
      <c r="AX231" s="14" t="s">
        <v>83</v>
      </c>
      <c r="AY231" s="278" t="s">
        <v>148</v>
      </c>
    </row>
    <row r="232" s="2" customFormat="1" ht="16.5" customHeight="1">
      <c r="A232" s="38"/>
      <c r="B232" s="39"/>
      <c r="C232" s="243" t="s">
        <v>441</v>
      </c>
      <c r="D232" s="243" t="s">
        <v>149</v>
      </c>
      <c r="E232" s="244" t="s">
        <v>462</v>
      </c>
      <c r="F232" s="245" t="s">
        <v>463</v>
      </c>
      <c r="G232" s="246" t="s">
        <v>276</v>
      </c>
      <c r="H232" s="247">
        <v>2100</v>
      </c>
      <c r="I232" s="248"/>
      <c r="J232" s="249">
        <f>ROUND(I232*H232,2)</f>
        <v>0</v>
      </c>
      <c r="K232" s="245" t="s">
        <v>282</v>
      </c>
      <c r="L232" s="44"/>
      <c r="M232" s="250" t="s">
        <v>1</v>
      </c>
      <c r="N232" s="251" t="s">
        <v>40</v>
      </c>
      <c r="O232" s="91"/>
      <c r="P232" s="252">
        <f>O232*H232</f>
        <v>0</v>
      </c>
      <c r="Q232" s="252">
        <v>0</v>
      </c>
      <c r="R232" s="252">
        <f>Q232*H232</f>
        <v>0</v>
      </c>
      <c r="S232" s="252">
        <v>0</v>
      </c>
      <c r="T232" s="25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4" t="s">
        <v>162</v>
      </c>
      <c r="AT232" s="254" t="s">
        <v>149</v>
      </c>
      <c r="AU232" s="254" t="s">
        <v>85</v>
      </c>
      <c r="AY232" s="17" t="s">
        <v>148</v>
      </c>
      <c r="BE232" s="255">
        <f>IF(N232="základní",J232,0)</f>
        <v>0</v>
      </c>
      <c r="BF232" s="255">
        <f>IF(N232="snížená",J232,0)</f>
        <v>0</v>
      </c>
      <c r="BG232" s="255">
        <f>IF(N232="zákl. přenesená",J232,0)</f>
        <v>0</v>
      </c>
      <c r="BH232" s="255">
        <f>IF(N232="sníž. přenesená",J232,0)</f>
        <v>0</v>
      </c>
      <c r="BI232" s="255">
        <f>IF(N232="nulová",J232,0)</f>
        <v>0</v>
      </c>
      <c r="BJ232" s="17" t="s">
        <v>83</v>
      </c>
      <c r="BK232" s="255">
        <f>ROUND(I232*H232,2)</f>
        <v>0</v>
      </c>
      <c r="BL232" s="17" t="s">
        <v>162</v>
      </c>
      <c r="BM232" s="254" t="s">
        <v>464</v>
      </c>
    </row>
    <row r="233" s="15" customFormat="1">
      <c r="A233" s="15"/>
      <c r="B233" s="279"/>
      <c r="C233" s="280"/>
      <c r="D233" s="258" t="s">
        <v>156</v>
      </c>
      <c r="E233" s="281" t="s">
        <v>1</v>
      </c>
      <c r="F233" s="282" t="s">
        <v>465</v>
      </c>
      <c r="G233" s="280"/>
      <c r="H233" s="281" t="s">
        <v>1</v>
      </c>
      <c r="I233" s="283"/>
      <c r="J233" s="280"/>
      <c r="K233" s="280"/>
      <c r="L233" s="284"/>
      <c r="M233" s="285"/>
      <c r="N233" s="286"/>
      <c r="O233" s="286"/>
      <c r="P233" s="286"/>
      <c r="Q233" s="286"/>
      <c r="R233" s="286"/>
      <c r="S233" s="286"/>
      <c r="T233" s="28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8" t="s">
        <v>156</v>
      </c>
      <c r="AU233" s="288" t="s">
        <v>85</v>
      </c>
      <c r="AV233" s="15" t="s">
        <v>83</v>
      </c>
      <c r="AW233" s="15" t="s">
        <v>32</v>
      </c>
      <c r="AX233" s="15" t="s">
        <v>75</v>
      </c>
      <c r="AY233" s="288" t="s">
        <v>148</v>
      </c>
    </row>
    <row r="234" s="13" customFormat="1">
      <c r="A234" s="13"/>
      <c r="B234" s="256"/>
      <c r="C234" s="257"/>
      <c r="D234" s="258" t="s">
        <v>156</v>
      </c>
      <c r="E234" s="259" t="s">
        <v>1</v>
      </c>
      <c r="F234" s="260" t="s">
        <v>1179</v>
      </c>
      <c r="G234" s="257"/>
      <c r="H234" s="261">
        <v>162.5</v>
      </c>
      <c r="I234" s="262"/>
      <c r="J234" s="257"/>
      <c r="K234" s="257"/>
      <c r="L234" s="263"/>
      <c r="M234" s="264"/>
      <c r="N234" s="265"/>
      <c r="O234" s="265"/>
      <c r="P234" s="265"/>
      <c r="Q234" s="265"/>
      <c r="R234" s="265"/>
      <c r="S234" s="265"/>
      <c r="T234" s="26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7" t="s">
        <v>156</v>
      </c>
      <c r="AU234" s="267" t="s">
        <v>85</v>
      </c>
      <c r="AV234" s="13" t="s">
        <v>85</v>
      </c>
      <c r="AW234" s="13" t="s">
        <v>32</v>
      </c>
      <c r="AX234" s="13" t="s">
        <v>75</v>
      </c>
      <c r="AY234" s="267" t="s">
        <v>148</v>
      </c>
    </row>
    <row r="235" s="13" customFormat="1">
      <c r="A235" s="13"/>
      <c r="B235" s="256"/>
      <c r="C235" s="257"/>
      <c r="D235" s="258" t="s">
        <v>156</v>
      </c>
      <c r="E235" s="259" t="s">
        <v>1</v>
      </c>
      <c r="F235" s="260" t="s">
        <v>1180</v>
      </c>
      <c r="G235" s="257"/>
      <c r="H235" s="261">
        <v>393.75</v>
      </c>
      <c r="I235" s="262"/>
      <c r="J235" s="257"/>
      <c r="K235" s="257"/>
      <c r="L235" s="263"/>
      <c r="M235" s="264"/>
      <c r="N235" s="265"/>
      <c r="O235" s="265"/>
      <c r="P235" s="265"/>
      <c r="Q235" s="265"/>
      <c r="R235" s="265"/>
      <c r="S235" s="265"/>
      <c r="T235" s="26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7" t="s">
        <v>156</v>
      </c>
      <c r="AU235" s="267" t="s">
        <v>85</v>
      </c>
      <c r="AV235" s="13" t="s">
        <v>85</v>
      </c>
      <c r="AW235" s="13" t="s">
        <v>32</v>
      </c>
      <c r="AX235" s="13" t="s">
        <v>75</v>
      </c>
      <c r="AY235" s="267" t="s">
        <v>148</v>
      </c>
    </row>
    <row r="236" s="13" customFormat="1">
      <c r="A236" s="13"/>
      <c r="B236" s="256"/>
      <c r="C236" s="257"/>
      <c r="D236" s="258" t="s">
        <v>156</v>
      </c>
      <c r="E236" s="259" t="s">
        <v>1</v>
      </c>
      <c r="F236" s="260" t="s">
        <v>1181</v>
      </c>
      <c r="G236" s="257"/>
      <c r="H236" s="261">
        <v>1543.75</v>
      </c>
      <c r="I236" s="262"/>
      <c r="J236" s="257"/>
      <c r="K236" s="257"/>
      <c r="L236" s="263"/>
      <c r="M236" s="264"/>
      <c r="N236" s="265"/>
      <c r="O236" s="265"/>
      <c r="P236" s="265"/>
      <c r="Q236" s="265"/>
      <c r="R236" s="265"/>
      <c r="S236" s="265"/>
      <c r="T236" s="26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7" t="s">
        <v>156</v>
      </c>
      <c r="AU236" s="267" t="s">
        <v>85</v>
      </c>
      <c r="AV236" s="13" t="s">
        <v>85</v>
      </c>
      <c r="AW236" s="13" t="s">
        <v>32</v>
      </c>
      <c r="AX236" s="13" t="s">
        <v>75</v>
      </c>
      <c r="AY236" s="267" t="s">
        <v>148</v>
      </c>
    </row>
    <row r="237" s="14" customFormat="1">
      <c r="A237" s="14"/>
      <c r="B237" s="268"/>
      <c r="C237" s="269"/>
      <c r="D237" s="258" t="s">
        <v>156</v>
      </c>
      <c r="E237" s="270" t="s">
        <v>1</v>
      </c>
      <c r="F237" s="271" t="s">
        <v>161</v>
      </c>
      <c r="G237" s="269"/>
      <c r="H237" s="272">
        <v>2100</v>
      </c>
      <c r="I237" s="273"/>
      <c r="J237" s="269"/>
      <c r="K237" s="269"/>
      <c r="L237" s="274"/>
      <c r="M237" s="275"/>
      <c r="N237" s="276"/>
      <c r="O237" s="276"/>
      <c r="P237" s="276"/>
      <c r="Q237" s="276"/>
      <c r="R237" s="276"/>
      <c r="S237" s="276"/>
      <c r="T237" s="27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8" t="s">
        <v>156</v>
      </c>
      <c r="AU237" s="278" t="s">
        <v>85</v>
      </c>
      <c r="AV237" s="14" t="s">
        <v>162</v>
      </c>
      <c r="AW237" s="14" t="s">
        <v>32</v>
      </c>
      <c r="AX237" s="14" t="s">
        <v>83</v>
      </c>
      <c r="AY237" s="278" t="s">
        <v>148</v>
      </c>
    </row>
    <row r="238" s="2" customFormat="1" ht="21.75" customHeight="1">
      <c r="A238" s="38"/>
      <c r="B238" s="39"/>
      <c r="C238" s="243" t="s">
        <v>446</v>
      </c>
      <c r="D238" s="243" t="s">
        <v>149</v>
      </c>
      <c r="E238" s="244" t="s">
        <v>470</v>
      </c>
      <c r="F238" s="245" t="s">
        <v>471</v>
      </c>
      <c r="G238" s="246" t="s">
        <v>276</v>
      </c>
      <c r="H238" s="247">
        <v>149.5</v>
      </c>
      <c r="I238" s="248"/>
      <c r="J238" s="249">
        <f>ROUND(I238*H238,2)</f>
        <v>0</v>
      </c>
      <c r="K238" s="245" t="s">
        <v>282</v>
      </c>
      <c r="L238" s="44"/>
      <c r="M238" s="250" t="s">
        <v>1</v>
      </c>
      <c r="N238" s="251" t="s">
        <v>40</v>
      </c>
      <c r="O238" s="91"/>
      <c r="P238" s="252">
        <f>O238*H238</f>
        <v>0</v>
      </c>
      <c r="Q238" s="252">
        <v>0</v>
      </c>
      <c r="R238" s="252">
        <f>Q238*H238</f>
        <v>0</v>
      </c>
      <c r="S238" s="252">
        <v>0</v>
      </c>
      <c r="T238" s="25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4" t="s">
        <v>162</v>
      </c>
      <c r="AT238" s="254" t="s">
        <v>149</v>
      </c>
      <c r="AU238" s="254" t="s">
        <v>85</v>
      </c>
      <c r="AY238" s="17" t="s">
        <v>148</v>
      </c>
      <c r="BE238" s="255">
        <f>IF(N238="základní",J238,0)</f>
        <v>0</v>
      </c>
      <c r="BF238" s="255">
        <f>IF(N238="snížená",J238,0)</f>
        <v>0</v>
      </c>
      <c r="BG238" s="255">
        <f>IF(N238="zákl. přenesená",J238,0)</f>
        <v>0</v>
      </c>
      <c r="BH238" s="255">
        <f>IF(N238="sníž. přenesená",J238,0)</f>
        <v>0</v>
      </c>
      <c r="BI238" s="255">
        <f>IF(N238="nulová",J238,0)</f>
        <v>0</v>
      </c>
      <c r="BJ238" s="17" t="s">
        <v>83</v>
      </c>
      <c r="BK238" s="255">
        <f>ROUND(I238*H238,2)</f>
        <v>0</v>
      </c>
      <c r="BL238" s="17" t="s">
        <v>162</v>
      </c>
      <c r="BM238" s="254" t="s">
        <v>472</v>
      </c>
    </row>
    <row r="239" s="13" customFormat="1">
      <c r="A239" s="13"/>
      <c r="B239" s="256"/>
      <c r="C239" s="257"/>
      <c r="D239" s="258" t="s">
        <v>156</v>
      </c>
      <c r="E239" s="259" t="s">
        <v>1</v>
      </c>
      <c r="F239" s="260" t="s">
        <v>1182</v>
      </c>
      <c r="G239" s="257"/>
      <c r="H239" s="261">
        <v>149.5</v>
      </c>
      <c r="I239" s="262"/>
      <c r="J239" s="257"/>
      <c r="K239" s="257"/>
      <c r="L239" s="263"/>
      <c r="M239" s="264"/>
      <c r="N239" s="265"/>
      <c r="O239" s="265"/>
      <c r="P239" s="265"/>
      <c r="Q239" s="265"/>
      <c r="R239" s="265"/>
      <c r="S239" s="265"/>
      <c r="T239" s="26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7" t="s">
        <v>156</v>
      </c>
      <c r="AU239" s="267" t="s">
        <v>85</v>
      </c>
      <c r="AV239" s="13" t="s">
        <v>85</v>
      </c>
      <c r="AW239" s="13" t="s">
        <v>32</v>
      </c>
      <c r="AX239" s="13" t="s">
        <v>83</v>
      </c>
      <c r="AY239" s="267" t="s">
        <v>148</v>
      </c>
    </row>
    <row r="240" s="2" customFormat="1" ht="21.75" customHeight="1">
      <c r="A240" s="38"/>
      <c r="B240" s="39"/>
      <c r="C240" s="243" t="s">
        <v>452</v>
      </c>
      <c r="D240" s="243" t="s">
        <v>149</v>
      </c>
      <c r="E240" s="244" t="s">
        <v>475</v>
      </c>
      <c r="F240" s="245" t="s">
        <v>476</v>
      </c>
      <c r="G240" s="246" t="s">
        <v>276</v>
      </c>
      <c r="H240" s="247">
        <v>143</v>
      </c>
      <c r="I240" s="248"/>
      <c r="J240" s="249">
        <f>ROUND(I240*H240,2)</f>
        <v>0</v>
      </c>
      <c r="K240" s="245" t="s">
        <v>282</v>
      </c>
      <c r="L240" s="44"/>
      <c r="M240" s="250" t="s">
        <v>1</v>
      </c>
      <c r="N240" s="251" t="s">
        <v>40</v>
      </c>
      <c r="O240" s="91"/>
      <c r="P240" s="252">
        <f>O240*H240</f>
        <v>0</v>
      </c>
      <c r="Q240" s="252">
        <v>0.00034000000000000002</v>
      </c>
      <c r="R240" s="252">
        <f>Q240*H240</f>
        <v>0.048620000000000003</v>
      </c>
      <c r="S240" s="252">
        <v>0</v>
      </c>
      <c r="T240" s="25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4" t="s">
        <v>162</v>
      </c>
      <c r="AT240" s="254" t="s">
        <v>149</v>
      </c>
      <c r="AU240" s="254" t="s">
        <v>85</v>
      </c>
      <c r="AY240" s="17" t="s">
        <v>148</v>
      </c>
      <c r="BE240" s="255">
        <f>IF(N240="základní",J240,0)</f>
        <v>0</v>
      </c>
      <c r="BF240" s="255">
        <f>IF(N240="snížená",J240,0)</f>
        <v>0</v>
      </c>
      <c r="BG240" s="255">
        <f>IF(N240="zákl. přenesená",J240,0)</f>
        <v>0</v>
      </c>
      <c r="BH240" s="255">
        <f>IF(N240="sníž. přenesená",J240,0)</f>
        <v>0</v>
      </c>
      <c r="BI240" s="255">
        <f>IF(N240="nulová",J240,0)</f>
        <v>0</v>
      </c>
      <c r="BJ240" s="17" t="s">
        <v>83</v>
      </c>
      <c r="BK240" s="255">
        <f>ROUND(I240*H240,2)</f>
        <v>0</v>
      </c>
      <c r="BL240" s="17" t="s">
        <v>162</v>
      </c>
      <c r="BM240" s="254" t="s">
        <v>477</v>
      </c>
    </row>
    <row r="241" s="15" customFormat="1">
      <c r="A241" s="15"/>
      <c r="B241" s="279"/>
      <c r="C241" s="280"/>
      <c r="D241" s="258" t="s">
        <v>156</v>
      </c>
      <c r="E241" s="281" t="s">
        <v>1</v>
      </c>
      <c r="F241" s="282" t="s">
        <v>478</v>
      </c>
      <c r="G241" s="280"/>
      <c r="H241" s="281" t="s">
        <v>1</v>
      </c>
      <c r="I241" s="283"/>
      <c r="J241" s="280"/>
      <c r="K241" s="280"/>
      <c r="L241" s="284"/>
      <c r="M241" s="285"/>
      <c r="N241" s="286"/>
      <c r="O241" s="286"/>
      <c r="P241" s="286"/>
      <c r="Q241" s="286"/>
      <c r="R241" s="286"/>
      <c r="S241" s="286"/>
      <c r="T241" s="28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8" t="s">
        <v>156</v>
      </c>
      <c r="AU241" s="288" t="s">
        <v>85</v>
      </c>
      <c r="AV241" s="15" t="s">
        <v>83</v>
      </c>
      <c r="AW241" s="15" t="s">
        <v>32</v>
      </c>
      <c r="AX241" s="15" t="s">
        <v>75</v>
      </c>
      <c r="AY241" s="288" t="s">
        <v>148</v>
      </c>
    </row>
    <row r="242" s="13" customFormat="1">
      <c r="A242" s="13"/>
      <c r="B242" s="256"/>
      <c r="C242" s="257"/>
      <c r="D242" s="258" t="s">
        <v>156</v>
      </c>
      <c r="E242" s="259" t="s">
        <v>1</v>
      </c>
      <c r="F242" s="260" t="s">
        <v>1183</v>
      </c>
      <c r="G242" s="257"/>
      <c r="H242" s="261">
        <v>143</v>
      </c>
      <c r="I242" s="262"/>
      <c r="J242" s="257"/>
      <c r="K242" s="257"/>
      <c r="L242" s="263"/>
      <c r="M242" s="264"/>
      <c r="N242" s="265"/>
      <c r="O242" s="265"/>
      <c r="P242" s="265"/>
      <c r="Q242" s="265"/>
      <c r="R242" s="265"/>
      <c r="S242" s="265"/>
      <c r="T242" s="26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7" t="s">
        <v>156</v>
      </c>
      <c r="AU242" s="267" t="s">
        <v>85</v>
      </c>
      <c r="AV242" s="13" t="s">
        <v>85</v>
      </c>
      <c r="AW242" s="13" t="s">
        <v>32</v>
      </c>
      <c r="AX242" s="13" t="s">
        <v>75</v>
      </c>
      <c r="AY242" s="267" t="s">
        <v>148</v>
      </c>
    </row>
    <row r="243" s="14" customFormat="1">
      <c r="A243" s="14"/>
      <c r="B243" s="268"/>
      <c r="C243" s="269"/>
      <c r="D243" s="258" t="s">
        <v>156</v>
      </c>
      <c r="E243" s="270" t="s">
        <v>1</v>
      </c>
      <c r="F243" s="271" t="s">
        <v>161</v>
      </c>
      <c r="G243" s="269"/>
      <c r="H243" s="272">
        <v>143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8" t="s">
        <v>156</v>
      </c>
      <c r="AU243" s="278" t="s">
        <v>85</v>
      </c>
      <c r="AV243" s="14" t="s">
        <v>162</v>
      </c>
      <c r="AW243" s="14" t="s">
        <v>32</v>
      </c>
      <c r="AX243" s="14" t="s">
        <v>83</v>
      </c>
      <c r="AY243" s="278" t="s">
        <v>148</v>
      </c>
    </row>
    <row r="244" s="2" customFormat="1" ht="16.5" customHeight="1">
      <c r="A244" s="38"/>
      <c r="B244" s="39"/>
      <c r="C244" s="243" t="s">
        <v>461</v>
      </c>
      <c r="D244" s="243" t="s">
        <v>149</v>
      </c>
      <c r="E244" s="244" t="s">
        <v>481</v>
      </c>
      <c r="F244" s="245" t="s">
        <v>482</v>
      </c>
      <c r="G244" s="246" t="s">
        <v>276</v>
      </c>
      <c r="H244" s="247">
        <v>273</v>
      </c>
      <c r="I244" s="248"/>
      <c r="J244" s="249">
        <f>ROUND(I244*H244,2)</f>
        <v>0</v>
      </c>
      <c r="K244" s="245" t="s">
        <v>282</v>
      </c>
      <c r="L244" s="44"/>
      <c r="M244" s="250" t="s">
        <v>1</v>
      </c>
      <c r="N244" s="251" t="s">
        <v>40</v>
      </c>
      <c r="O244" s="91"/>
      <c r="P244" s="252">
        <f>O244*H244</f>
        <v>0</v>
      </c>
      <c r="Q244" s="252">
        <v>0.00060999999999999997</v>
      </c>
      <c r="R244" s="252">
        <f>Q244*H244</f>
        <v>0.16652999999999998</v>
      </c>
      <c r="S244" s="252">
        <v>0</v>
      </c>
      <c r="T244" s="253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4" t="s">
        <v>162</v>
      </c>
      <c r="AT244" s="254" t="s">
        <v>149</v>
      </c>
      <c r="AU244" s="254" t="s">
        <v>85</v>
      </c>
      <c r="AY244" s="17" t="s">
        <v>148</v>
      </c>
      <c r="BE244" s="255">
        <f>IF(N244="základní",J244,0)</f>
        <v>0</v>
      </c>
      <c r="BF244" s="255">
        <f>IF(N244="snížená",J244,0)</f>
        <v>0</v>
      </c>
      <c r="BG244" s="255">
        <f>IF(N244="zákl. přenesená",J244,0)</f>
        <v>0</v>
      </c>
      <c r="BH244" s="255">
        <f>IF(N244="sníž. přenesená",J244,0)</f>
        <v>0</v>
      </c>
      <c r="BI244" s="255">
        <f>IF(N244="nulová",J244,0)</f>
        <v>0</v>
      </c>
      <c r="BJ244" s="17" t="s">
        <v>83</v>
      </c>
      <c r="BK244" s="255">
        <f>ROUND(I244*H244,2)</f>
        <v>0</v>
      </c>
      <c r="BL244" s="17" t="s">
        <v>162</v>
      </c>
      <c r="BM244" s="254" t="s">
        <v>483</v>
      </c>
    </row>
    <row r="245" s="15" customFormat="1">
      <c r="A245" s="15"/>
      <c r="B245" s="279"/>
      <c r="C245" s="280"/>
      <c r="D245" s="258" t="s">
        <v>156</v>
      </c>
      <c r="E245" s="281" t="s">
        <v>1</v>
      </c>
      <c r="F245" s="282" t="s">
        <v>484</v>
      </c>
      <c r="G245" s="280"/>
      <c r="H245" s="281" t="s">
        <v>1</v>
      </c>
      <c r="I245" s="283"/>
      <c r="J245" s="280"/>
      <c r="K245" s="280"/>
      <c r="L245" s="284"/>
      <c r="M245" s="285"/>
      <c r="N245" s="286"/>
      <c r="O245" s="286"/>
      <c r="P245" s="286"/>
      <c r="Q245" s="286"/>
      <c r="R245" s="286"/>
      <c r="S245" s="286"/>
      <c r="T245" s="28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8" t="s">
        <v>156</v>
      </c>
      <c r="AU245" s="288" t="s">
        <v>85</v>
      </c>
      <c r="AV245" s="15" t="s">
        <v>83</v>
      </c>
      <c r="AW245" s="15" t="s">
        <v>32</v>
      </c>
      <c r="AX245" s="15" t="s">
        <v>75</v>
      </c>
      <c r="AY245" s="288" t="s">
        <v>148</v>
      </c>
    </row>
    <row r="246" s="13" customFormat="1">
      <c r="A246" s="13"/>
      <c r="B246" s="256"/>
      <c r="C246" s="257"/>
      <c r="D246" s="258" t="s">
        <v>156</v>
      </c>
      <c r="E246" s="259" t="s">
        <v>1</v>
      </c>
      <c r="F246" s="260" t="s">
        <v>1184</v>
      </c>
      <c r="G246" s="257"/>
      <c r="H246" s="261">
        <v>273</v>
      </c>
      <c r="I246" s="262"/>
      <c r="J246" s="257"/>
      <c r="K246" s="257"/>
      <c r="L246" s="263"/>
      <c r="M246" s="264"/>
      <c r="N246" s="265"/>
      <c r="O246" s="265"/>
      <c r="P246" s="265"/>
      <c r="Q246" s="265"/>
      <c r="R246" s="265"/>
      <c r="S246" s="265"/>
      <c r="T246" s="26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7" t="s">
        <v>156</v>
      </c>
      <c r="AU246" s="267" t="s">
        <v>85</v>
      </c>
      <c r="AV246" s="13" t="s">
        <v>85</v>
      </c>
      <c r="AW246" s="13" t="s">
        <v>32</v>
      </c>
      <c r="AX246" s="13" t="s">
        <v>75</v>
      </c>
      <c r="AY246" s="267" t="s">
        <v>148</v>
      </c>
    </row>
    <row r="247" s="14" customFormat="1">
      <c r="A247" s="14"/>
      <c r="B247" s="268"/>
      <c r="C247" s="269"/>
      <c r="D247" s="258" t="s">
        <v>156</v>
      </c>
      <c r="E247" s="270" t="s">
        <v>1</v>
      </c>
      <c r="F247" s="271" t="s">
        <v>161</v>
      </c>
      <c r="G247" s="269"/>
      <c r="H247" s="272">
        <v>273</v>
      </c>
      <c r="I247" s="273"/>
      <c r="J247" s="269"/>
      <c r="K247" s="269"/>
      <c r="L247" s="274"/>
      <c r="M247" s="275"/>
      <c r="N247" s="276"/>
      <c r="O247" s="276"/>
      <c r="P247" s="276"/>
      <c r="Q247" s="276"/>
      <c r="R247" s="276"/>
      <c r="S247" s="276"/>
      <c r="T247" s="27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8" t="s">
        <v>156</v>
      </c>
      <c r="AU247" s="278" t="s">
        <v>85</v>
      </c>
      <c r="AV247" s="14" t="s">
        <v>162</v>
      </c>
      <c r="AW247" s="14" t="s">
        <v>32</v>
      </c>
      <c r="AX247" s="14" t="s">
        <v>83</v>
      </c>
      <c r="AY247" s="278" t="s">
        <v>148</v>
      </c>
    </row>
    <row r="248" s="2" customFormat="1" ht="21.75" customHeight="1">
      <c r="A248" s="38"/>
      <c r="B248" s="39"/>
      <c r="C248" s="243" t="s">
        <v>469</v>
      </c>
      <c r="D248" s="243" t="s">
        <v>149</v>
      </c>
      <c r="E248" s="244" t="s">
        <v>487</v>
      </c>
      <c r="F248" s="245" t="s">
        <v>488</v>
      </c>
      <c r="G248" s="246" t="s">
        <v>276</v>
      </c>
      <c r="H248" s="247">
        <v>130</v>
      </c>
      <c r="I248" s="248"/>
      <c r="J248" s="249">
        <f>ROUND(I248*H248,2)</f>
        <v>0</v>
      </c>
      <c r="K248" s="245" t="s">
        <v>282</v>
      </c>
      <c r="L248" s="44"/>
      <c r="M248" s="250" t="s">
        <v>1</v>
      </c>
      <c r="N248" s="251" t="s">
        <v>40</v>
      </c>
      <c r="O248" s="91"/>
      <c r="P248" s="252">
        <f>O248*H248</f>
        <v>0</v>
      </c>
      <c r="Q248" s="252">
        <v>0</v>
      </c>
      <c r="R248" s="252">
        <f>Q248*H248</f>
        <v>0</v>
      </c>
      <c r="S248" s="252">
        <v>0</v>
      </c>
      <c r="T248" s="253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4" t="s">
        <v>162</v>
      </c>
      <c r="AT248" s="254" t="s">
        <v>149</v>
      </c>
      <c r="AU248" s="254" t="s">
        <v>85</v>
      </c>
      <c r="AY248" s="17" t="s">
        <v>148</v>
      </c>
      <c r="BE248" s="255">
        <f>IF(N248="základní",J248,0)</f>
        <v>0</v>
      </c>
      <c r="BF248" s="255">
        <f>IF(N248="snížená",J248,0)</f>
        <v>0</v>
      </c>
      <c r="BG248" s="255">
        <f>IF(N248="zákl. přenesená",J248,0)</f>
        <v>0</v>
      </c>
      <c r="BH248" s="255">
        <f>IF(N248="sníž. přenesená",J248,0)</f>
        <v>0</v>
      </c>
      <c r="BI248" s="255">
        <f>IF(N248="nulová",J248,0)</f>
        <v>0</v>
      </c>
      <c r="BJ248" s="17" t="s">
        <v>83</v>
      </c>
      <c r="BK248" s="255">
        <f>ROUND(I248*H248,2)</f>
        <v>0</v>
      </c>
      <c r="BL248" s="17" t="s">
        <v>162</v>
      </c>
      <c r="BM248" s="254" t="s">
        <v>489</v>
      </c>
    </row>
    <row r="249" s="15" customFormat="1">
      <c r="A249" s="15"/>
      <c r="B249" s="279"/>
      <c r="C249" s="280"/>
      <c r="D249" s="258" t="s">
        <v>156</v>
      </c>
      <c r="E249" s="281" t="s">
        <v>1</v>
      </c>
      <c r="F249" s="282" t="s">
        <v>490</v>
      </c>
      <c r="G249" s="280"/>
      <c r="H249" s="281" t="s">
        <v>1</v>
      </c>
      <c r="I249" s="283"/>
      <c r="J249" s="280"/>
      <c r="K249" s="280"/>
      <c r="L249" s="284"/>
      <c r="M249" s="285"/>
      <c r="N249" s="286"/>
      <c r="O249" s="286"/>
      <c r="P249" s="286"/>
      <c r="Q249" s="286"/>
      <c r="R249" s="286"/>
      <c r="S249" s="286"/>
      <c r="T249" s="28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8" t="s">
        <v>156</v>
      </c>
      <c r="AU249" s="288" t="s">
        <v>85</v>
      </c>
      <c r="AV249" s="15" t="s">
        <v>83</v>
      </c>
      <c r="AW249" s="15" t="s">
        <v>32</v>
      </c>
      <c r="AX249" s="15" t="s">
        <v>75</v>
      </c>
      <c r="AY249" s="288" t="s">
        <v>148</v>
      </c>
    </row>
    <row r="250" s="13" customFormat="1">
      <c r="A250" s="13"/>
      <c r="B250" s="256"/>
      <c r="C250" s="257"/>
      <c r="D250" s="258" t="s">
        <v>156</v>
      </c>
      <c r="E250" s="259" t="s">
        <v>1</v>
      </c>
      <c r="F250" s="260" t="s">
        <v>1185</v>
      </c>
      <c r="G250" s="257"/>
      <c r="H250" s="261">
        <v>130</v>
      </c>
      <c r="I250" s="262"/>
      <c r="J250" s="257"/>
      <c r="K250" s="257"/>
      <c r="L250" s="263"/>
      <c r="M250" s="264"/>
      <c r="N250" s="265"/>
      <c r="O250" s="265"/>
      <c r="P250" s="265"/>
      <c r="Q250" s="265"/>
      <c r="R250" s="265"/>
      <c r="S250" s="265"/>
      <c r="T250" s="26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7" t="s">
        <v>156</v>
      </c>
      <c r="AU250" s="267" t="s">
        <v>85</v>
      </c>
      <c r="AV250" s="13" t="s">
        <v>85</v>
      </c>
      <c r="AW250" s="13" t="s">
        <v>32</v>
      </c>
      <c r="AX250" s="13" t="s">
        <v>83</v>
      </c>
      <c r="AY250" s="267" t="s">
        <v>148</v>
      </c>
    </row>
    <row r="251" s="2" customFormat="1" ht="21.75" customHeight="1">
      <c r="A251" s="38"/>
      <c r="B251" s="39"/>
      <c r="C251" s="243" t="s">
        <v>474</v>
      </c>
      <c r="D251" s="243" t="s">
        <v>149</v>
      </c>
      <c r="E251" s="244" t="s">
        <v>493</v>
      </c>
      <c r="F251" s="245" t="s">
        <v>494</v>
      </c>
      <c r="G251" s="246" t="s">
        <v>276</v>
      </c>
      <c r="H251" s="247">
        <v>136.5</v>
      </c>
      <c r="I251" s="248"/>
      <c r="J251" s="249">
        <f>ROUND(I251*H251,2)</f>
        <v>0</v>
      </c>
      <c r="K251" s="245" t="s">
        <v>282</v>
      </c>
      <c r="L251" s="44"/>
      <c r="M251" s="250" t="s">
        <v>1</v>
      </c>
      <c r="N251" s="251" t="s">
        <v>40</v>
      </c>
      <c r="O251" s="91"/>
      <c r="P251" s="252">
        <f>O251*H251</f>
        <v>0</v>
      </c>
      <c r="Q251" s="252">
        <v>0</v>
      </c>
      <c r="R251" s="252">
        <f>Q251*H251</f>
        <v>0</v>
      </c>
      <c r="S251" s="252">
        <v>0</v>
      </c>
      <c r="T251" s="25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4" t="s">
        <v>162</v>
      </c>
      <c r="AT251" s="254" t="s">
        <v>149</v>
      </c>
      <c r="AU251" s="254" t="s">
        <v>85</v>
      </c>
      <c r="AY251" s="17" t="s">
        <v>148</v>
      </c>
      <c r="BE251" s="255">
        <f>IF(N251="základní",J251,0)</f>
        <v>0</v>
      </c>
      <c r="BF251" s="255">
        <f>IF(N251="snížená",J251,0)</f>
        <v>0</v>
      </c>
      <c r="BG251" s="255">
        <f>IF(N251="zákl. přenesená",J251,0)</f>
        <v>0</v>
      </c>
      <c r="BH251" s="255">
        <f>IF(N251="sníž. přenesená",J251,0)</f>
        <v>0</v>
      </c>
      <c r="BI251" s="255">
        <f>IF(N251="nulová",J251,0)</f>
        <v>0</v>
      </c>
      <c r="BJ251" s="17" t="s">
        <v>83</v>
      </c>
      <c r="BK251" s="255">
        <f>ROUND(I251*H251,2)</f>
        <v>0</v>
      </c>
      <c r="BL251" s="17" t="s">
        <v>162</v>
      </c>
      <c r="BM251" s="254" t="s">
        <v>495</v>
      </c>
    </row>
    <row r="252" s="15" customFormat="1">
      <c r="A252" s="15"/>
      <c r="B252" s="279"/>
      <c r="C252" s="280"/>
      <c r="D252" s="258" t="s">
        <v>156</v>
      </c>
      <c r="E252" s="281" t="s">
        <v>1</v>
      </c>
      <c r="F252" s="282" t="s">
        <v>496</v>
      </c>
      <c r="G252" s="280"/>
      <c r="H252" s="281" t="s">
        <v>1</v>
      </c>
      <c r="I252" s="283"/>
      <c r="J252" s="280"/>
      <c r="K252" s="280"/>
      <c r="L252" s="284"/>
      <c r="M252" s="285"/>
      <c r="N252" s="286"/>
      <c r="O252" s="286"/>
      <c r="P252" s="286"/>
      <c r="Q252" s="286"/>
      <c r="R252" s="286"/>
      <c r="S252" s="286"/>
      <c r="T252" s="28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8" t="s">
        <v>156</v>
      </c>
      <c r="AU252" s="288" t="s">
        <v>85</v>
      </c>
      <c r="AV252" s="15" t="s">
        <v>83</v>
      </c>
      <c r="AW252" s="15" t="s">
        <v>32</v>
      </c>
      <c r="AX252" s="15" t="s">
        <v>75</v>
      </c>
      <c r="AY252" s="288" t="s">
        <v>148</v>
      </c>
    </row>
    <row r="253" s="13" customFormat="1">
      <c r="A253" s="13"/>
      <c r="B253" s="256"/>
      <c r="C253" s="257"/>
      <c r="D253" s="258" t="s">
        <v>156</v>
      </c>
      <c r="E253" s="259" t="s">
        <v>1</v>
      </c>
      <c r="F253" s="260" t="s">
        <v>1186</v>
      </c>
      <c r="G253" s="257"/>
      <c r="H253" s="261">
        <v>136.5</v>
      </c>
      <c r="I253" s="262"/>
      <c r="J253" s="257"/>
      <c r="K253" s="257"/>
      <c r="L253" s="263"/>
      <c r="M253" s="264"/>
      <c r="N253" s="265"/>
      <c r="O253" s="265"/>
      <c r="P253" s="265"/>
      <c r="Q253" s="265"/>
      <c r="R253" s="265"/>
      <c r="S253" s="265"/>
      <c r="T253" s="26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7" t="s">
        <v>156</v>
      </c>
      <c r="AU253" s="267" t="s">
        <v>85</v>
      </c>
      <c r="AV253" s="13" t="s">
        <v>85</v>
      </c>
      <c r="AW253" s="13" t="s">
        <v>32</v>
      </c>
      <c r="AX253" s="13" t="s">
        <v>83</v>
      </c>
      <c r="AY253" s="267" t="s">
        <v>148</v>
      </c>
    </row>
    <row r="254" s="2" customFormat="1" ht="21.75" customHeight="1">
      <c r="A254" s="38"/>
      <c r="B254" s="39"/>
      <c r="C254" s="243" t="s">
        <v>480</v>
      </c>
      <c r="D254" s="243" t="s">
        <v>149</v>
      </c>
      <c r="E254" s="244" t="s">
        <v>499</v>
      </c>
      <c r="F254" s="245" t="s">
        <v>500</v>
      </c>
      <c r="G254" s="246" t="s">
        <v>276</v>
      </c>
      <c r="H254" s="247">
        <v>1475</v>
      </c>
      <c r="I254" s="248"/>
      <c r="J254" s="249">
        <f>ROUND(I254*H254,2)</f>
        <v>0</v>
      </c>
      <c r="K254" s="245" t="s">
        <v>282</v>
      </c>
      <c r="L254" s="44"/>
      <c r="M254" s="250" t="s">
        <v>1</v>
      </c>
      <c r="N254" s="251" t="s">
        <v>40</v>
      </c>
      <c r="O254" s="91"/>
      <c r="P254" s="252">
        <f>O254*H254</f>
        <v>0</v>
      </c>
      <c r="Q254" s="252">
        <v>0.1837</v>
      </c>
      <c r="R254" s="252">
        <f>Q254*H254</f>
        <v>270.95749999999998</v>
      </c>
      <c r="S254" s="252">
        <v>0</v>
      </c>
      <c r="T254" s="25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4" t="s">
        <v>162</v>
      </c>
      <c r="AT254" s="254" t="s">
        <v>149</v>
      </c>
      <c r="AU254" s="254" t="s">
        <v>85</v>
      </c>
      <c r="AY254" s="17" t="s">
        <v>148</v>
      </c>
      <c r="BE254" s="255">
        <f>IF(N254="základní",J254,0)</f>
        <v>0</v>
      </c>
      <c r="BF254" s="255">
        <f>IF(N254="snížená",J254,0)</f>
        <v>0</v>
      </c>
      <c r="BG254" s="255">
        <f>IF(N254="zákl. přenesená",J254,0)</f>
        <v>0</v>
      </c>
      <c r="BH254" s="255">
        <f>IF(N254="sníž. přenesená",J254,0)</f>
        <v>0</v>
      </c>
      <c r="BI254" s="255">
        <f>IF(N254="nulová",J254,0)</f>
        <v>0</v>
      </c>
      <c r="BJ254" s="17" t="s">
        <v>83</v>
      </c>
      <c r="BK254" s="255">
        <f>ROUND(I254*H254,2)</f>
        <v>0</v>
      </c>
      <c r="BL254" s="17" t="s">
        <v>162</v>
      </c>
      <c r="BM254" s="254" t="s">
        <v>501</v>
      </c>
    </row>
    <row r="255" s="13" customFormat="1">
      <c r="A255" s="13"/>
      <c r="B255" s="256"/>
      <c r="C255" s="257"/>
      <c r="D255" s="258" t="s">
        <v>156</v>
      </c>
      <c r="E255" s="259" t="s">
        <v>1</v>
      </c>
      <c r="F255" s="260" t="s">
        <v>1187</v>
      </c>
      <c r="G255" s="257"/>
      <c r="H255" s="261">
        <v>240</v>
      </c>
      <c r="I255" s="262"/>
      <c r="J255" s="257"/>
      <c r="K255" s="257"/>
      <c r="L255" s="263"/>
      <c r="M255" s="264"/>
      <c r="N255" s="265"/>
      <c r="O255" s="265"/>
      <c r="P255" s="265"/>
      <c r="Q255" s="265"/>
      <c r="R255" s="265"/>
      <c r="S255" s="265"/>
      <c r="T255" s="26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7" t="s">
        <v>156</v>
      </c>
      <c r="AU255" s="267" t="s">
        <v>85</v>
      </c>
      <c r="AV255" s="13" t="s">
        <v>85</v>
      </c>
      <c r="AW255" s="13" t="s">
        <v>32</v>
      </c>
      <c r="AX255" s="13" t="s">
        <v>75</v>
      </c>
      <c r="AY255" s="267" t="s">
        <v>148</v>
      </c>
    </row>
    <row r="256" s="13" customFormat="1">
      <c r="A256" s="13"/>
      <c r="B256" s="256"/>
      <c r="C256" s="257"/>
      <c r="D256" s="258" t="s">
        <v>156</v>
      </c>
      <c r="E256" s="259" t="s">
        <v>1</v>
      </c>
      <c r="F256" s="260" t="s">
        <v>1188</v>
      </c>
      <c r="G256" s="257"/>
      <c r="H256" s="261">
        <v>1235</v>
      </c>
      <c r="I256" s="262"/>
      <c r="J256" s="257"/>
      <c r="K256" s="257"/>
      <c r="L256" s="263"/>
      <c r="M256" s="264"/>
      <c r="N256" s="265"/>
      <c r="O256" s="265"/>
      <c r="P256" s="265"/>
      <c r="Q256" s="265"/>
      <c r="R256" s="265"/>
      <c r="S256" s="265"/>
      <c r="T256" s="26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7" t="s">
        <v>156</v>
      </c>
      <c r="AU256" s="267" t="s">
        <v>85</v>
      </c>
      <c r="AV256" s="13" t="s">
        <v>85</v>
      </c>
      <c r="AW256" s="13" t="s">
        <v>32</v>
      </c>
      <c r="AX256" s="13" t="s">
        <v>75</v>
      </c>
      <c r="AY256" s="267" t="s">
        <v>148</v>
      </c>
    </row>
    <row r="257" s="14" customFormat="1">
      <c r="A257" s="14"/>
      <c r="B257" s="268"/>
      <c r="C257" s="269"/>
      <c r="D257" s="258" t="s">
        <v>156</v>
      </c>
      <c r="E257" s="270" t="s">
        <v>1</v>
      </c>
      <c r="F257" s="271" t="s">
        <v>161</v>
      </c>
      <c r="G257" s="269"/>
      <c r="H257" s="272">
        <v>1475</v>
      </c>
      <c r="I257" s="273"/>
      <c r="J257" s="269"/>
      <c r="K257" s="269"/>
      <c r="L257" s="274"/>
      <c r="M257" s="275"/>
      <c r="N257" s="276"/>
      <c r="O257" s="276"/>
      <c r="P257" s="276"/>
      <c r="Q257" s="276"/>
      <c r="R257" s="276"/>
      <c r="S257" s="276"/>
      <c r="T257" s="27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8" t="s">
        <v>156</v>
      </c>
      <c r="AU257" s="278" t="s">
        <v>85</v>
      </c>
      <c r="AV257" s="14" t="s">
        <v>162</v>
      </c>
      <c r="AW257" s="14" t="s">
        <v>32</v>
      </c>
      <c r="AX257" s="14" t="s">
        <v>83</v>
      </c>
      <c r="AY257" s="278" t="s">
        <v>148</v>
      </c>
    </row>
    <row r="258" s="2" customFormat="1" ht="21.75" customHeight="1">
      <c r="A258" s="38"/>
      <c r="B258" s="39"/>
      <c r="C258" s="243" t="s">
        <v>486</v>
      </c>
      <c r="D258" s="243" t="s">
        <v>149</v>
      </c>
      <c r="E258" s="244" t="s">
        <v>504</v>
      </c>
      <c r="F258" s="245" t="s">
        <v>505</v>
      </c>
      <c r="G258" s="246" t="s">
        <v>276</v>
      </c>
      <c r="H258" s="247">
        <v>243.75</v>
      </c>
      <c r="I258" s="248"/>
      <c r="J258" s="249">
        <f>ROUND(I258*H258,2)</f>
        <v>0</v>
      </c>
      <c r="K258" s="245" t="s">
        <v>153</v>
      </c>
      <c r="L258" s="44"/>
      <c r="M258" s="250" t="s">
        <v>1</v>
      </c>
      <c r="N258" s="251" t="s">
        <v>40</v>
      </c>
      <c r="O258" s="91"/>
      <c r="P258" s="252">
        <f>O258*H258</f>
        <v>0</v>
      </c>
      <c r="Q258" s="252">
        <v>0.19536000000000001</v>
      </c>
      <c r="R258" s="252">
        <f>Q258*H258</f>
        <v>47.619</v>
      </c>
      <c r="S258" s="252">
        <v>0</v>
      </c>
      <c r="T258" s="25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4" t="s">
        <v>162</v>
      </c>
      <c r="AT258" s="254" t="s">
        <v>149</v>
      </c>
      <c r="AU258" s="254" t="s">
        <v>85</v>
      </c>
      <c r="AY258" s="17" t="s">
        <v>148</v>
      </c>
      <c r="BE258" s="255">
        <f>IF(N258="základní",J258,0)</f>
        <v>0</v>
      </c>
      <c r="BF258" s="255">
        <f>IF(N258="snížená",J258,0)</f>
        <v>0</v>
      </c>
      <c r="BG258" s="255">
        <f>IF(N258="zákl. přenesená",J258,0)</f>
        <v>0</v>
      </c>
      <c r="BH258" s="255">
        <f>IF(N258="sníž. přenesená",J258,0)</f>
        <v>0</v>
      </c>
      <c r="BI258" s="255">
        <f>IF(N258="nulová",J258,0)</f>
        <v>0</v>
      </c>
      <c r="BJ258" s="17" t="s">
        <v>83</v>
      </c>
      <c r="BK258" s="255">
        <f>ROUND(I258*H258,2)</f>
        <v>0</v>
      </c>
      <c r="BL258" s="17" t="s">
        <v>162</v>
      </c>
      <c r="BM258" s="254" t="s">
        <v>506</v>
      </c>
    </row>
    <row r="259" s="15" customFormat="1">
      <c r="A259" s="15"/>
      <c r="B259" s="279"/>
      <c r="C259" s="280"/>
      <c r="D259" s="258" t="s">
        <v>156</v>
      </c>
      <c r="E259" s="281" t="s">
        <v>1</v>
      </c>
      <c r="F259" s="282" t="s">
        <v>523</v>
      </c>
      <c r="G259" s="280"/>
      <c r="H259" s="281" t="s">
        <v>1</v>
      </c>
      <c r="I259" s="283"/>
      <c r="J259" s="280"/>
      <c r="K259" s="280"/>
      <c r="L259" s="284"/>
      <c r="M259" s="285"/>
      <c r="N259" s="286"/>
      <c r="O259" s="286"/>
      <c r="P259" s="286"/>
      <c r="Q259" s="286"/>
      <c r="R259" s="286"/>
      <c r="S259" s="286"/>
      <c r="T259" s="28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8" t="s">
        <v>156</v>
      </c>
      <c r="AU259" s="288" t="s">
        <v>85</v>
      </c>
      <c r="AV259" s="15" t="s">
        <v>83</v>
      </c>
      <c r="AW259" s="15" t="s">
        <v>32</v>
      </c>
      <c r="AX259" s="15" t="s">
        <v>75</v>
      </c>
      <c r="AY259" s="288" t="s">
        <v>148</v>
      </c>
    </row>
    <row r="260" s="13" customFormat="1">
      <c r="A260" s="13"/>
      <c r="B260" s="256"/>
      <c r="C260" s="257"/>
      <c r="D260" s="258" t="s">
        <v>156</v>
      </c>
      <c r="E260" s="259" t="s">
        <v>1</v>
      </c>
      <c r="F260" s="260" t="s">
        <v>1189</v>
      </c>
      <c r="G260" s="257"/>
      <c r="H260" s="261">
        <v>3.75</v>
      </c>
      <c r="I260" s="262"/>
      <c r="J260" s="257"/>
      <c r="K260" s="257"/>
      <c r="L260" s="263"/>
      <c r="M260" s="264"/>
      <c r="N260" s="265"/>
      <c r="O260" s="265"/>
      <c r="P260" s="265"/>
      <c r="Q260" s="265"/>
      <c r="R260" s="265"/>
      <c r="S260" s="265"/>
      <c r="T260" s="26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7" t="s">
        <v>156</v>
      </c>
      <c r="AU260" s="267" t="s">
        <v>85</v>
      </c>
      <c r="AV260" s="13" t="s">
        <v>85</v>
      </c>
      <c r="AW260" s="13" t="s">
        <v>32</v>
      </c>
      <c r="AX260" s="13" t="s">
        <v>75</v>
      </c>
      <c r="AY260" s="267" t="s">
        <v>148</v>
      </c>
    </row>
    <row r="261" s="13" customFormat="1">
      <c r="A261" s="13"/>
      <c r="B261" s="256"/>
      <c r="C261" s="257"/>
      <c r="D261" s="258" t="s">
        <v>156</v>
      </c>
      <c r="E261" s="259" t="s">
        <v>1</v>
      </c>
      <c r="F261" s="260" t="s">
        <v>525</v>
      </c>
      <c r="G261" s="257"/>
      <c r="H261" s="261">
        <v>12</v>
      </c>
      <c r="I261" s="262"/>
      <c r="J261" s="257"/>
      <c r="K261" s="257"/>
      <c r="L261" s="263"/>
      <c r="M261" s="264"/>
      <c r="N261" s="265"/>
      <c r="O261" s="265"/>
      <c r="P261" s="265"/>
      <c r="Q261" s="265"/>
      <c r="R261" s="265"/>
      <c r="S261" s="265"/>
      <c r="T261" s="26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7" t="s">
        <v>156</v>
      </c>
      <c r="AU261" s="267" t="s">
        <v>85</v>
      </c>
      <c r="AV261" s="13" t="s">
        <v>85</v>
      </c>
      <c r="AW261" s="13" t="s">
        <v>32</v>
      </c>
      <c r="AX261" s="13" t="s">
        <v>75</v>
      </c>
      <c r="AY261" s="267" t="s">
        <v>148</v>
      </c>
    </row>
    <row r="262" s="13" customFormat="1">
      <c r="A262" s="13"/>
      <c r="B262" s="256"/>
      <c r="C262" s="257"/>
      <c r="D262" s="258" t="s">
        <v>156</v>
      </c>
      <c r="E262" s="259" t="s">
        <v>1</v>
      </c>
      <c r="F262" s="260" t="s">
        <v>1190</v>
      </c>
      <c r="G262" s="257"/>
      <c r="H262" s="261">
        <v>6</v>
      </c>
      <c r="I262" s="262"/>
      <c r="J262" s="257"/>
      <c r="K262" s="257"/>
      <c r="L262" s="263"/>
      <c r="M262" s="264"/>
      <c r="N262" s="265"/>
      <c r="O262" s="265"/>
      <c r="P262" s="265"/>
      <c r="Q262" s="265"/>
      <c r="R262" s="265"/>
      <c r="S262" s="265"/>
      <c r="T262" s="26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7" t="s">
        <v>156</v>
      </c>
      <c r="AU262" s="267" t="s">
        <v>85</v>
      </c>
      <c r="AV262" s="13" t="s">
        <v>85</v>
      </c>
      <c r="AW262" s="13" t="s">
        <v>32</v>
      </c>
      <c r="AX262" s="13" t="s">
        <v>75</v>
      </c>
      <c r="AY262" s="267" t="s">
        <v>148</v>
      </c>
    </row>
    <row r="263" s="13" customFormat="1">
      <c r="A263" s="13"/>
      <c r="B263" s="256"/>
      <c r="C263" s="257"/>
      <c r="D263" s="258" t="s">
        <v>156</v>
      </c>
      <c r="E263" s="259" t="s">
        <v>1</v>
      </c>
      <c r="F263" s="260" t="s">
        <v>1191</v>
      </c>
      <c r="G263" s="257"/>
      <c r="H263" s="261">
        <v>10.5</v>
      </c>
      <c r="I263" s="262"/>
      <c r="J263" s="257"/>
      <c r="K263" s="257"/>
      <c r="L263" s="263"/>
      <c r="M263" s="264"/>
      <c r="N263" s="265"/>
      <c r="O263" s="265"/>
      <c r="P263" s="265"/>
      <c r="Q263" s="265"/>
      <c r="R263" s="265"/>
      <c r="S263" s="265"/>
      <c r="T263" s="26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7" t="s">
        <v>156</v>
      </c>
      <c r="AU263" s="267" t="s">
        <v>85</v>
      </c>
      <c r="AV263" s="13" t="s">
        <v>85</v>
      </c>
      <c r="AW263" s="13" t="s">
        <v>32</v>
      </c>
      <c r="AX263" s="13" t="s">
        <v>75</v>
      </c>
      <c r="AY263" s="267" t="s">
        <v>148</v>
      </c>
    </row>
    <row r="264" s="13" customFormat="1">
      <c r="A264" s="13"/>
      <c r="B264" s="256"/>
      <c r="C264" s="257"/>
      <c r="D264" s="258" t="s">
        <v>156</v>
      </c>
      <c r="E264" s="259" t="s">
        <v>1</v>
      </c>
      <c r="F264" s="260" t="s">
        <v>1192</v>
      </c>
      <c r="G264" s="257"/>
      <c r="H264" s="261">
        <v>129</v>
      </c>
      <c r="I264" s="262"/>
      <c r="J264" s="257"/>
      <c r="K264" s="257"/>
      <c r="L264" s="263"/>
      <c r="M264" s="264"/>
      <c r="N264" s="265"/>
      <c r="O264" s="265"/>
      <c r="P264" s="265"/>
      <c r="Q264" s="265"/>
      <c r="R264" s="265"/>
      <c r="S264" s="265"/>
      <c r="T264" s="26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7" t="s">
        <v>156</v>
      </c>
      <c r="AU264" s="267" t="s">
        <v>85</v>
      </c>
      <c r="AV264" s="13" t="s">
        <v>85</v>
      </c>
      <c r="AW264" s="13" t="s">
        <v>32</v>
      </c>
      <c r="AX264" s="13" t="s">
        <v>75</v>
      </c>
      <c r="AY264" s="267" t="s">
        <v>148</v>
      </c>
    </row>
    <row r="265" s="13" customFormat="1">
      <c r="A265" s="13"/>
      <c r="B265" s="256"/>
      <c r="C265" s="257"/>
      <c r="D265" s="258" t="s">
        <v>156</v>
      </c>
      <c r="E265" s="259" t="s">
        <v>1</v>
      </c>
      <c r="F265" s="260" t="s">
        <v>1193</v>
      </c>
      <c r="G265" s="257"/>
      <c r="H265" s="261">
        <v>82.5</v>
      </c>
      <c r="I265" s="262"/>
      <c r="J265" s="257"/>
      <c r="K265" s="257"/>
      <c r="L265" s="263"/>
      <c r="M265" s="264"/>
      <c r="N265" s="265"/>
      <c r="O265" s="265"/>
      <c r="P265" s="265"/>
      <c r="Q265" s="265"/>
      <c r="R265" s="265"/>
      <c r="S265" s="265"/>
      <c r="T265" s="26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7" t="s">
        <v>156</v>
      </c>
      <c r="AU265" s="267" t="s">
        <v>85</v>
      </c>
      <c r="AV265" s="13" t="s">
        <v>85</v>
      </c>
      <c r="AW265" s="13" t="s">
        <v>32</v>
      </c>
      <c r="AX265" s="13" t="s">
        <v>75</v>
      </c>
      <c r="AY265" s="267" t="s">
        <v>148</v>
      </c>
    </row>
    <row r="266" s="14" customFormat="1">
      <c r="A266" s="14"/>
      <c r="B266" s="268"/>
      <c r="C266" s="269"/>
      <c r="D266" s="258" t="s">
        <v>156</v>
      </c>
      <c r="E266" s="270" t="s">
        <v>1</v>
      </c>
      <c r="F266" s="271" t="s">
        <v>161</v>
      </c>
      <c r="G266" s="269"/>
      <c r="H266" s="272">
        <v>243.75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8" t="s">
        <v>156</v>
      </c>
      <c r="AU266" s="278" t="s">
        <v>85</v>
      </c>
      <c r="AV266" s="14" t="s">
        <v>162</v>
      </c>
      <c r="AW266" s="14" t="s">
        <v>32</v>
      </c>
      <c r="AX266" s="14" t="s">
        <v>83</v>
      </c>
      <c r="AY266" s="278" t="s">
        <v>148</v>
      </c>
    </row>
    <row r="267" s="2" customFormat="1" ht="16.5" customHeight="1">
      <c r="A267" s="38"/>
      <c r="B267" s="39"/>
      <c r="C267" s="297" t="s">
        <v>492</v>
      </c>
      <c r="D267" s="297" t="s">
        <v>359</v>
      </c>
      <c r="E267" s="298" t="s">
        <v>515</v>
      </c>
      <c r="F267" s="299" t="s">
        <v>516</v>
      </c>
      <c r="G267" s="300" t="s">
        <v>276</v>
      </c>
      <c r="H267" s="301">
        <v>82.5</v>
      </c>
      <c r="I267" s="302"/>
      <c r="J267" s="303">
        <f>ROUND(I267*H267,2)</f>
        <v>0</v>
      </c>
      <c r="K267" s="299" t="s">
        <v>153</v>
      </c>
      <c r="L267" s="304"/>
      <c r="M267" s="305" t="s">
        <v>1</v>
      </c>
      <c r="N267" s="306" t="s">
        <v>40</v>
      </c>
      <c r="O267" s="91"/>
      <c r="P267" s="252">
        <f>O267*H267</f>
        <v>0</v>
      </c>
      <c r="Q267" s="252">
        <v>0.222</v>
      </c>
      <c r="R267" s="252">
        <f>Q267*H267</f>
        <v>18.315000000000001</v>
      </c>
      <c r="S267" s="252">
        <v>0</v>
      </c>
      <c r="T267" s="253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54" t="s">
        <v>194</v>
      </c>
      <c r="AT267" s="254" t="s">
        <v>359</v>
      </c>
      <c r="AU267" s="254" t="s">
        <v>85</v>
      </c>
      <c r="AY267" s="17" t="s">
        <v>148</v>
      </c>
      <c r="BE267" s="255">
        <f>IF(N267="základní",J267,0)</f>
        <v>0</v>
      </c>
      <c r="BF267" s="255">
        <f>IF(N267="snížená",J267,0)</f>
        <v>0</v>
      </c>
      <c r="BG267" s="255">
        <f>IF(N267="zákl. přenesená",J267,0)</f>
        <v>0</v>
      </c>
      <c r="BH267" s="255">
        <f>IF(N267="sníž. přenesená",J267,0)</f>
        <v>0</v>
      </c>
      <c r="BI267" s="255">
        <f>IF(N267="nulová",J267,0)</f>
        <v>0</v>
      </c>
      <c r="BJ267" s="17" t="s">
        <v>83</v>
      </c>
      <c r="BK267" s="255">
        <f>ROUND(I267*H267,2)</f>
        <v>0</v>
      </c>
      <c r="BL267" s="17" t="s">
        <v>162</v>
      </c>
      <c r="BM267" s="254" t="s">
        <v>517</v>
      </c>
    </row>
    <row r="268" s="13" customFormat="1">
      <c r="A268" s="13"/>
      <c r="B268" s="256"/>
      <c r="C268" s="257"/>
      <c r="D268" s="258" t="s">
        <v>156</v>
      </c>
      <c r="E268" s="259" t="s">
        <v>1</v>
      </c>
      <c r="F268" s="260" t="s">
        <v>518</v>
      </c>
      <c r="G268" s="257"/>
      <c r="H268" s="261">
        <v>82.5</v>
      </c>
      <c r="I268" s="262"/>
      <c r="J268" s="257"/>
      <c r="K268" s="257"/>
      <c r="L268" s="263"/>
      <c r="M268" s="264"/>
      <c r="N268" s="265"/>
      <c r="O268" s="265"/>
      <c r="P268" s="265"/>
      <c r="Q268" s="265"/>
      <c r="R268" s="265"/>
      <c r="S268" s="265"/>
      <c r="T268" s="26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7" t="s">
        <v>156</v>
      </c>
      <c r="AU268" s="267" t="s">
        <v>85</v>
      </c>
      <c r="AV268" s="13" t="s">
        <v>85</v>
      </c>
      <c r="AW268" s="13" t="s">
        <v>32</v>
      </c>
      <c r="AX268" s="13" t="s">
        <v>83</v>
      </c>
      <c r="AY268" s="267" t="s">
        <v>148</v>
      </c>
    </row>
    <row r="269" s="2" customFormat="1" ht="16.5" customHeight="1">
      <c r="A269" s="38"/>
      <c r="B269" s="39"/>
      <c r="C269" s="297" t="s">
        <v>498</v>
      </c>
      <c r="D269" s="297" t="s">
        <v>359</v>
      </c>
      <c r="E269" s="298" t="s">
        <v>520</v>
      </c>
      <c r="F269" s="299" t="s">
        <v>521</v>
      </c>
      <c r="G269" s="300" t="s">
        <v>276</v>
      </c>
      <c r="H269" s="301">
        <v>32.25</v>
      </c>
      <c r="I269" s="302"/>
      <c r="J269" s="303">
        <f>ROUND(I269*H269,2)</f>
        <v>0</v>
      </c>
      <c r="K269" s="299" t="s">
        <v>282</v>
      </c>
      <c r="L269" s="304"/>
      <c r="M269" s="305" t="s">
        <v>1</v>
      </c>
      <c r="N269" s="306" t="s">
        <v>40</v>
      </c>
      <c r="O269" s="91"/>
      <c r="P269" s="252">
        <f>O269*H269</f>
        <v>0</v>
      </c>
      <c r="Q269" s="252">
        <v>0.111</v>
      </c>
      <c r="R269" s="252">
        <f>Q269*H269</f>
        <v>3.5797500000000002</v>
      </c>
      <c r="S269" s="252">
        <v>0</v>
      </c>
      <c r="T269" s="253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4" t="s">
        <v>194</v>
      </c>
      <c r="AT269" s="254" t="s">
        <v>359</v>
      </c>
      <c r="AU269" s="254" t="s">
        <v>85</v>
      </c>
      <c r="AY269" s="17" t="s">
        <v>148</v>
      </c>
      <c r="BE269" s="255">
        <f>IF(N269="základní",J269,0)</f>
        <v>0</v>
      </c>
      <c r="BF269" s="255">
        <f>IF(N269="snížená",J269,0)</f>
        <v>0</v>
      </c>
      <c r="BG269" s="255">
        <f>IF(N269="zákl. přenesená",J269,0)</f>
        <v>0</v>
      </c>
      <c r="BH269" s="255">
        <f>IF(N269="sníž. přenesená",J269,0)</f>
        <v>0</v>
      </c>
      <c r="BI269" s="255">
        <f>IF(N269="nulová",J269,0)</f>
        <v>0</v>
      </c>
      <c r="BJ269" s="17" t="s">
        <v>83</v>
      </c>
      <c r="BK269" s="255">
        <f>ROUND(I269*H269,2)</f>
        <v>0</v>
      </c>
      <c r="BL269" s="17" t="s">
        <v>162</v>
      </c>
      <c r="BM269" s="254" t="s">
        <v>1194</v>
      </c>
    </row>
    <row r="270" s="15" customFormat="1">
      <c r="A270" s="15"/>
      <c r="B270" s="279"/>
      <c r="C270" s="280"/>
      <c r="D270" s="258" t="s">
        <v>156</v>
      </c>
      <c r="E270" s="281" t="s">
        <v>1</v>
      </c>
      <c r="F270" s="282" t="s">
        <v>523</v>
      </c>
      <c r="G270" s="280"/>
      <c r="H270" s="281" t="s">
        <v>1</v>
      </c>
      <c r="I270" s="283"/>
      <c r="J270" s="280"/>
      <c r="K270" s="280"/>
      <c r="L270" s="284"/>
      <c r="M270" s="285"/>
      <c r="N270" s="286"/>
      <c r="O270" s="286"/>
      <c r="P270" s="286"/>
      <c r="Q270" s="286"/>
      <c r="R270" s="286"/>
      <c r="S270" s="286"/>
      <c r="T270" s="28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8" t="s">
        <v>156</v>
      </c>
      <c r="AU270" s="288" t="s">
        <v>85</v>
      </c>
      <c r="AV270" s="15" t="s">
        <v>83</v>
      </c>
      <c r="AW270" s="15" t="s">
        <v>32</v>
      </c>
      <c r="AX270" s="15" t="s">
        <v>75</v>
      </c>
      <c r="AY270" s="288" t="s">
        <v>148</v>
      </c>
    </row>
    <row r="271" s="13" customFormat="1">
      <c r="A271" s="13"/>
      <c r="B271" s="256"/>
      <c r="C271" s="257"/>
      <c r="D271" s="258" t="s">
        <v>156</v>
      </c>
      <c r="E271" s="259" t="s">
        <v>1</v>
      </c>
      <c r="F271" s="260" t="s">
        <v>1189</v>
      </c>
      <c r="G271" s="257"/>
      <c r="H271" s="261">
        <v>3.75</v>
      </c>
      <c r="I271" s="262"/>
      <c r="J271" s="257"/>
      <c r="K271" s="257"/>
      <c r="L271" s="263"/>
      <c r="M271" s="264"/>
      <c r="N271" s="265"/>
      <c r="O271" s="265"/>
      <c r="P271" s="265"/>
      <c r="Q271" s="265"/>
      <c r="R271" s="265"/>
      <c r="S271" s="265"/>
      <c r="T271" s="26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7" t="s">
        <v>156</v>
      </c>
      <c r="AU271" s="267" t="s">
        <v>85</v>
      </c>
      <c r="AV271" s="13" t="s">
        <v>85</v>
      </c>
      <c r="AW271" s="13" t="s">
        <v>32</v>
      </c>
      <c r="AX271" s="13" t="s">
        <v>75</v>
      </c>
      <c r="AY271" s="267" t="s">
        <v>148</v>
      </c>
    </row>
    <row r="272" s="13" customFormat="1">
      <c r="A272" s="13"/>
      <c r="B272" s="256"/>
      <c r="C272" s="257"/>
      <c r="D272" s="258" t="s">
        <v>156</v>
      </c>
      <c r="E272" s="259" t="s">
        <v>1</v>
      </c>
      <c r="F272" s="260" t="s">
        <v>525</v>
      </c>
      <c r="G272" s="257"/>
      <c r="H272" s="261">
        <v>12</v>
      </c>
      <c r="I272" s="262"/>
      <c r="J272" s="257"/>
      <c r="K272" s="257"/>
      <c r="L272" s="263"/>
      <c r="M272" s="264"/>
      <c r="N272" s="265"/>
      <c r="O272" s="265"/>
      <c r="P272" s="265"/>
      <c r="Q272" s="265"/>
      <c r="R272" s="265"/>
      <c r="S272" s="265"/>
      <c r="T272" s="26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7" t="s">
        <v>156</v>
      </c>
      <c r="AU272" s="267" t="s">
        <v>85</v>
      </c>
      <c r="AV272" s="13" t="s">
        <v>85</v>
      </c>
      <c r="AW272" s="13" t="s">
        <v>32</v>
      </c>
      <c r="AX272" s="13" t="s">
        <v>75</v>
      </c>
      <c r="AY272" s="267" t="s">
        <v>148</v>
      </c>
    </row>
    <row r="273" s="13" customFormat="1">
      <c r="A273" s="13"/>
      <c r="B273" s="256"/>
      <c r="C273" s="257"/>
      <c r="D273" s="258" t="s">
        <v>156</v>
      </c>
      <c r="E273" s="259" t="s">
        <v>1</v>
      </c>
      <c r="F273" s="260" t="s">
        <v>1195</v>
      </c>
      <c r="G273" s="257"/>
      <c r="H273" s="261">
        <v>6</v>
      </c>
      <c r="I273" s="262"/>
      <c r="J273" s="257"/>
      <c r="K273" s="257"/>
      <c r="L273" s="263"/>
      <c r="M273" s="264"/>
      <c r="N273" s="265"/>
      <c r="O273" s="265"/>
      <c r="P273" s="265"/>
      <c r="Q273" s="265"/>
      <c r="R273" s="265"/>
      <c r="S273" s="265"/>
      <c r="T273" s="26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7" t="s">
        <v>156</v>
      </c>
      <c r="AU273" s="267" t="s">
        <v>85</v>
      </c>
      <c r="AV273" s="13" t="s">
        <v>85</v>
      </c>
      <c r="AW273" s="13" t="s">
        <v>32</v>
      </c>
      <c r="AX273" s="13" t="s">
        <v>75</v>
      </c>
      <c r="AY273" s="267" t="s">
        <v>148</v>
      </c>
    </row>
    <row r="274" s="13" customFormat="1">
      <c r="A274" s="13"/>
      <c r="B274" s="256"/>
      <c r="C274" s="257"/>
      <c r="D274" s="258" t="s">
        <v>156</v>
      </c>
      <c r="E274" s="259" t="s">
        <v>1</v>
      </c>
      <c r="F274" s="260" t="s">
        <v>1191</v>
      </c>
      <c r="G274" s="257"/>
      <c r="H274" s="261">
        <v>10.5</v>
      </c>
      <c r="I274" s="262"/>
      <c r="J274" s="257"/>
      <c r="K274" s="257"/>
      <c r="L274" s="263"/>
      <c r="M274" s="264"/>
      <c r="N274" s="265"/>
      <c r="O274" s="265"/>
      <c r="P274" s="265"/>
      <c r="Q274" s="265"/>
      <c r="R274" s="265"/>
      <c r="S274" s="265"/>
      <c r="T274" s="26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7" t="s">
        <v>156</v>
      </c>
      <c r="AU274" s="267" t="s">
        <v>85</v>
      </c>
      <c r="AV274" s="13" t="s">
        <v>85</v>
      </c>
      <c r="AW274" s="13" t="s">
        <v>32</v>
      </c>
      <c r="AX274" s="13" t="s">
        <v>75</v>
      </c>
      <c r="AY274" s="267" t="s">
        <v>148</v>
      </c>
    </row>
    <row r="275" s="14" customFormat="1">
      <c r="A275" s="14"/>
      <c r="B275" s="268"/>
      <c r="C275" s="269"/>
      <c r="D275" s="258" t="s">
        <v>156</v>
      </c>
      <c r="E275" s="270" t="s">
        <v>1</v>
      </c>
      <c r="F275" s="271" t="s">
        <v>161</v>
      </c>
      <c r="G275" s="269"/>
      <c r="H275" s="272">
        <v>32.25</v>
      </c>
      <c r="I275" s="273"/>
      <c r="J275" s="269"/>
      <c r="K275" s="269"/>
      <c r="L275" s="274"/>
      <c r="M275" s="275"/>
      <c r="N275" s="276"/>
      <c r="O275" s="276"/>
      <c r="P275" s="276"/>
      <c r="Q275" s="276"/>
      <c r="R275" s="276"/>
      <c r="S275" s="276"/>
      <c r="T275" s="27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8" t="s">
        <v>156</v>
      </c>
      <c r="AU275" s="278" t="s">
        <v>85</v>
      </c>
      <c r="AV275" s="14" t="s">
        <v>162</v>
      </c>
      <c r="AW275" s="14" t="s">
        <v>32</v>
      </c>
      <c r="AX275" s="14" t="s">
        <v>83</v>
      </c>
      <c r="AY275" s="278" t="s">
        <v>148</v>
      </c>
    </row>
    <row r="276" s="2" customFormat="1" ht="21.75" customHeight="1">
      <c r="A276" s="38"/>
      <c r="B276" s="39"/>
      <c r="C276" s="243" t="s">
        <v>503</v>
      </c>
      <c r="D276" s="243" t="s">
        <v>149</v>
      </c>
      <c r="E276" s="244" t="s">
        <v>529</v>
      </c>
      <c r="F276" s="245" t="s">
        <v>530</v>
      </c>
      <c r="G276" s="246" t="s">
        <v>276</v>
      </c>
      <c r="H276" s="247">
        <v>600</v>
      </c>
      <c r="I276" s="248"/>
      <c r="J276" s="249">
        <f>ROUND(I276*H276,2)</f>
        <v>0</v>
      </c>
      <c r="K276" s="245" t="s">
        <v>282</v>
      </c>
      <c r="L276" s="44"/>
      <c r="M276" s="250" t="s">
        <v>1</v>
      </c>
      <c r="N276" s="251" t="s">
        <v>40</v>
      </c>
      <c r="O276" s="91"/>
      <c r="P276" s="252">
        <f>O276*H276</f>
        <v>0</v>
      </c>
      <c r="Q276" s="252">
        <v>0.084250000000000005</v>
      </c>
      <c r="R276" s="252">
        <f>Q276*H276</f>
        <v>50.550000000000004</v>
      </c>
      <c r="S276" s="252">
        <v>0</v>
      </c>
      <c r="T276" s="253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4" t="s">
        <v>162</v>
      </c>
      <c r="AT276" s="254" t="s">
        <v>149</v>
      </c>
      <c r="AU276" s="254" t="s">
        <v>85</v>
      </c>
      <c r="AY276" s="17" t="s">
        <v>148</v>
      </c>
      <c r="BE276" s="255">
        <f>IF(N276="základní",J276,0)</f>
        <v>0</v>
      </c>
      <c r="BF276" s="255">
        <f>IF(N276="snížená",J276,0)</f>
        <v>0</v>
      </c>
      <c r="BG276" s="255">
        <f>IF(N276="zákl. přenesená",J276,0)</f>
        <v>0</v>
      </c>
      <c r="BH276" s="255">
        <f>IF(N276="sníž. přenesená",J276,0)</f>
        <v>0</v>
      </c>
      <c r="BI276" s="255">
        <f>IF(N276="nulová",J276,0)</f>
        <v>0</v>
      </c>
      <c r="BJ276" s="17" t="s">
        <v>83</v>
      </c>
      <c r="BK276" s="255">
        <f>ROUND(I276*H276,2)</f>
        <v>0</v>
      </c>
      <c r="BL276" s="17" t="s">
        <v>162</v>
      </c>
      <c r="BM276" s="254" t="s">
        <v>531</v>
      </c>
    </row>
    <row r="277" s="13" customFormat="1">
      <c r="A277" s="13"/>
      <c r="B277" s="256"/>
      <c r="C277" s="257"/>
      <c r="D277" s="258" t="s">
        <v>156</v>
      </c>
      <c r="E277" s="259" t="s">
        <v>1</v>
      </c>
      <c r="F277" s="260" t="s">
        <v>1196</v>
      </c>
      <c r="G277" s="257"/>
      <c r="H277" s="261">
        <v>600</v>
      </c>
      <c r="I277" s="262"/>
      <c r="J277" s="257"/>
      <c r="K277" s="257"/>
      <c r="L277" s="263"/>
      <c r="M277" s="264"/>
      <c r="N277" s="265"/>
      <c r="O277" s="265"/>
      <c r="P277" s="265"/>
      <c r="Q277" s="265"/>
      <c r="R277" s="265"/>
      <c r="S277" s="265"/>
      <c r="T277" s="26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7" t="s">
        <v>156</v>
      </c>
      <c r="AU277" s="267" t="s">
        <v>85</v>
      </c>
      <c r="AV277" s="13" t="s">
        <v>85</v>
      </c>
      <c r="AW277" s="13" t="s">
        <v>32</v>
      </c>
      <c r="AX277" s="13" t="s">
        <v>83</v>
      </c>
      <c r="AY277" s="267" t="s">
        <v>148</v>
      </c>
    </row>
    <row r="278" s="2" customFormat="1" ht="21.75" customHeight="1">
      <c r="A278" s="38"/>
      <c r="B278" s="39"/>
      <c r="C278" s="243" t="s">
        <v>514</v>
      </c>
      <c r="D278" s="243" t="s">
        <v>149</v>
      </c>
      <c r="E278" s="244" t="s">
        <v>535</v>
      </c>
      <c r="F278" s="245" t="s">
        <v>536</v>
      </c>
      <c r="G278" s="246" t="s">
        <v>276</v>
      </c>
      <c r="H278" s="247">
        <v>287.23399999999998</v>
      </c>
      <c r="I278" s="248"/>
      <c r="J278" s="249">
        <f>ROUND(I278*H278,2)</f>
        <v>0</v>
      </c>
      <c r="K278" s="245" t="s">
        <v>282</v>
      </c>
      <c r="L278" s="44"/>
      <c r="M278" s="250" t="s">
        <v>1</v>
      </c>
      <c r="N278" s="251" t="s">
        <v>40</v>
      </c>
      <c r="O278" s="91"/>
      <c r="P278" s="252">
        <f>O278*H278</f>
        <v>0</v>
      </c>
      <c r="Q278" s="252">
        <v>0.085650000000000004</v>
      </c>
      <c r="R278" s="252">
        <f>Q278*H278</f>
        <v>24.601592099999998</v>
      </c>
      <c r="S278" s="252">
        <v>0</v>
      </c>
      <c r="T278" s="253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4" t="s">
        <v>162</v>
      </c>
      <c r="AT278" s="254" t="s">
        <v>149</v>
      </c>
      <c r="AU278" s="254" t="s">
        <v>85</v>
      </c>
      <c r="AY278" s="17" t="s">
        <v>148</v>
      </c>
      <c r="BE278" s="255">
        <f>IF(N278="základní",J278,0)</f>
        <v>0</v>
      </c>
      <c r="BF278" s="255">
        <f>IF(N278="snížená",J278,0)</f>
        <v>0</v>
      </c>
      <c r="BG278" s="255">
        <f>IF(N278="zákl. přenesená",J278,0)</f>
        <v>0</v>
      </c>
      <c r="BH278" s="255">
        <f>IF(N278="sníž. přenesená",J278,0)</f>
        <v>0</v>
      </c>
      <c r="BI278" s="255">
        <f>IF(N278="nulová",J278,0)</f>
        <v>0</v>
      </c>
      <c r="BJ278" s="17" t="s">
        <v>83</v>
      </c>
      <c r="BK278" s="255">
        <f>ROUND(I278*H278,2)</f>
        <v>0</v>
      </c>
      <c r="BL278" s="17" t="s">
        <v>162</v>
      </c>
      <c r="BM278" s="254" t="s">
        <v>537</v>
      </c>
    </row>
    <row r="279" s="2" customFormat="1" ht="21.75" customHeight="1">
      <c r="A279" s="38"/>
      <c r="B279" s="39"/>
      <c r="C279" s="297" t="s">
        <v>519</v>
      </c>
      <c r="D279" s="297" t="s">
        <v>359</v>
      </c>
      <c r="E279" s="298" t="s">
        <v>540</v>
      </c>
      <c r="F279" s="299" t="s">
        <v>541</v>
      </c>
      <c r="G279" s="300" t="s">
        <v>276</v>
      </c>
      <c r="H279" s="301">
        <v>85</v>
      </c>
      <c r="I279" s="302"/>
      <c r="J279" s="303">
        <f>ROUND(I279*H279,2)</f>
        <v>0</v>
      </c>
      <c r="K279" s="299" t="s">
        <v>282</v>
      </c>
      <c r="L279" s="304"/>
      <c r="M279" s="305" t="s">
        <v>1</v>
      </c>
      <c r="N279" s="306" t="s">
        <v>40</v>
      </c>
      <c r="O279" s="91"/>
      <c r="P279" s="252">
        <f>O279*H279</f>
        <v>0</v>
      </c>
      <c r="Q279" s="252">
        <v>0.13100000000000001</v>
      </c>
      <c r="R279" s="252">
        <f>Q279*H279</f>
        <v>11.135</v>
      </c>
      <c r="S279" s="252">
        <v>0</v>
      </c>
      <c r="T279" s="25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4" t="s">
        <v>194</v>
      </c>
      <c r="AT279" s="254" t="s">
        <v>359</v>
      </c>
      <c r="AU279" s="254" t="s">
        <v>85</v>
      </c>
      <c r="AY279" s="17" t="s">
        <v>148</v>
      </c>
      <c r="BE279" s="255">
        <f>IF(N279="základní",J279,0)</f>
        <v>0</v>
      </c>
      <c r="BF279" s="255">
        <f>IF(N279="snížená",J279,0)</f>
        <v>0</v>
      </c>
      <c r="BG279" s="255">
        <f>IF(N279="zákl. přenesená",J279,0)</f>
        <v>0</v>
      </c>
      <c r="BH279" s="255">
        <f>IF(N279="sníž. přenesená",J279,0)</f>
        <v>0</v>
      </c>
      <c r="BI279" s="255">
        <f>IF(N279="nulová",J279,0)</f>
        <v>0</v>
      </c>
      <c r="BJ279" s="17" t="s">
        <v>83</v>
      </c>
      <c r="BK279" s="255">
        <f>ROUND(I279*H279,2)</f>
        <v>0</v>
      </c>
      <c r="BL279" s="17" t="s">
        <v>162</v>
      </c>
      <c r="BM279" s="254" t="s">
        <v>542</v>
      </c>
    </row>
    <row r="280" s="13" customFormat="1">
      <c r="A280" s="13"/>
      <c r="B280" s="256"/>
      <c r="C280" s="257"/>
      <c r="D280" s="258" t="s">
        <v>156</v>
      </c>
      <c r="E280" s="259" t="s">
        <v>1</v>
      </c>
      <c r="F280" s="260" t="s">
        <v>1197</v>
      </c>
      <c r="G280" s="257"/>
      <c r="H280" s="261">
        <v>85</v>
      </c>
      <c r="I280" s="262"/>
      <c r="J280" s="257"/>
      <c r="K280" s="257"/>
      <c r="L280" s="263"/>
      <c r="M280" s="264"/>
      <c r="N280" s="265"/>
      <c r="O280" s="265"/>
      <c r="P280" s="265"/>
      <c r="Q280" s="265"/>
      <c r="R280" s="265"/>
      <c r="S280" s="265"/>
      <c r="T280" s="26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7" t="s">
        <v>156</v>
      </c>
      <c r="AU280" s="267" t="s">
        <v>85</v>
      </c>
      <c r="AV280" s="13" t="s">
        <v>85</v>
      </c>
      <c r="AW280" s="13" t="s">
        <v>32</v>
      </c>
      <c r="AX280" s="13" t="s">
        <v>83</v>
      </c>
      <c r="AY280" s="267" t="s">
        <v>148</v>
      </c>
    </row>
    <row r="281" s="2" customFormat="1" ht="16.5" customHeight="1">
      <c r="A281" s="38"/>
      <c r="B281" s="39"/>
      <c r="C281" s="297" t="s">
        <v>528</v>
      </c>
      <c r="D281" s="297" t="s">
        <v>359</v>
      </c>
      <c r="E281" s="298" t="s">
        <v>545</v>
      </c>
      <c r="F281" s="299" t="s">
        <v>546</v>
      </c>
      <c r="G281" s="300" t="s">
        <v>276</v>
      </c>
      <c r="H281" s="301">
        <v>140</v>
      </c>
      <c r="I281" s="302"/>
      <c r="J281" s="303">
        <f>ROUND(I281*H281,2)</f>
        <v>0</v>
      </c>
      <c r="K281" s="299" t="s">
        <v>282</v>
      </c>
      <c r="L281" s="304"/>
      <c r="M281" s="305" t="s">
        <v>1</v>
      </c>
      <c r="N281" s="306" t="s">
        <v>40</v>
      </c>
      <c r="O281" s="91"/>
      <c r="P281" s="252">
        <f>O281*H281</f>
        <v>0</v>
      </c>
      <c r="Q281" s="252">
        <v>0.17599999999999999</v>
      </c>
      <c r="R281" s="252">
        <f>Q281*H281</f>
        <v>24.639999999999997</v>
      </c>
      <c r="S281" s="252">
        <v>0</v>
      </c>
      <c r="T281" s="253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4" t="s">
        <v>194</v>
      </c>
      <c r="AT281" s="254" t="s">
        <v>359</v>
      </c>
      <c r="AU281" s="254" t="s">
        <v>85</v>
      </c>
      <c r="AY281" s="17" t="s">
        <v>148</v>
      </c>
      <c r="BE281" s="255">
        <f>IF(N281="základní",J281,0)</f>
        <v>0</v>
      </c>
      <c r="BF281" s="255">
        <f>IF(N281="snížená",J281,0)</f>
        <v>0</v>
      </c>
      <c r="BG281" s="255">
        <f>IF(N281="zákl. přenesená",J281,0)</f>
        <v>0</v>
      </c>
      <c r="BH281" s="255">
        <f>IF(N281="sníž. přenesená",J281,0)</f>
        <v>0</v>
      </c>
      <c r="BI281" s="255">
        <f>IF(N281="nulová",J281,0)</f>
        <v>0</v>
      </c>
      <c r="BJ281" s="17" t="s">
        <v>83</v>
      </c>
      <c r="BK281" s="255">
        <f>ROUND(I281*H281,2)</f>
        <v>0</v>
      </c>
      <c r="BL281" s="17" t="s">
        <v>162</v>
      </c>
      <c r="BM281" s="254" t="s">
        <v>547</v>
      </c>
    </row>
    <row r="282" s="13" customFormat="1">
      <c r="A282" s="13"/>
      <c r="B282" s="256"/>
      <c r="C282" s="257"/>
      <c r="D282" s="258" t="s">
        <v>156</v>
      </c>
      <c r="E282" s="259" t="s">
        <v>1</v>
      </c>
      <c r="F282" s="260" t="s">
        <v>1198</v>
      </c>
      <c r="G282" s="257"/>
      <c r="H282" s="261">
        <v>140</v>
      </c>
      <c r="I282" s="262"/>
      <c r="J282" s="257"/>
      <c r="K282" s="257"/>
      <c r="L282" s="263"/>
      <c r="M282" s="264"/>
      <c r="N282" s="265"/>
      <c r="O282" s="265"/>
      <c r="P282" s="265"/>
      <c r="Q282" s="265"/>
      <c r="R282" s="265"/>
      <c r="S282" s="265"/>
      <c r="T282" s="26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7" t="s">
        <v>156</v>
      </c>
      <c r="AU282" s="267" t="s">
        <v>85</v>
      </c>
      <c r="AV282" s="13" t="s">
        <v>85</v>
      </c>
      <c r="AW282" s="13" t="s">
        <v>32</v>
      </c>
      <c r="AX282" s="13" t="s">
        <v>83</v>
      </c>
      <c r="AY282" s="267" t="s">
        <v>148</v>
      </c>
    </row>
    <row r="283" s="2" customFormat="1" ht="16.5" customHeight="1">
      <c r="A283" s="38"/>
      <c r="B283" s="39"/>
      <c r="C283" s="297" t="s">
        <v>534</v>
      </c>
      <c r="D283" s="297" t="s">
        <v>359</v>
      </c>
      <c r="E283" s="298" t="s">
        <v>550</v>
      </c>
      <c r="F283" s="299" t="s">
        <v>551</v>
      </c>
      <c r="G283" s="300" t="s">
        <v>276</v>
      </c>
      <c r="H283" s="301">
        <v>600</v>
      </c>
      <c r="I283" s="302"/>
      <c r="J283" s="303">
        <f>ROUND(I283*H283,2)</f>
        <v>0</v>
      </c>
      <c r="K283" s="299" t="s">
        <v>282</v>
      </c>
      <c r="L283" s="304"/>
      <c r="M283" s="305" t="s">
        <v>1</v>
      </c>
      <c r="N283" s="306" t="s">
        <v>40</v>
      </c>
      <c r="O283" s="91"/>
      <c r="P283" s="252">
        <f>O283*H283</f>
        <v>0</v>
      </c>
      <c r="Q283" s="252">
        <v>0.13100000000000001</v>
      </c>
      <c r="R283" s="252">
        <f>Q283*H283</f>
        <v>78.600000000000009</v>
      </c>
      <c r="S283" s="252">
        <v>0</v>
      </c>
      <c r="T283" s="253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4" t="s">
        <v>194</v>
      </c>
      <c r="AT283" s="254" t="s">
        <v>359</v>
      </c>
      <c r="AU283" s="254" t="s">
        <v>85</v>
      </c>
      <c r="AY283" s="17" t="s">
        <v>148</v>
      </c>
      <c r="BE283" s="255">
        <f>IF(N283="základní",J283,0)</f>
        <v>0</v>
      </c>
      <c r="BF283" s="255">
        <f>IF(N283="snížená",J283,0)</f>
        <v>0</v>
      </c>
      <c r="BG283" s="255">
        <f>IF(N283="zákl. přenesená",J283,0)</f>
        <v>0</v>
      </c>
      <c r="BH283" s="255">
        <f>IF(N283="sníž. přenesená",J283,0)</f>
        <v>0</v>
      </c>
      <c r="BI283" s="255">
        <f>IF(N283="nulová",J283,0)</f>
        <v>0</v>
      </c>
      <c r="BJ283" s="17" t="s">
        <v>83</v>
      </c>
      <c r="BK283" s="255">
        <f>ROUND(I283*H283,2)</f>
        <v>0</v>
      </c>
      <c r="BL283" s="17" t="s">
        <v>162</v>
      </c>
      <c r="BM283" s="254" t="s">
        <v>1199</v>
      </c>
    </row>
    <row r="284" s="13" customFormat="1">
      <c r="A284" s="13"/>
      <c r="B284" s="256"/>
      <c r="C284" s="257"/>
      <c r="D284" s="258" t="s">
        <v>156</v>
      </c>
      <c r="E284" s="259" t="s">
        <v>1</v>
      </c>
      <c r="F284" s="260" t="s">
        <v>1200</v>
      </c>
      <c r="G284" s="257"/>
      <c r="H284" s="261">
        <v>600</v>
      </c>
      <c r="I284" s="262"/>
      <c r="J284" s="257"/>
      <c r="K284" s="257"/>
      <c r="L284" s="263"/>
      <c r="M284" s="264"/>
      <c r="N284" s="265"/>
      <c r="O284" s="265"/>
      <c r="P284" s="265"/>
      <c r="Q284" s="265"/>
      <c r="R284" s="265"/>
      <c r="S284" s="265"/>
      <c r="T284" s="26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7" t="s">
        <v>156</v>
      </c>
      <c r="AU284" s="267" t="s">
        <v>85</v>
      </c>
      <c r="AV284" s="13" t="s">
        <v>85</v>
      </c>
      <c r="AW284" s="13" t="s">
        <v>32</v>
      </c>
      <c r="AX284" s="13" t="s">
        <v>83</v>
      </c>
      <c r="AY284" s="267" t="s">
        <v>148</v>
      </c>
    </row>
    <row r="285" s="2" customFormat="1" ht="16.5" customHeight="1">
      <c r="A285" s="38"/>
      <c r="B285" s="39"/>
      <c r="C285" s="243" t="s">
        <v>539</v>
      </c>
      <c r="D285" s="243" t="s">
        <v>149</v>
      </c>
      <c r="E285" s="244" t="s">
        <v>555</v>
      </c>
      <c r="F285" s="245" t="s">
        <v>556</v>
      </c>
      <c r="G285" s="246" t="s">
        <v>307</v>
      </c>
      <c r="H285" s="247">
        <v>20</v>
      </c>
      <c r="I285" s="248"/>
      <c r="J285" s="249">
        <f>ROUND(I285*H285,2)</f>
        <v>0</v>
      </c>
      <c r="K285" s="245" t="s">
        <v>282</v>
      </c>
      <c r="L285" s="44"/>
      <c r="M285" s="250" t="s">
        <v>1</v>
      </c>
      <c r="N285" s="251" t="s">
        <v>40</v>
      </c>
      <c r="O285" s="91"/>
      <c r="P285" s="252">
        <f>O285*H285</f>
        <v>0</v>
      </c>
      <c r="Q285" s="252">
        <v>0.0035999999999999999</v>
      </c>
      <c r="R285" s="252">
        <f>Q285*H285</f>
        <v>0.071999999999999995</v>
      </c>
      <c r="S285" s="252">
        <v>0</v>
      </c>
      <c r="T285" s="253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54" t="s">
        <v>162</v>
      </c>
      <c r="AT285" s="254" t="s">
        <v>149</v>
      </c>
      <c r="AU285" s="254" t="s">
        <v>85</v>
      </c>
      <c r="AY285" s="17" t="s">
        <v>148</v>
      </c>
      <c r="BE285" s="255">
        <f>IF(N285="základní",J285,0)</f>
        <v>0</v>
      </c>
      <c r="BF285" s="255">
        <f>IF(N285="snížená",J285,0)</f>
        <v>0</v>
      </c>
      <c r="BG285" s="255">
        <f>IF(N285="zákl. přenesená",J285,0)</f>
        <v>0</v>
      </c>
      <c r="BH285" s="255">
        <f>IF(N285="sníž. přenesená",J285,0)</f>
        <v>0</v>
      </c>
      <c r="BI285" s="255">
        <f>IF(N285="nulová",J285,0)</f>
        <v>0</v>
      </c>
      <c r="BJ285" s="17" t="s">
        <v>83</v>
      </c>
      <c r="BK285" s="255">
        <f>ROUND(I285*H285,2)</f>
        <v>0</v>
      </c>
      <c r="BL285" s="17" t="s">
        <v>162</v>
      </c>
      <c r="BM285" s="254" t="s">
        <v>557</v>
      </c>
    </row>
    <row r="286" s="13" customFormat="1">
      <c r="A286" s="13"/>
      <c r="B286" s="256"/>
      <c r="C286" s="257"/>
      <c r="D286" s="258" t="s">
        <v>156</v>
      </c>
      <c r="E286" s="259" t="s">
        <v>1</v>
      </c>
      <c r="F286" s="260" t="s">
        <v>434</v>
      </c>
      <c r="G286" s="257"/>
      <c r="H286" s="261">
        <v>20</v>
      </c>
      <c r="I286" s="262"/>
      <c r="J286" s="257"/>
      <c r="K286" s="257"/>
      <c r="L286" s="263"/>
      <c r="M286" s="264"/>
      <c r="N286" s="265"/>
      <c r="O286" s="265"/>
      <c r="P286" s="265"/>
      <c r="Q286" s="265"/>
      <c r="R286" s="265"/>
      <c r="S286" s="265"/>
      <c r="T286" s="26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7" t="s">
        <v>156</v>
      </c>
      <c r="AU286" s="267" t="s">
        <v>85</v>
      </c>
      <c r="AV286" s="13" t="s">
        <v>85</v>
      </c>
      <c r="AW286" s="13" t="s">
        <v>32</v>
      </c>
      <c r="AX286" s="13" t="s">
        <v>83</v>
      </c>
      <c r="AY286" s="267" t="s">
        <v>148</v>
      </c>
    </row>
    <row r="287" s="12" customFormat="1" ht="22.8" customHeight="1">
      <c r="A287" s="12"/>
      <c r="B287" s="227"/>
      <c r="C287" s="228"/>
      <c r="D287" s="229" t="s">
        <v>74</v>
      </c>
      <c r="E287" s="241" t="s">
        <v>194</v>
      </c>
      <c r="F287" s="241" t="s">
        <v>558</v>
      </c>
      <c r="G287" s="228"/>
      <c r="H287" s="228"/>
      <c r="I287" s="231"/>
      <c r="J287" s="242">
        <f>BK287</f>
        <v>0</v>
      </c>
      <c r="K287" s="228"/>
      <c r="L287" s="233"/>
      <c r="M287" s="234"/>
      <c r="N287" s="235"/>
      <c r="O287" s="235"/>
      <c r="P287" s="236">
        <f>SUM(P288:P308)</f>
        <v>0</v>
      </c>
      <c r="Q287" s="235"/>
      <c r="R287" s="236">
        <f>SUM(R288:R308)</f>
        <v>20.494482247600001</v>
      </c>
      <c r="S287" s="235"/>
      <c r="T287" s="237">
        <f>SUM(T288:T308)</f>
        <v>5.5999999999999996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38" t="s">
        <v>83</v>
      </c>
      <c r="AT287" s="239" t="s">
        <v>74</v>
      </c>
      <c r="AU287" s="239" t="s">
        <v>83</v>
      </c>
      <c r="AY287" s="238" t="s">
        <v>148</v>
      </c>
      <c r="BK287" s="240">
        <f>SUM(BK288:BK308)</f>
        <v>0</v>
      </c>
    </row>
    <row r="288" s="2" customFormat="1" ht="16.5" customHeight="1">
      <c r="A288" s="38"/>
      <c r="B288" s="39"/>
      <c r="C288" s="243" t="s">
        <v>544</v>
      </c>
      <c r="D288" s="243" t="s">
        <v>149</v>
      </c>
      <c r="E288" s="244" t="s">
        <v>560</v>
      </c>
      <c r="F288" s="245" t="s">
        <v>561</v>
      </c>
      <c r="G288" s="246" t="s">
        <v>152</v>
      </c>
      <c r="H288" s="247">
        <v>14</v>
      </c>
      <c r="I288" s="248"/>
      <c r="J288" s="249">
        <f>ROUND(I288*H288,2)</f>
        <v>0</v>
      </c>
      <c r="K288" s="245" t="s">
        <v>153</v>
      </c>
      <c r="L288" s="44"/>
      <c r="M288" s="250" t="s">
        <v>1</v>
      </c>
      <c r="N288" s="251" t="s">
        <v>40</v>
      </c>
      <c r="O288" s="91"/>
      <c r="P288" s="252">
        <f>O288*H288</f>
        <v>0</v>
      </c>
      <c r="Q288" s="252">
        <v>0</v>
      </c>
      <c r="R288" s="252">
        <f>Q288*H288</f>
        <v>0</v>
      </c>
      <c r="S288" s="252">
        <v>0</v>
      </c>
      <c r="T288" s="253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4" t="s">
        <v>162</v>
      </c>
      <c r="AT288" s="254" t="s">
        <v>149</v>
      </c>
      <c r="AU288" s="254" t="s">
        <v>85</v>
      </c>
      <c r="AY288" s="17" t="s">
        <v>148</v>
      </c>
      <c r="BE288" s="255">
        <f>IF(N288="základní",J288,0)</f>
        <v>0</v>
      </c>
      <c r="BF288" s="255">
        <f>IF(N288="snížená",J288,0)</f>
        <v>0</v>
      </c>
      <c r="BG288" s="255">
        <f>IF(N288="zákl. přenesená",J288,0)</f>
        <v>0</v>
      </c>
      <c r="BH288" s="255">
        <f>IF(N288="sníž. přenesená",J288,0)</f>
        <v>0</v>
      </c>
      <c r="BI288" s="255">
        <f>IF(N288="nulová",J288,0)</f>
        <v>0</v>
      </c>
      <c r="BJ288" s="17" t="s">
        <v>83</v>
      </c>
      <c r="BK288" s="255">
        <f>ROUND(I288*H288,2)</f>
        <v>0</v>
      </c>
      <c r="BL288" s="17" t="s">
        <v>162</v>
      </c>
      <c r="BM288" s="254" t="s">
        <v>562</v>
      </c>
    </row>
    <row r="289" s="13" customFormat="1">
      <c r="A289" s="13"/>
      <c r="B289" s="256"/>
      <c r="C289" s="257"/>
      <c r="D289" s="258" t="s">
        <v>156</v>
      </c>
      <c r="E289" s="259" t="s">
        <v>1</v>
      </c>
      <c r="F289" s="260" t="s">
        <v>1201</v>
      </c>
      <c r="G289" s="257"/>
      <c r="H289" s="261">
        <v>14</v>
      </c>
      <c r="I289" s="262"/>
      <c r="J289" s="257"/>
      <c r="K289" s="257"/>
      <c r="L289" s="263"/>
      <c r="M289" s="264"/>
      <c r="N289" s="265"/>
      <c r="O289" s="265"/>
      <c r="P289" s="265"/>
      <c r="Q289" s="265"/>
      <c r="R289" s="265"/>
      <c r="S289" s="265"/>
      <c r="T289" s="26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7" t="s">
        <v>156</v>
      </c>
      <c r="AU289" s="267" t="s">
        <v>85</v>
      </c>
      <c r="AV289" s="13" t="s">
        <v>85</v>
      </c>
      <c r="AW289" s="13" t="s">
        <v>32</v>
      </c>
      <c r="AX289" s="13" t="s">
        <v>75</v>
      </c>
      <c r="AY289" s="267" t="s">
        <v>148</v>
      </c>
    </row>
    <row r="290" s="2" customFormat="1" ht="21.75" customHeight="1">
      <c r="A290" s="38"/>
      <c r="B290" s="39"/>
      <c r="C290" s="243" t="s">
        <v>549</v>
      </c>
      <c r="D290" s="243" t="s">
        <v>149</v>
      </c>
      <c r="E290" s="244" t="s">
        <v>565</v>
      </c>
      <c r="F290" s="245" t="s">
        <v>566</v>
      </c>
      <c r="G290" s="246" t="s">
        <v>307</v>
      </c>
      <c r="H290" s="247">
        <v>42</v>
      </c>
      <c r="I290" s="248"/>
      <c r="J290" s="249">
        <f>ROUND(I290*H290,2)</f>
        <v>0</v>
      </c>
      <c r="K290" s="245" t="s">
        <v>153</v>
      </c>
      <c r="L290" s="44"/>
      <c r="M290" s="250" t="s">
        <v>1</v>
      </c>
      <c r="N290" s="251" t="s">
        <v>40</v>
      </c>
      <c r="O290" s="91"/>
      <c r="P290" s="252">
        <f>O290*H290</f>
        <v>0</v>
      </c>
      <c r="Q290" s="252">
        <v>0.0049057678000000004</v>
      </c>
      <c r="R290" s="252">
        <f>Q290*H290</f>
        <v>0.20604224760000001</v>
      </c>
      <c r="S290" s="252">
        <v>0</v>
      </c>
      <c r="T290" s="253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4" t="s">
        <v>162</v>
      </c>
      <c r="AT290" s="254" t="s">
        <v>149</v>
      </c>
      <c r="AU290" s="254" t="s">
        <v>85</v>
      </c>
      <c r="AY290" s="17" t="s">
        <v>148</v>
      </c>
      <c r="BE290" s="255">
        <f>IF(N290="základní",J290,0)</f>
        <v>0</v>
      </c>
      <c r="BF290" s="255">
        <f>IF(N290="snížená",J290,0)</f>
        <v>0</v>
      </c>
      <c r="BG290" s="255">
        <f>IF(N290="zákl. přenesená",J290,0)</f>
        <v>0</v>
      </c>
      <c r="BH290" s="255">
        <f>IF(N290="sníž. přenesená",J290,0)</f>
        <v>0</v>
      </c>
      <c r="BI290" s="255">
        <f>IF(N290="nulová",J290,0)</f>
        <v>0</v>
      </c>
      <c r="BJ290" s="17" t="s">
        <v>83</v>
      </c>
      <c r="BK290" s="255">
        <f>ROUND(I290*H290,2)</f>
        <v>0</v>
      </c>
      <c r="BL290" s="17" t="s">
        <v>162</v>
      </c>
      <c r="BM290" s="254" t="s">
        <v>567</v>
      </c>
    </row>
    <row r="291" s="13" customFormat="1">
      <c r="A291" s="13"/>
      <c r="B291" s="256"/>
      <c r="C291" s="257"/>
      <c r="D291" s="258" t="s">
        <v>156</v>
      </c>
      <c r="E291" s="259" t="s">
        <v>1</v>
      </c>
      <c r="F291" s="260" t="s">
        <v>1202</v>
      </c>
      <c r="G291" s="257"/>
      <c r="H291" s="261">
        <v>42</v>
      </c>
      <c r="I291" s="262"/>
      <c r="J291" s="257"/>
      <c r="K291" s="257"/>
      <c r="L291" s="263"/>
      <c r="M291" s="264"/>
      <c r="N291" s="265"/>
      <c r="O291" s="265"/>
      <c r="P291" s="265"/>
      <c r="Q291" s="265"/>
      <c r="R291" s="265"/>
      <c r="S291" s="265"/>
      <c r="T291" s="26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7" t="s">
        <v>156</v>
      </c>
      <c r="AU291" s="267" t="s">
        <v>85</v>
      </c>
      <c r="AV291" s="13" t="s">
        <v>85</v>
      </c>
      <c r="AW291" s="13" t="s">
        <v>32</v>
      </c>
      <c r="AX291" s="13" t="s">
        <v>83</v>
      </c>
      <c r="AY291" s="267" t="s">
        <v>148</v>
      </c>
    </row>
    <row r="292" s="2" customFormat="1" ht="21.75" customHeight="1">
      <c r="A292" s="38"/>
      <c r="B292" s="39"/>
      <c r="C292" s="243" t="s">
        <v>554</v>
      </c>
      <c r="D292" s="243" t="s">
        <v>149</v>
      </c>
      <c r="E292" s="244" t="s">
        <v>570</v>
      </c>
      <c r="F292" s="245" t="s">
        <v>571</v>
      </c>
      <c r="G292" s="246" t="s">
        <v>236</v>
      </c>
      <c r="H292" s="247">
        <v>14</v>
      </c>
      <c r="I292" s="248"/>
      <c r="J292" s="249">
        <f>ROUND(I292*H292,2)</f>
        <v>0</v>
      </c>
      <c r="K292" s="245" t="s">
        <v>153</v>
      </c>
      <c r="L292" s="44"/>
      <c r="M292" s="250" t="s">
        <v>1</v>
      </c>
      <c r="N292" s="251" t="s">
        <v>40</v>
      </c>
      <c r="O292" s="91"/>
      <c r="P292" s="252">
        <f>O292*H292</f>
        <v>0</v>
      </c>
      <c r="Q292" s="252">
        <v>0.34089999999999998</v>
      </c>
      <c r="R292" s="252">
        <f>Q292*H292</f>
        <v>4.7725999999999997</v>
      </c>
      <c r="S292" s="252">
        <v>0</v>
      </c>
      <c r="T292" s="253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4" t="s">
        <v>162</v>
      </c>
      <c r="AT292" s="254" t="s">
        <v>149</v>
      </c>
      <c r="AU292" s="254" t="s">
        <v>85</v>
      </c>
      <c r="AY292" s="17" t="s">
        <v>148</v>
      </c>
      <c r="BE292" s="255">
        <f>IF(N292="základní",J292,0)</f>
        <v>0</v>
      </c>
      <c r="BF292" s="255">
        <f>IF(N292="snížená",J292,0)</f>
        <v>0</v>
      </c>
      <c r="BG292" s="255">
        <f>IF(N292="zákl. přenesená",J292,0)</f>
        <v>0</v>
      </c>
      <c r="BH292" s="255">
        <f>IF(N292="sníž. přenesená",J292,0)</f>
        <v>0</v>
      </c>
      <c r="BI292" s="255">
        <f>IF(N292="nulová",J292,0)</f>
        <v>0</v>
      </c>
      <c r="BJ292" s="17" t="s">
        <v>83</v>
      </c>
      <c r="BK292" s="255">
        <f>ROUND(I292*H292,2)</f>
        <v>0</v>
      </c>
      <c r="BL292" s="17" t="s">
        <v>162</v>
      </c>
      <c r="BM292" s="254" t="s">
        <v>572</v>
      </c>
    </row>
    <row r="293" s="13" customFormat="1">
      <c r="A293" s="13"/>
      <c r="B293" s="256"/>
      <c r="C293" s="257"/>
      <c r="D293" s="258" t="s">
        <v>156</v>
      </c>
      <c r="E293" s="259" t="s">
        <v>1</v>
      </c>
      <c r="F293" s="260" t="s">
        <v>1203</v>
      </c>
      <c r="G293" s="257"/>
      <c r="H293" s="261">
        <v>14</v>
      </c>
      <c r="I293" s="262"/>
      <c r="J293" s="257"/>
      <c r="K293" s="257"/>
      <c r="L293" s="263"/>
      <c r="M293" s="264"/>
      <c r="N293" s="265"/>
      <c r="O293" s="265"/>
      <c r="P293" s="265"/>
      <c r="Q293" s="265"/>
      <c r="R293" s="265"/>
      <c r="S293" s="265"/>
      <c r="T293" s="26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7" t="s">
        <v>156</v>
      </c>
      <c r="AU293" s="267" t="s">
        <v>85</v>
      </c>
      <c r="AV293" s="13" t="s">
        <v>85</v>
      </c>
      <c r="AW293" s="13" t="s">
        <v>32</v>
      </c>
      <c r="AX293" s="13" t="s">
        <v>75</v>
      </c>
      <c r="AY293" s="267" t="s">
        <v>148</v>
      </c>
    </row>
    <row r="294" s="2" customFormat="1" ht="16.5" customHeight="1">
      <c r="A294" s="38"/>
      <c r="B294" s="39"/>
      <c r="C294" s="297" t="s">
        <v>559</v>
      </c>
      <c r="D294" s="297" t="s">
        <v>359</v>
      </c>
      <c r="E294" s="298" t="s">
        <v>575</v>
      </c>
      <c r="F294" s="299" t="s">
        <v>576</v>
      </c>
      <c r="G294" s="300" t="s">
        <v>236</v>
      </c>
      <c r="H294" s="301">
        <v>14</v>
      </c>
      <c r="I294" s="302"/>
      <c r="J294" s="303">
        <f>ROUND(I294*H294,2)</f>
        <v>0</v>
      </c>
      <c r="K294" s="299" t="s">
        <v>153</v>
      </c>
      <c r="L294" s="304"/>
      <c r="M294" s="305" t="s">
        <v>1</v>
      </c>
      <c r="N294" s="306" t="s">
        <v>40</v>
      </c>
      <c r="O294" s="91"/>
      <c r="P294" s="252">
        <f>O294*H294</f>
        <v>0</v>
      </c>
      <c r="Q294" s="252">
        <v>0.059999999999999998</v>
      </c>
      <c r="R294" s="252">
        <f>Q294*H294</f>
        <v>0.83999999999999997</v>
      </c>
      <c r="S294" s="252">
        <v>0</v>
      </c>
      <c r="T294" s="253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4" t="s">
        <v>194</v>
      </c>
      <c r="AT294" s="254" t="s">
        <v>359</v>
      </c>
      <c r="AU294" s="254" t="s">
        <v>85</v>
      </c>
      <c r="AY294" s="17" t="s">
        <v>148</v>
      </c>
      <c r="BE294" s="255">
        <f>IF(N294="základní",J294,0)</f>
        <v>0</v>
      </c>
      <c r="BF294" s="255">
        <f>IF(N294="snížená",J294,0)</f>
        <v>0</v>
      </c>
      <c r="BG294" s="255">
        <f>IF(N294="zákl. přenesená",J294,0)</f>
        <v>0</v>
      </c>
      <c r="BH294" s="255">
        <f>IF(N294="sníž. přenesená",J294,0)</f>
        <v>0</v>
      </c>
      <c r="BI294" s="255">
        <f>IF(N294="nulová",J294,0)</f>
        <v>0</v>
      </c>
      <c r="BJ294" s="17" t="s">
        <v>83</v>
      </c>
      <c r="BK294" s="255">
        <f>ROUND(I294*H294,2)</f>
        <v>0</v>
      </c>
      <c r="BL294" s="17" t="s">
        <v>162</v>
      </c>
      <c r="BM294" s="254" t="s">
        <v>577</v>
      </c>
    </row>
    <row r="295" s="2" customFormat="1" ht="16.5" customHeight="1">
      <c r="A295" s="38"/>
      <c r="B295" s="39"/>
      <c r="C295" s="297" t="s">
        <v>564</v>
      </c>
      <c r="D295" s="297" t="s">
        <v>359</v>
      </c>
      <c r="E295" s="298" t="s">
        <v>579</v>
      </c>
      <c r="F295" s="299" t="s">
        <v>580</v>
      </c>
      <c r="G295" s="300" t="s">
        <v>236</v>
      </c>
      <c r="H295" s="301">
        <v>14</v>
      </c>
      <c r="I295" s="302"/>
      <c r="J295" s="303">
        <f>ROUND(I295*H295,2)</f>
        <v>0</v>
      </c>
      <c r="K295" s="299" t="s">
        <v>153</v>
      </c>
      <c r="L295" s="304"/>
      <c r="M295" s="305" t="s">
        <v>1</v>
      </c>
      <c r="N295" s="306" t="s">
        <v>40</v>
      </c>
      <c r="O295" s="91"/>
      <c r="P295" s="252">
        <f>O295*H295</f>
        <v>0</v>
      </c>
      <c r="Q295" s="252">
        <v>0.0060000000000000001</v>
      </c>
      <c r="R295" s="252">
        <f>Q295*H295</f>
        <v>0.084000000000000005</v>
      </c>
      <c r="S295" s="252">
        <v>0</v>
      </c>
      <c r="T295" s="25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4" t="s">
        <v>194</v>
      </c>
      <c r="AT295" s="254" t="s">
        <v>359</v>
      </c>
      <c r="AU295" s="254" t="s">
        <v>85</v>
      </c>
      <c r="AY295" s="17" t="s">
        <v>148</v>
      </c>
      <c r="BE295" s="255">
        <f>IF(N295="základní",J295,0)</f>
        <v>0</v>
      </c>
      <c r="BF295" s="255">
        <f>IF(N295="snížená",J295,0)</f>
        <v>0</v>
      </c>
      <c r="BG295" s="255">
        <f>IF(N295="zákl. přenesená",J295,0)</f>
        <v>0</v>
      </c>
      <c r="BH295" s="255">
        <f>IF(N295="sníž. přenesená",J295,0)</f>
        <v>0</v>
      </c>
      <c r="BI295" s="255">
        <f>IF(N295="nulová",J295,0)</f>
        <v>0</v>
      </c>
      <c r="BJ295" s="17" t="s">
        <v>83</v>
      </c>
      <c r="BK295" s="255">
        <f>ROUND(I295*H295,2)</f>
        <v>0</v>
      </c>
      <c r="BL295" s="17" t="s">
        <v>162</v>
      </c>
      <c r="BM295" s="254" t="s">
        <v>581</v>
      </c>
    </row>
    <row r="296" s="2" customFormat="1" ht="21.75" customHeight="1">
      <c r="A296" s="38"/>
      <c r="B296" s="39"/>
      <c r="C296" s="297" t="s">
        <v>569</v>
      </c>
      <c r="D296" s="297" t="s">
        <v>359</v>
      </c>
      <c r="E296" s="298" t="s">
        <v>583</v>
      </c>
      <c r="F296" s="299" t="s">
        <v>584</v>
      </c>
      <c r="G296" s="300" t="s">
        <v>236</v>
      </c>
      <c r="H296" s="301">
        <v>14</v>
      </c>
      <c r="I296" s="302"/>
      <c r="J296" s="303">
        <f>ROUND(I296*H296,2)</f>
        <v>0</v>
      </c>
      <c r="K296" s="299" t="s">
        <v>282</v>
      </c>
      <c r="L296" s="304"/>
      <c r="M296" s="305" t="s">
        <v>1</v>
      </c>
      <c r="N296" s="306" t="s">
        <v>40</v>
      </c>
      <c r="O296" s="91"/>
      <c r="P296" s="252">
        <f>O296*H296</f>
        <v>0</v>
      </c>
      <c r="Q296" s="252">
        <v>0.071999999999999995</v>
      </c>
      <c r="R296" s="252">
        <f>Q296*H296</f>
        <v>1.008</v>
      </c>
      <c r="S296" s="252">
        <v>0</v>
      </c>
      <c r="T296" s="253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4" t="s">
        <v>194</v>
      </c>
      <c r="AT296" s="254" t="s">
        <v>359</v>
      </c>
      <c r="AU296" s="254" t="s">
        <v>85</v>
      </c>
      <c r="AY296" s="17" t="s">
        <v>148</v>
      </c>
      <c r="BE296" s="255">
        <f>IF(N296="základní",J296,0)</f>
        <v>0</v>
      </c>
      <c r="BF296" s="255">
        <f>IF(N296="snížená",J296,0)</f>
        <v>0</v>
      </c>
      <c r="BG296" s="255">
        <f>IF(N296="zákl. přenesená",J296,0)</f>
        <v>0</v>
      </c>
      <c r="BH296" s="255">
        <f>IF(N296="sníž. přenesená",J296,0)</f>
        <v>0</v>
      </c>
      <c r="BI296" s="255">
        <f>IF(N296="nulová",J296,0)</f>
        <v>0</v>
      </c>
      <c r="BJ296" s="17" t="s">
        <v>83</v>
      </c>
      <c r="BK296" s="255">
        <f>ROUND(I296*H296,2)</f>
        <v>0</v>
      </c>
      <c r="BL296" s="17" t="s">
        <v>162</v>
      </c>
      <c r="BM296" s="254" t="s">
        <v>585</v>
      </c>
    </row>
    <row r="297" s="2" customFormat="1" ht="21.75" customHeight="1">
      <c r="A297" s="38"/>
      <c r="B297" s="39"/>
      <c r="C297" s="297" t="s">
        <v>574</v>
      </c>
      <c r="D297" s="297" t="s">
        <v>359</v>
      </c>
      <c r="E297" s="298" t="s">
        <v>587</v>
      </c>
      <c r="F297" s="299" t="s">
        <v>588</v>
      </c>
      <c r="G297" s="300" t="s">
        <v>236</v>
      </c>
      <c r="H297" s="301">
        <v>14</v>
      </c>
      <c r="I297" s="302"/>
      <c r="J297" s="303">
        <f>ROUND(I297*H297,2)</f>
        <v>0</v>
      </c>
      <c r="K297" s="299" t="s">
        <v>282</v>
      </c>
      <c r="L297" s="304"/>
      <c r="M297" s="305" t="s">
        <v>1</v>
      </c>
      <c r="N297" s="306" t="s">
        <v>40</v>
      </c>
      <c r="O297" s="91"/>
      <c r="P297" s="252">
        <f>O297*H297</f>
        <v>0</v>
      </c>
      <c r="Q297" s="252">
        <v>0.080000000000000002</v>
      </c>
      <c r="R297" s="252">
        <f>Q297*H297</f>
        <v>1.1200000000000001</v>
      </c>
      <c r="S297" s="252">
        <v>0</v>
      </c>
      <c r="T297" s="253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4" t="s">
        <v>194</v>
      </c>
      <c r="AT297" s="254" t="s">
        <v>359</v>
      </c>
      <c r="AU297" s="254" t="s">
        <v>85</v>
      </c>
      <c r="AY297" s="17" t="s">
        <v>148</v>
      </c>
      <c r="BE297" s="255">
        <f>IF(N297="základní",J297,0)</f>
        <v>0</v>
      </c>
      <c r="BF297" s="255">
        <f>IF(N297="snížená",J297,0)</f>
        <v>0</v>
      </c>
      <c r="BG297" s="255">
        <f>IF(N297="zákl. přenesená",J297,0)</f>
        <v>0</v>
      </c>
      <c r="BH297" s="255">
        <f>IF(N297="sníž. přenesená",J297,0)</f>
        <v>0</v>
      </c>
      <c r="BI297" s="255">
        <f>IF(N297="nulová",J297,0)</f>
        <v>0</v>
      </c>
      <c r="BJ297" s="17" t="s">
        <v>83</v>
      </c>
      <c r="BK297" s="255">
        <f>ROUND(I297*H297,2)</f>
        <v>0</v>
      </c>
      <c r="BL297" s="17" t="s">
        <v>162</v>
      </c>
      <c r="BM297" s="254" t="s">
        <v>589</v>
      </c>
    </row>
    <row r="298" s="2" customFormat="1" ht="16.5" customHeight="1">
      <c r="A298" s="38"/>
      <c r="B298" s="39"/>
      <c r="C298" s="297" t="s">
        <v>578</v>
      </c>
      <c r="D298" s="297" t="s">
        <v>359</v>
      </c>
      <c r="E298" s="298" t="s">
        <v>591</v>
      </c>
      <c r="F298" s="299" t="s">
        <v>592</v>
      </c>
      <c r="G298" s="300" t="s">
        <v>236</v>
      </c>
      <c r="H298" s="301">
        <v>14</v>
      </c>
      <c r="I298" s="302"/>
      <c r="J298" s="303">
        <f>ROUND(I298*H298,2)</f>
        <v>0</v>
      </c>
      <c r="K298" s="299" t="s">
        <v>153</v>
      </c>
      <c r="L298" s="304"/>
      <c r="M298" s="305" t="s">
        <v>1</v>
      </c>
      <c r="N298" s="306" t="s">
        <v>40</v>
      </c>
      <c r="O298" s="91"/>
      <c r="P298" s="252">
        <f>O298*H298</f>
        <v>0</v>
      </c>
      <c r="Q298" s="252">
        <v>0.111</v>
      </c>
      <c r="R298" s="252">
        <f>Q298*H298</f>
        <v>1.5540000000000001</v>
      </c>
      <c r="S298" s="252">
        <v>0</v>
      </c>
      <c r="T298" s="253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4" t="s">
        <v>194</v>
      </c>
      <c r="AT298" s="254" t="s">
        <v>359</v>
      </c>
      <c r="AU298" s="254" t="s">
        <v>85</v>
      </c>
      <c r="AY298" s="17" t="s">
        <v>148</v>
      </c>
      <c r="BE298" s="255">
        <f>IF(N298="základní",J298,0)</f>
        <v>0</v>
      </c>
      <c r="BF298" s="255">
        <f>IF(N298="snížená",J298,0)</f>
        <v>0</v>
      </c>
      <c r="BG298" s="255">
        <f>IF(N298="zákl. přenesená",J298,0)</f>
        <v>0</v>
      </c>
      <c r="BH298" s="255">
        <f>IF(N298="sníž. přenesená",J298,0)</f>
        <v>0</v>
      </c>
      <c r="BI298" s="255">
        <f>IF(N298="nulová",J298,0)</f>
        <v>0</v>
      </c>
      <c r="BJ298" s="17" t="s">
        <v>83</v>
      </c>
      <c r="BK298" s="255">
        <f>ROUND(I298*H298,2)</f>
        <v>0</v>
      </c>
      <c r="BL298" s="17" t="s">
        <v>162</v>
      </c>
      <c r="BM298" s="254" t="s">
        <v>593</v>
      </c>
    </row>
    <row r="299" s="2" customFormat="1" ht="16.5" customHeight="1">
      <c r="A299" s="38"/>
      <c r="B299" s="39"/>
      <c r="C299" s="297" t="s">
        <v>582</v>
      </c>
      <c r="D299" s="297" t="s">
        <v>359</v>
      </c>
      <c r="E299" s="298" t="s">
        <v>595</v>
      </c>
      <c r="F299" s="299" t="s">
        <v>596</v>
      </c>
      <c r="G299" s="300" t="s">
        <v>236</v>
      </c>
      <c r="H299" s="301">
        <v>14</v>
      </c>
      <c r="I299" s="302"/>
      <c r="J299" s="303">
        <f>ROUND(I299*H299,2)</f>
        <v>0</v>
      </c>
      <c r="K299" s="299" t="s">
        <v>153</v>
      </c>
      <c r="L299" s="304"/>
      <c r="M299" s="305" t="s">
        <v>1</v>
      </c>
      <c r="N299" s="306" t="s">
        <v>40</v>
      </c>
      <c r="O299" s="91"/>
      <c r="P299" s="252">
        <f>O299*H299</f>
        <v>0</v>
      </c>
      <c r="Q299" s="252">
        <v>0.111</v>
      </c>
      <c r="R299" s="252">
        <f>Q299*H299</f>
        <v>1.5540000000000001</v>
      </c>
      <c r="S299" s="252">
        <v>0</v>
      </c>
      <c r="T299" s="253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4" t="s">
        <v>194</v>
      </c>
      <c r="AT299" s="254" t="s">
        <v>359</v>
      </c>
      <c r="AU299" s="254" t="s">
        <v>85</v>
      </c>
      <c r="AY299" s="17" t="s">
        <v>148</v>
      </c>
      <c r="BE299" s="255">
        <f>IF(N299="základní",J299,0)</f>
        <v>0</v>
      </c>
      <c r="BF299" s="255">
        <f>IF(N299="snížená",J299,0)</f>
        <v>0</v>
      </c>
      <c r="BG299" s="255">
        <f>IF(N299="zákl. přenesená",J299,0)</f>
        <v>0</v>
      </c>
      <c r="BH299" s="255">
        <f>IF(N299="sníž. přenesená",J299,0)</f>
        <v>0</v>
      </c>
      <c r="BI299" s="255">
        <f>IF(N299="nulová",J299,0)</f>
        <v>0</v>
      </c>
      <c r="BJ299" s="17" t="s">
        <v>83</v>
      </c>
      <c r="BK299" s="255">
        <f>ROUND(I299*H299,2)</f>
        <v>0</v>
      </c>
      <c r="BL299" s="17" t="s">
        <v>162</v>
      </c>
      <c r="BM299" s="254" t="s">
        <v>597</v>
      </c>
    </row>
    <row r="300" s="2" customFormat="1" ht="21.75" customHeight="1">
      <c r="A300" s="38"/>
      <c r="B300" s="39"/>
      <c r="C300" s="243" t="s">
        <v>586</v>
      </c>
      <c r="D300" s="243" t="s">
        <v>149</v>
      </c>
      <c r="E300" s="244" t="s">
        <v>599</v>
      </c>
      <c r="F300" s="245" t="s">
        <v>600</v>
      </c>
      <c r="G300" s="246" t="s">
        <v>236</v>
      </c>
      <c r="H300" s="247">
        <v>8</v>
      </c>
      <c r="I300" s="248"/>
      <c r="J300" s="249">
        <f>ROUND(I300*H300,2)</f>
        <v>0</v>
      </c>
      <c r="K300" s="245" t="s">
        <v>153</v>
      </c>
      <c r="L300" s="44"/>
      <c r="M300" s="250" t="s">
        <v>1</v>
      </c>
      <c r="N300" s="251" t="s">
        <v>40</v>
      </c>
      <c r="O300" s="91"/>
      <c r="P300" s="252">
        <f>O300*H300</f>
        <v>0</v>
      </c>
      <c r="Q300" s="252">
        <v>0.14494000000000001</v>
      </c>
      <c r="R300" s="252">
        <f>Q300*H300</f>
        <v>1.1595200000000001</v>
      </c>
      <c r="S300" s="252">
        <v>0.69999999999999996</v>
      </c>
      <c r="T300" s="253">
        <f>S300*H300</f>
        <v>5.5999999999999996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4" t="s">
        <v>162</v>
      </c>
      <c r="AT300" s="254" t="s">
        <v>149</v>
      </c>
      <c r="AU300" s="254" t="s">
        <v>85</v>
      </c>
      <c r="AY300" s="17" t="s">
        <v>148</v>
      </c>
      <c r="BE300" s="255">
        <f>IF(N300="základní",J300,0)</f>
        <v>0</v>
      </c>
      <c r="BF300" s="255">
        <f>IF(N300="snížená",J300,0)</f>
        <v>0</v>
      </c>
      <c r="BG300" s="255">
        <f>IF(N300="zákl. přenesená",J300,0)</f>
        <v>0</v>
      </c>
      <c r="BH300" s="255">
        <f>IF(N300="sníž. přenesená",J300,0)</f>
        <v>0</v>
      </c>
      <c r="BI300" s="255">
        <f>IF(N300="nulová",J300,0)</f>
        <v>0</v>
      </c>
      <c r="BJ300" s="17" t="s">
        <v>83</v>
      </c>
      <c r="BK300" s="255">
        <f>ROUND(I300*H300,2)</f>
        <v>0</v>
      </c>
      <c r="BL300" s="17" t="s">
        <v>162</v>
      </c>
      <c r="BM300" s="254" t="s">
        <v>601</v>
      </c>
    </row>
    <row r="301" s="13" customFormat="1">
      <c r="A301" s="13"/>
      <c r="B301" s="256"/>
      <c r="C301" s="257"/>
      <c r="D301" s="258" t="s">
        <v>156</v>
      </c>
      <c r="E301" s="259" t="s">
        <v>1</v>
      </c>
      <c r="F301" s="260" t="s">
        <v>1204</v>
      </c>
      <c r="G301" s="257"/>
      <c r="H301" s="261">
        <v>8</v>
      </c>
      <c r="I301" s="262"/>
      <c r="J301" s="257"/>
      <c r="K301" s="257"/>
      <c r="L301" s="263"/>
      <c r="M301" s="264"/>
      <c r="N301" s="265"/>
      <c r="O301" s="265"/>
      <c r="P301" s="265"/>
      <c r="Q301" s="265"/>
      <c r="R301" s="265"/>
      <c r="S301" s="265"/>
      <c r="T301" s="26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7" t="s">
        <v>156</v>
      </c>
      <c r="AU301" s="267" t="s">
        <v>85</v>
      </c>
      <c r="AV301" s="13" t="s">
        <v>85</v>
      </c>
      <c r="AW301" s="13" t="s">
        <v>32</v>
      </c>
      <c r="AX301" s="13" t="s">
        <v>83</v>
      </c>
      <c r="AY301" s="267" t="s">
        <v>148</v>
      </c>
    </row>
    <row r="302" s="2" customFormat="1" ht="21.75" customHeight="1">
      <c r="A302" s="38"/>
      <c r="B302" s="39"/>
      <c r="C302" s="243" t="s">
        <v>590</v>
      </c>
      <c r="D302" s="243" t="s">
        <v>149</v>
      </c>
      <c r="E302" s="244" t="s">
        <v>604</v>
      </c>
      <c r="F302" s="245" t="s">
        <v>605</v>
      </c>
      <c r="G302" s="246" t="s">
        <v>236</v>
      </c>
      <c r="H302" s="247">
        <v>14</v>
      </c>
      <c r="I302" s="248"/>
      <c r="J302" s="249">
        <f>ROUND(I302*H302,2)</f>
        <v>0</v>
      </c>
      <c r="K302" s="245" t="s">
        <v>153</v>
      </c>
      <c r="L302" s="44"/>
      <c r="M302" s="250" t="s">
        <v>1</v>
      </c>
      <c r="N302" s="251" t="s">
        <v>40</v>
      </c>
      <c r="O302" s="91"/>
      <c r="P302" s="252">
        <f>O302*H302</f>
        <v>0</v>
      </c>
      <c r="Q302" s="252">
        <v>0.0046800000000000001</v>
      </c>
      <c r="R302" s="252">
        <f>Q302*H302</f>
        <v>0.065519999999999995</v>
      </c>
      <c r="S302" s="252">
        <v>0</v>
      </c>
      <c r="T302" s="253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4" t="s">
        <v>162</v>
      </c>
      <c r="AT302" s="254" t="s">
        <v>149</v>
      </c>
      <c r="AU302" s="254" t="s">
        <v>85</v>
      </c>
      <c r="AY302" s="17" t="s">
        <v>148</v>
      </c>
      <c r="BE302" s="255">
        <f>IF(N302="základní",J302,0)</f>
        <v>0</v>
      </c>
      <c r="BF302" s="255">
        <f>IF(N302="snížená",J302,0)</f>
        <v>0</v>
      </c>
      <c r="BG302" s="255">
        <f>IF(N302="zákl. přenesená",J302,0)</f>
        <v>0</v>
      </c>
      <c r="BH302" s="255">
        <f>IF(N302="sníž. přenesená",J302,0)</f>
        <v>0</v>
      </c>
      <c r="BI302" s="255">
        <f>IF(N302="nulová",J302,0)</f>
        <v>0</v>
      </c>
      <c r="BJ302" s="17" t="s">
        <v>83</v>
      </c>
      <c r="BK302" s="255">
        <f>ROUND(I302*H302,2)</f>
        <v>0</v>
      </c>
      <c r="BL302" s="17" t="s">
        <v>162</v>
      </c>
      <c r="BM302" s="254" t="s">
        <v>606</v>
      </c>
    </row>
    <row r="303" s="13" customFormat="1">
      <c r="A303" s="13"/>
      <c r="B303" s="256"/>
      <c r="C303" s="257"/>
      <c r="D303" s="258" t="s">
        <v>156</v>
      </c>
      <c r="E303" s="259" t="s">
        <v>1</v>
      </c>
      <c r="F303" s="260" t="s">
        <v>1205</v>
      </c>
      <c r="G303" s="257"/>
      <c r="H303" s="261">
        <v>14</v>
      </c>
      <c r="I303" s="262"/>
      <c r="J303" s="257"/>
      <c r="K303" s="257"/>
      <c r="L303" s="263"/>
      <c r="M303" s="264"/>
      <c r="N303" s="265"/>
      <c r="O303" s="265"/>
      <c r="P303" s="265"/>
      <c r="Q303" s="265"/>
      <c r="R303" s="265"/>
      <c r="S303" s="265"/>
      <c r="T303" s="26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7" t="s">
        <v>156</v>
      </c>
      <c r="AU303" s="267" t="s">
        <v>85</v>
      </c>
      <c r="AV303" s="13" t="s">
        <v>85</v>
      </c>
      <c r="AW303" s="13" t="s">
        <v>32</v>
      </c>
      <c r="AX303" s="13" t="s">
        <v>83</v>
      </c>
      <c r="AY303" s="267" t="s">
        <v>148</v>
      </c>
    </row>
    <row r="304" s="2" customFormat="1" ht="16.5" customHeight="1">
      <c r="A304" s="38"/>
      <c r="B304" s="39"/>
      <c r="C304" s="297" t="s">
        <v>594</v>
      </c>
      <c r="D304" s="297" t="s">
        <v>359</v>
      </c>
      <c r="E304" s="298" t="s">
        <v>609</v>
      </c>
      <c r="F304" s="299" t="s">
        <v>610</v>
      </c>
      <c r="G304" s="300" t="s">
        <v>236</v>
      </c>
      <c r="H304" s="301">
        <v>14</v>
      </c>
      <c r="I304" s="302"/>
      <c r="J304" s="303">
        <f>ROUND(I304*H304,2)</f>
        <v>0</v>
      </c>
      <c r="K304" s="299" t="s">
        <v>153</v>
      </c>
      <c r="L304" s="304"/>
      <c r="M304" s="305" t="s">
        <v>1</v>
      </c>
      <c r="N304" s="306" t="s">
        <v>40</v>
      </c>
      <c r="O304" s="91"/>
      <c r="P304" s="252">
        <f>O304*H304</f>
        <v>0</v>
      </c>
      <c r="Q304" s="252">
        <v>0.058000000000000003</v>
      </c>
      <c r="R304" s="252">
        <f>Q304*H304</f>
        <v>0.81200000000000006</v>
      </c>
      <c r="S304" s="252">
        <v>0</v>
      </c>
      <c r="T304" s="253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4" t="s">
        <v>194</v>
      </c>
      <c r="AT304" s="254" t="s">
        <v>359</v>
      </c>
      <c r="AU304" s="254" t="s">
        <v>85</v>
      </c>
      <c r="AY304" s="17" t="s">
        <v>148</v>
      </c>
      <c r="BE304" s="255">
        <f>IF(N304="základní",J304,0)</f>
        <v>0</v>
      </c>
      <c r="BF304" s="255">
        <f>IF(N304="snížená",J304,0)</f>
        <v>0</v>
      </c>
      <c r="BG304" s="255">
        <f>IF(N304="zákl. přenesená",J304,0)</f>
        <v>0</v>
      </c>
      <c r="BH304" s="255">
        <f>IF(N304="sníž. přenesená",J304,0)</f>
        <v>0</v>
      </c>
      <c r="BI304" s="255">
        <f>IF(N304="nulová",J304,0)</f>
        <v>0</v>
      </c>
      <c r="BJ304" s="17" t="s">
        <v>83</v>
      </c>
      <c r="BK304" s="255">
        <f>ROUND(I304*H304,2)</f>
        <v>0</v>
      </c>
      <c r="BL304" s="17" t="s">
        <v>162</v>
      </c>
      <c r="BM304" s="254" t="s">
        <v>611</v>
      </c>
    </row>
    <row r="305" s="2" customFormat="1" ht="21.75" customHeight="1">
      <c r="A305" s="38"/>
      <c r="B305" s="39"/>
      <c r="C305" s="243" t="s">
        <v>598</v>
      </c>
      <c r="D305" s="243" t="s">
        <v>149</v>
      </c>
      <c r="E305" s="244" t="s">
        <v>613</v>
      </c>
      <c r="F305" s="245" t="s">
        <v>614</v>
      </c>
      <c r="G305" s="246" t="s">
        <v>236</v>
      </c>
      <c r="H305" s="247">
        <v>10</v>
      </c>
      <c r="I305" s="248"/>
      <c r="J305" s="249">
        <f>ROUND(I305*H305,2)</f>
        <v>0</v>
      </c>
      <c r="K305" s="245" t="s">
        <v>282</v>
      </c>
      <c r="L305" s="44"/>
      <c r="M305" s="250" t="s">
        <v>1</v>
      </c>
      <c r="N305" s="251" t="s">
        <v>40</v>
      </c>
      <c r="O305" s="91"/>
      <c r="P305" s="252">
        <f>O305*H305</f>
        <v>0</v>
      </c>
      <c r="Q305" s="252">
        <v>0.42080000000000001</v>
      </c>
      <c r="R305" s="252">
        <f>Q305*H305</f>
        <v>4.2080000000000002</v>
      </c>
      <c r="S305" s="252">
        <v>0</v>
      </c>
      <c r="T305" s="253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4" t="s">
        <v>162</v>
      </c>
      <c r="AT305" s="254" t="s">
        <v>149</v>
      </c>
      <c r="AU305" s="254" t="s">
        <v>85</v>
      </c>
      <c r="AY305" s="17" t="s">
        <v>148</v>
      </c>
      <c r="BE305" s="255">
        <f>IF(N305="základní",J305,0)</f>
        <v>0</v>
      </c>
      <c r="BF305" s="255">
        <f>IF(N305="snížená",J305,0)</f>
        <v>0</v>
      </c>
      <c r="BG305" s="255">
        <f>IF(N305="zákl. přenesená",J305,0)</f>
        <v>0</v>
      </c>
      <c r="BH305" s="255">
        <f>IF(N305="sníž. přenesená",J305,0)</f>
        <v>0</v>
      </c>
      <c r="BI305" s="255">
        <f>IF(N305="nulová",J305,0)</f>
        <v>0</v>
      </c>
      <c r="BJ305" s="17" t="s">
        <v>83</v>
      </c>
      <c r="BK305" s="255">
        <f>ROUND(I305*H305,2)</f>
        <v>0</v>
      </c>
      <c r="BL305" s="17" t="s">
        <v>162</v>
      </c>
      <c r="BM305" s="254" t="s">
        <v>615</v>
      </c>
    </row>
    <row r="306" s="13" customFormat="1">
      <c r="A306" s="13"/>
      <c r="B306" s="256"/>
      <c r="C306" s="257"/>
      <c r="D306" s="258" t="s">
        <v>156</v>
      </c>
      <c r="E306" s="259" t="s">
        <v>1</v>
      </c>
      <c r="F306" s="260" t="s">
        <v>616</v>
      </c>
      <c r="G306" s="257"/>
      <c r="H306" s="261">
        <v>10</v>
      </c>
      <c r="I306" s="262"/>
      <c r="J306" s="257"/>
      <c r="K306" s="257"/>
      <c r="L306" s="263"/>
      <c r="M306" s="264"/>
      <c r="N306" s="265"/>
      <c r="O306" s="265"/>
      <c r="P306" s="265"/>
      <c r="Q306" s="265"/>
      <c r="R306" s="265"/>
      <c r="S306" s="265"/>
      <c r="T306" s="26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7" t="s">
        <v>156</v>
      </c>
      <c r="AU306" s="267" t="s">
        <v>85</v>
      </c>
      <c r="AV306" s="13" t="s">
        <v>85</v>
      </c>
      <c r="AW306" s="13" t="s">
        <v>32</v>
      </c>
      <c r="AX306" s="13" t="s">
        <v>83</v>
      </c>
      <c r="AY306" s="267" t="s">
        <v>148</v>
      </c>
    </row>
    <row r="307" s="2" customFormat="1" ht="21.75" customHeight="1">
      <c r="A307" s="38"/>
      <c r="B307" s="39"/>
      <c r="C307" s="243" t="s">
        <v>603</v>
      </c>
      <c r="D307" s="243" t="s">
        <v>149</v>
      </c>
      <c r="E307" s="244" t="s">
        <v>618</v>
      </c>
      <c r="F307" s="245" t="s">
        <v>619</v>
      </c>
      <c r="G307" s="246" t="s">
        <v>236</v>
      </c>
      <c r="H307" s="247">
        <v>10</v>
      </c>
      <c r="I307" s="248"/>
      <c r="J307" s="249">
        <f>ROUND(I307*H307,2)</f>
        <v>0</v>
      </c>
      <c r="K307" s="245" t="s">
        <v>282</v>
      </c>
      <c r="L307" s="44"/>
      <c r="M307" s="250" t="s">
        <v>1</v>
      </c>
      <c r="N307" s="251" t="s">
        <v>40</v>
      </c>
      <c r="O307" s="91"/>
      <c r="P307" s="252">
        <f>O307*H307</f>
        <v>0</v>
      </c>
      <c r="Q307" s="252">
        <v>0.31108000000000002</v>
      </c>
      <c r="R307" s="252">
        <f>Q307*H307</f>
        <v>3.1108000000000002</v>
      </c>
      <c r="S307" s="252">
        <v>0</v>
      </c>
      <c r="T307" s="253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4" t="s">
        <v>162</v>
      </c>
      <c r="AT307" s="254" t="s">
        <v>149</v>
      </c>
      <c r="AU307" s="254" t="s">
        <v>85</v>
      </c>
      <c r="AY307" s="17" t="s">
        <v>148</v>
      </c>
      <c r="BE307" s="255">
        <f>IF(N307="základní",J307,0)</f>
        <v>0</v>
      </c>
      <c r="BF307" s="255">
        <f>IF(N307="snížená",J307,0)</f>
        <v>0</v>
      </c>
      <c r="BG307" s="255">
        <f>IF(N307="zákl. přenesená",J307,0)</f>
        <v>0</v>
      </c>
      <c r="BH307" s="255">
        <f>IF(N307="sníž. přenesená",J307,0)</f>
        <v>0</v>
      </c>
      <c r="BI307" s="255">
        <f>IF(N307="nulová",J307,0)</f>
        <v>0</v>
      </c>
      <c r="BJ307" s="17" t="s">
        <v>83</v>
      </c>
      <c r="BK307" s="255">
        <f>ROUND(I307*H307,2)</f>
        <v>0</v>
      </c>
      <c r="BL307" s="17" t="s">
        <v>162</v>
      </c>
      <c r="BM307" s="254" t="s">
        <v>620</v>
      </c>
    </row>
    <row r="308" s="13" customFormat="1">
      <c r="A308" s="13"/>
      <c r="B308" s="256"/>
      <c r="C308" s="257"/>
      <c r="D308" s="258" t="s">
        <v>156</v>
      </c>
      <c r="E308" s="259" t="s">
        <v>1</v>
      </c>
      <c r="F308" s="260" t="s">
        <v>616</v>
      </c>
      <c r="G308" s="257"/>
      <c r="H308" s="261">
        <v>10</v>
      </c>
      <c r="I308" s="262"/>
      <c r="J308" s="257"/>
      <c r="K308" s="257"/>
      <c r="L308" s="263"/>
      <c r="M308" s="264"/>
      <c r="N308" s="265"/>
      <c r="O308" s="265"/>
      <c r="P308" s="265"/>
      <c r="Q308" s="265"/>
      <c r="R308" s="265"/>
      <c r="S308" s="265"/>
      <c r="T308" s="26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7" t="s">
        <v>156</v>
      </c>
      <c r="AU308" s="267" t="s">
        <v>85</v>
      </c>
      <c r="AV308" s="13" t="s">
        <v>85</v>
      </c>
      <c r="AW308" s="13" t="s">
        <v>32</v>
      </c>
      <c r="AX308" s="13" t="s">
        <v>83</v>
      </c>
      <c r="AY308" s="267" t="s">
        <v>148</v>
      </c>
    </row>
    <row r="309" s="12" customFormat="1" ht="22.8" customHeight="1">
      <c r="A309" s="12"/>
      <c r="B309" s="227"/>
      <c r="C309" s="228"/>
      <c r="D309" s="229" t="s">
        <v>74</v>
      </c>
      <c r="E309" s="241" t="s">
        <v>199</v>
      </c>
      <c r="F309" s="241" t="s">
        <v>621</v>
      </c>
      <c r="G309" s="228"/>
      <c r="H309" s="228"/>
      <c r="I309" s="231"/>
      <c r="J309" s="242">
        <f>BK309</f>
        <v>0</v>
      </c>
      <c r="K309" s="228"/>
      <c r="L309" s="233"/>
      <c r="M309" s="234"/>
      <c r="N309" s="235"/>
      <c r="O309" s="235"/>
      <c r="P309" s="236">
        <f>P310+SUM(P311:P351)</f>
        <v>0</v>
      </c>
      <c r="Q309" s="235"/>
      <c r="R309" s="236">
        <f>R310+SUM(R311:R351)</f>
        <v>166.93485120000003</v>
      </c>
      <c r="S309" s="235"/>
      <c r="T309" s="237">
        <f>T310+SUM(T311:T351)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38" t="s">
        <v>83</v>
      </c>
      <c r="AT309" s="239" t="s">
        <v>74</v>
      </c>
      <c r="AU309" s="239" t="s">
        <v>83</v>
      </c>
      <c r="AY309" s="238" t="s">
        <v>148</v>
      </c>
      <c r="BK309" s="240">
        <f>BK310+SUM(BK311:BK351)</f>
        <v>0</v>
      </c>
    </row>
    <row r="310" s="2" customFormat="1" ht="21.75" customHeight="1">
      <c r="A310" s="38"/>
      <c r="B310" s="39"/>
      <c r="C310" s="297" t="s">
        <v>608</v>
      </c>
      <c r="D310" s="297" t="s">
        <v>359</v>
      </c>
      <c r="E310" s="298" t="s">
        <v>622</v>
      </c>
      <c r="F310" s="299" t="s">
        <v>623</v>
      </c>
      <c r="G310" s="300" t="s">
        <v>307</v>
      </c>
      <c r="H310" s="301">
        <v>5</v>
      </c>
      <c r="I310" s="302"/>
      <c r="J310" s="303">
        <f>ROUND(I310*H310,2)</f>
        <v>0</v>
      </c>
      <c r="K310" s="299" t="s">
        <v>282</v>
      </c>
      <c r="L310" s="304"/>
      <c r="M310" s="305" t="s">
        <v>1</v>
      </c>
      <c r="N310" s="306" t="s">
        <v>40</v>
      </c>
      <c r="O310" s="91"/>
      <c r="P310" s="252">
        <f>O310*H310</f>
        <v>0</v>
      </c>
      <c r="Q310" s="252">
        <v>0.065670000000000006</v>
      </c>
      <c r="R310" s="252">
        <f>Q310*H310</f>
        <v>0.32835000000000003</v>
      </c>
      <c r="S310" s="252">
        <v>0</v>
      </c>
      <c r="T310" s="253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54" t="s">
        <v>194</v>
      </c>
      <c r="AT310" s="254" t="s">
        <v>359</v>
      </c>
      <c r="AU310" s="254" t="s">
        <v>85</v>
      </c>
      <c r="AY310" s="17" t="s">
        <v>148</v>
      </c>
      <c r="BE310" s="255">
        <f>IF(N310="základní",J310,0)</f>
        <v>0</v>
      </c>
      <c r="BF310" s="255">
        <f>IF(N310="snížená",J310,0)</f>
        <v>0</v>
      </c>
      <c r="BG310" s="255">
        <f>IF(N310="zákl. přenesená",J310,0)</f>
        <v>0</v>
      </c>
      <c r="BH310" s="255">
        <f>IF(N310="sníž. přenesená",J310,0)</f>
        <v>0</v>
      </c>
      <c r="BI310" s="255">
        <f>IF(N310="nulová",J310,0)</f>
        <v>0</v>
      </c>
      <c r="BJ310" s="17" t="s">
        <v>83</v>
      </c>
      <c r="BK310" s="255">
        <f>ROUND(I310*H310,2)</f>
        <v>0</v>
      </c>
      <c r="BL310" s="17" t="s">
        <v>162</v>
      </c>
      <c r="BM310" s="254" t="s">
        <v>624</v>
      </c>
    </row>
    <row r="311" s="13" customFormat="1">
      <c r="A311" s="13"/>
      <c r="B311" s="256"/>
      <c r="C311" s="257"/>
      <c r="D311" s="258" t="s">
        <v>156</v>
      </c>
      <c r="E311" s="259" t="s">
        <v>1</v>
      </c>
      <c r="F311" s="260" t="s">
        <v>625</v>
      </c>
      <c r="G311" s="257"/>
      <c r="H311" s="261">
        <v>5</v>
      </c>
      <c r="I311" s="262"/>
      <c r="J311" s="257"/>
      <c r="K311" s="257"/>
      <c r="L311" s="263"/>
      <c r="M311" s="264"/>
      <c r="N311" s="265"/>
      <c r="O311" s="265"/>
      <c r="P311" s="265"/>
      <c r="Q311" s="265"/>
      <c r="R311" s="265"/>
      <c r="S311" s="265"/>
      <c r="T311" s="26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7" t="s">
        <v>156</v>
      </c>
      <c r="AU311" s="267" t="s">
        <v>85</v>
      </c>
      <c r="AV311" s="13" t="s">
        <v>85</v>
      </c>
      <c r="AW311" s="13" t="s">
        <v>32</v>
      </c>
      <c r="AX311" s="13" t="s">
        <v>83</v>
      </c>
      <c r="AY311" s="267" t="s">
        <v>148</v>
      </c>
    </row>
    <row r="312" s="2" customFormat="1" ht="16.5" customHeight="1">
      <c r="A312" s="38"/>
      <c r="B312" s="39"/>
      <c r="C312" s="297" t="s">
        <v>612</v>
      </c>
      <c r="D312" s="297" t="s">
        <v>359</v>
      </c>
      <c r="E312" s="298" t="s">
        <v>627</v>
      </c>
      <c r="F312" s="299" t="s">
        <v>628</v>
      </c>
      <c r="G312" s="300" t="s">
        <v>307</v>
      </c>
      <c r="H312" s="301">
        <v>5</v>
      </c>
      <c r="I312" s="302"/>
      <c r="J312" s="303">
        <f>ROUND(I312*H312,2)</f>
        <v>0</v>
      </c>
      <c r="K312" s="299" t="s">
        <v>282</v>
      </c>
      <c r="L312" s="304"/>
      <c r="M312" s="305" t="s">
        <v>1</v>
      </c>
      <c r="N312" s="306" t="s">
        <v>40</v>
      </c>
      <c r="O312" s="91"/>
      <c r="P312" s="252">
        <f>O312*H312</f>
        <v>0</v>
      </c>
      <c r="Q312" s="252">
        <v>0.080000000000000002</v>
      </c>
      <c r="R312" s="252">
        <f>Q312*H312</f>
        <v>0.40000000000000002</v>
      </c>
      <c r="S312" s="252">
        <v>0</v>
      </c>
      <c r="T312" s="253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54" t="s">
        <v>194</v>
      </c>
      <c r="AT312" s="254" t="s">
        <v>359</v>
      </c>
      <c r="AU312" s="254" t="s">
        <v>85</v>
      </c>
      <c r="AY312" s="17" t="s">
        <v>148</v>
      </c>
      <c r="BE312" s="255">
        <f>IF(N312="základní",J312,0)</f>
        <v>0</v>
      </c>
      <c r="BF312" s="255">
        <f>IF(N312="snížená",J312,0)</f>
        <v>0</v>
      </c>
      <c r="BG312" s="255">
        <f>IF(N312="zákl. přenesená",J312,0)</f>
        <v>0</v>
      </c>
      <c r="BH312" s="255">
        <f>IF(N312="sníž. přenesená",J312,0)</f>
        <v>0</v>
      </c>
      <c r="BI312" s="255">
        <f>IF(N312="nulová",J312,0)</f>
        <v>0</v>
      </c>
      <c r="BJ312" s="17" t="s">
        <v>83</v>
      </c>
      <c r="BK312" s="255">
        <f>ROUND(I312*H312,2)</f>
        <v>0</v>
      </c>
      <c r="BL312" s="17" t="s">
        <v>162</v>
      </c>
      <c r="BM312" s="254" t="s">
        <v>629</v>
      </c>
    </row>
    <row r="313" s="13" customFormat="1">
      <c r="A313" s="13"/>
      <c r="B313" s="256"/>
      <c r="C313" s="257"/>
      <c r="D313" s="258" t="s">
        <v>156</v>
      </c>
      <c r="E313" s="259" t="s">
        <v>1</v>
      </c>
      <c r="F313" s="260" t="s">
        <v>625</v>
      </c>
      <c r="G313" s="257"/>
      <c r="H313" s="261">
        <v>5</v>
      </c>
      <c r="I313" s="262"/>
      <c r="J313" s="257"/>
      <c r="K313" s="257"/>
      <c r="L313" s="263"/>
      <c r="M313" s="264"/>
      <c r="N313" s="265"/>
      <c r="O313" s="265"/>
      <c r="P313" s="265"/>
      <c r="Q313" s="265"/>
      <c r="R313" s="265"/>
      <c r="S313" s="265"/>
      <c r="T313" s="26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7" t="s">
        <v>156</v>
      </c>
      <c r="AU313" s="267" t="s">
        <v>85</v>
      </c>
      <c r="AV313" s="13" t="s">
        <v>85</v>
      </c>
      <c r="AW313" s="13" t="s">
        <v>32</v>
      </c>
      <c r="AX313" s="13" t="s">
        <v>83</v>
      </c>
      <c r="AY313" s="267" t="s">
        <v>148</v>
      </c>
    </row>
    <row r="314" s="2" customFormat="1" ht="21.75" customHeight="1">
      <c r="A314" s="38"/>
      <c r="B314" s="39"/>
      <c r="C314" s="243" t="s">
        <v>617</v>
      </c>
      <c r="D314" s="243" t="s">
        <v>149</v>
      </c>
      <c r="E314" s="244" t="s">
        <v>631</v>
      </c>
      <c r="F314" s="245" t="s">
        <v>632</v>
      </c>
      <c r="G314" s="246" t="s">
        <v>307</v>
      </c>
      <c r="H314" s="247">
        <v>10</v>
      </c>
      <c r="I314" s="248"/>
      <c r="J314" s="249">
        <f>ROUND(I314*H314,2)</f>
        <v>0</v>
      </c>
      <c r="K314" s="245" t="s">
        <v>282</v>
      </c>
      <c r="L314" s="44"/>
      <c r="M314" s="250" t="s">
        <v>1</v>
      </c>
      <c r="N314" s="251" t="s">
        <v>40</v>
      </c>
      <c r="O314" s="91"/>
      <c r="P314" s="252">
        <f>O314*H314</f>
        <v>0</v>
      </c>
      <c r="Q314" s="252">
        <v>0.15539952000000001</v>
      </c>
      <c r="R314" s="252">
        <f>Q314*H314</f>
        <v>1.5539952000000001</v>
      </c>
      <c r="S314" s="252">
        <v>0</v>
      </c>
      <c r="T314" s="253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54" t="s">
        <v>162</v>
      </c>
      <c r="AT314" s="254" t="s">
        <v>149</v>
      </c>
      <c r="AU314" s="254" t="s">
        <v>85</v>
      </c>
      <c r="AY314" s="17" t="s">
        <v>148</v>
      </c>
      <c r="BE314" s="255">
        <f>IF(N314="základní",J314,0)</f>
        <v>0</v>
      </c>
      <c r="BF314" s="255">
        <f>IF(N314="snížená",J314,0)</f>
        <v>0</v>
      </c>
      <c r="BG314" s="255">
        <f>IF(N314="zákl. přenesená",J314,0)</f>
        <v>0</v>
      </c>
      <c r="BH314" s="255">
        <f>IF(N314="sníž. přenesená",J314,0)</f>
        <v>0</v>
      </c>
      <c r="BI314" s="255">
        <f>IF(N314="nulová",J314,0)</f>
        <v>0</v>
      </c>
      <c r="BJ314" s="17" t="s">
        <v>83</v>
      </c>
      <c r="BK314" s="255">
        <f>ROUND(I314*H314,2)</f>
        <v>0</v>
      </c>
      <c r="BL314" s="17" t="s">
        <v>162</v>
      </c>
      <c r="BM314" s="254" t="s">
        <v>633</v>
      </c>
    </row>
    <row r="315" s="13" customFormat="1">
      <c r="A315" s="13"/>
      <c r="B315" s="256"/>
      <c r="C315" s="257"/>
      <c r="D315" s="258" t="s">
        <v>156</v>
      </c>
      <c r="E315" s="259" t="s">
        <v>1</v>
      </c>
      <c r="F315" s="260" t="s">
        <v>634</v>
      </c>
      <c r="G315" s="257"/>
      <c r="H315" s="261">
        <v>10</v>
      </c>
      <c r="I315" s="262"/>
      <c r="J315" s="257"/>
      <c r="K315" s="257"/>
      <c r="L315" s="263"/>
      <c r="M315" s="264"/>
      <c r="N315" s="265"/>
      <c r="O315" s="265"/>
      <c r="P315" s="265"/>
      <c r="Q315" s="265"/>
      <c r="R315" s="265"/>
      <c r="S315" s="265"/>
      <c r="T315" s="26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7" t="s">
        <v>156</v>
      </c>
      <c r="AU315" s="267" t="s">
        <v>85</v>
      </c>
      <c r="AV315" s="13" t="s">
        <v>85</v>
      </c>
      <c r="AW315" s="13" t="s">
        <v>32</v>
      </c>
      <c r="AX315" s="13" t="s">
        <v>83</v>
      </c>
      <c r="AY315" s="267" t="s">
        <v>148</v>
      </c>
    </row>
    <row r="316" s="2" customFormat="1" ht="21.75" customHeight="1">
      <c r="A316" s="38"/>
      <c r="B316" s="39"/>
      <c r="C316" s="243" t="s">
        <v>432</v>
      </c>
      <c r="D316" s="243" t="s">
        <v>149</v>
      </c>
      <c r="E316" s="244" t="s">
        <v>636</v>
      </c>
      <c r="F316" s="245" t="s">
        <v>637</v>
      </c>
      <c r="G316" s="246" t="s">
        <v>307</v>
      </c>
      <c r="H316" s="247">
        <v>50</v>
      </c>
      <c r="I316" s="248"/>
      <c r="J316" s="249">
        <f>ROUND(I316*H316,2)</f>
        <v>0</v>
      </c>
      <c r="K316" s="245" t="s">
        <v>282</v>
      </c>
      <c r="L316" s="44"/>
      <c r="M316" s="250" t="s">
        <v>1</v>
      </c>
      <c r="N316" s="251" t="s">
        <v>40</v>
      </c>
      <c r="O316" s="91"/>
      <c r="P316" s="252">
        <f>O316*H316</f>
        <v>0</v>
      </c>
      <c r="Q316" s="252">
        <v>0.1295</v>
      </c>
      <c r="R316" s="252">
        <f>Q316*H316</f>
        <v>6.4750000000000005</v>
      </c>
      <c r="S316" s="252">
        <v>0</v>
      </c>
      <c r="T316" s="25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4" t="s">
        <v>162</v>
      </c>
      <c r="AT316" s="254" t="s">
        <v>149</v>
      </c>
      <c r="AU316" s="254" t="s">
        <v>85</v>
      </c>
      <c r="AY316" s="17" t="s">
        <v>148</v>
      </c>
      <c r="BE316" s="255">
        <f>IF(N316="základní",J316,0)</f>
        <v>0</v>
      </c>
      <c r="BF316" s="255">
        <f>IF(N316="snížená",J316,0)</f>
        <v>0</v>
      </c>
      <c r="BG316" s="255">
        <f>IF(N316="zákl. přenesená",J316,0)</f>
        <v>0</v>
      </c>
      <c r="BH316" s="255">
        <f>IF(N316="sníž. přenesená",J316,0)</f>
        <v>0</v>
      </c>
      <c r="BI316" s="255">
        <f>IF(N316="nulová",J316,0)</f>
        <v>0</v>
      </c>
      <c r="BJ316" s="17" t="s">
        <v>83</v>
      </c>
      <c r="BK316" s="255">
        <f>ROUND(I316*H316,2)</f>
        <v>0</v>
      </c>
      <c r="BL316" s="17" t="s">
        <v>162</v>
      </c>
      <c r="BM316" s="254" t="s">
        <v>1206</v>
      </c>
    </row>
    <row r="317" s="15" customFormat="1">
      <c r="A317" s="15"/>
      <c r="B317" s="279"/>
      <c r="C317" s="280"/>
      <c r="D317" s="258" t="s">
        <v>156</v>
      </c>
      <c r="E317" s="281" t="s">
        <v>1</v>
      </c>
      <c r="F317" s="282" t="s">
        <v>639</v>
      </c>
      <c r="G317" s="280"/>
      <c r="H317" s="281" t="s">
        <v>1</v>
      </c>
      <c r="I317" s="283"/>
      <c r="J317" s="280"/>
      <c r="K317" s="280"/>
      <c r="L317" s="284"/>
      <c r="M317" s="285"/>
      <c r="N317" s="286"/>
      <c r="O317" s="286"/>
      <c r="P317" s="286"/>
      <c r="Q317" s="286"/>
      <c r="R317" s="286"/>
      <c r="S317" s="286"/>
      <c r="T317" s="287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88" t="s">
        <v>156</v>
      </c>
      <c r="AU317" s="288" t="s">
        <v>85</v>
      </c>
      <c r="AV317" s="15" t="s">
        <v>83</v>
      </c>
      <c r="AW317" s="15" t="s">
        <v>32</v>
      </c>
      <c r="AX317" s="15" t="s">
        <v>75</v>
      </c>
      <c r="AY317" s="288" t="s">
        <v>148</v>
      </c>
    </row>
    <row r="318" s="13" customFormat="1">
      <c r="A318" s="13"/>
      <c r="B318" s="256"/>
      <c r="C318" s="257"/>
      <c r="D318" s="258" t="s">
        <v>156</v>
      </c>
      <c r="E318" s="259" t="s">
        <v>1</v>
      </c>
      <c r="F318" s="260" t="s">
        <v>1207</v>
      </c>
      <c r="G318" s="257"/>
      <c r="H318" s="261">
        <v>50</v>
      </c>
      <c r="I318" s="262"/>
      <c r="J318" s="257"/>
      <c r="K318" s="257"/>
      <c r="L318" s="263"/>
      <c r="M318" s="264"/>
      <c r="N318" s="265"/>
      <c r="O318" s="265"/>
      <c r="P318" s="265"/>
      <c r="Q318" s="265"/>
      <c r="R318" s="265"/>
      <c r="S318" s="265"/>
      <c r="T318" s="26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7" t="s">
        <v>156</v>
      </c>
      <c r="AU318" s="267" t="s">
        <v>85</v>
      </c>
      <c r="AV318" s="13" t="s">
        <v>85</v>
      </c>
      <c r="AW318" s="13" t="s">
        <v>32</v>
      </c>
      <c r="AX318" s="13" t="s">
        <v>83</v>
      </c>
      <c r="AY318" s="267" t="s">
        <v>148</v>
      </c>
    </row>
    <row r="319" s="2" customFormat="1" ht="16.5" customHeight="1">
      <c r="A319" s="38"/>
      <c r="B319" s="39"/>
      <c r="C319" s="297" t="s">
        <v>626</v>
      </c>
      <c r="D319" s="297" t="s">
        <v>359</v>
      </c>
      <c r="E319" s="298" t="s">
        <v>642</v>
      </c>
      <c r="F319" s="299" t="s">
        <v>643</v>
      </c>
      <c r="G319" s="300" t="s">
        <v>307</v>
      </c>
      <c r="H319" s="301">
        <v>50</v>
      </c>
      <c r="I319" s="302"/>
      <c r="J319" s="303">
        <f>ROUND(I319*H319,2)</f>
        <v>0</v>
      </c>
      <c r="K319" s="299" t="s">
        <v>282</v>
      </c>
      <c r="L319" s="304"/>
      <c r="M319" s="305" t="s">
        <v>1</v>
      </c>
      <c r="N319" s="306" t="s">
        <v>40</v>
      </c>
      <c r="O319" s="91"/>
      <c r="P319" s="252">
        <f>O319*H319</f>
        <v>0</v>
      </c>
      <c r="Q319" s="252">
        <v>0.045999999999999999</v>
      </c>
      <c r="R319" s="252">
        <f>Q319*H319</f>
        <v>2.2999999999999998</v>
      </c>
      <c r="S319" s="252">
        <v>0</v>
      </c>
      <c r="T319" s="25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54" t="s">
        <v>194</v>
      </c>
      <c r="AT319" s="254" t="s">
        <v>359</v>
      </c>
      <c r="AU319" s="254" t="s">
        <v>85</v>
      </c>
      <c r="AY319" s="17" t="s">
        <v>148</v>
      </c>
      <c r="BE319" s="255">
        <f>IF(N319="základní",J319,0)</f>
        <v>0</v>
      </c>
      <c r="BF319" s="255">
        <f>IF(N319="snížená",J319,0)</f>
        <v>0</v>
      </c>
      <c r="BG319" s="255">
        <f>IF(N319="zákl. přenesená",J319,0)</f>
        <v>0</v>
      </c>
      <c r="BH319" s="255">
        <f>IF(N319="sníž. přenesená",J319,0)</f>
        <v>0</v>
      </c>
      <c r="BI319" s="255">
        <f>IF(N319="nulová",J319,0)</f>
        <v>0</v>
      </c>
      <c r="BJ319" s="17" t="s">
        <v>83</v>
      </c>
      <c r="BK319" s="255">
        <f>ROUND(I319*H319,2)</f>
        <v>0</v>
      </c>
      <c r="BL319" s="17" t="s">
        <v>162</v>
      </c>
      <c r="BM319" s="254" t="s">
        <v>1208</v>
      </c>
    </row>
    <row r="320" s="2" customFormat="1" ht="21.75" customHeight="1">
      <c r="A320" s="38"/>
      <c r="B320" s="39"/>
      <c r="C320" s="243" t="s">
        <v>630</v>
      </c>
      <c r="D320" s="243" t="s">
        <v>149</v>
      </c>
      <c r="E320" s="244" t="s">
        <v>646</v>
      </c>
      <c r="F320" s="245" t="s">
        <v>647</v>
      </c>
      <c r="G320" s="246" t="s">
        <v>307</v>
      </c>
      <c r="H320" s="247">
        <v>601.79999999999995</v>
      </c>
      <c r="I320" s="248"/>
      <c r="J320" s="249">
        <f>ROUND(I320*H320,2)</f>
        <v>0</v>
      </c>
      <c r="K320" s="245" t="s">
        <v>282</v>
      </c>
      <c r="L320" s="44"/>
      <c r="M320" s="250" t="s">
        <v>1</v>
      </c>
      <c r="N320" s="251" t="s">
        <v>40</v>
      </c>
      <c r="O320" s="91"/>
      <c r="P320" s="252">
        <f>O320*H320</f>
        <v>0</v>
      </c>
      <c r="Q320" s="252">
        <v>0.14066999999999999</v>
      </c>
      <c r="R320" s="252">
        <f>Q320*H320</f>
        <v>84.655205999999993</v>
      </c>
      <c r="S320" s="252">
        <v>0</v>
      </c>
      <c r="T320" s="253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4" t="s">
        <v>162</v>
      </c>
      <c r="AT320" s="254" t="s">
        <v>149</v>
      </c>
      <c r="AU320" s="254" t="s">
        <v>85</v>
      </c>
      <c r="AY320" s="17" t="s">
        <v>148</v>
      </c>
      <c r="BE320" s="255">
        <f>IF(N320="základní",J320,0)</f>
        <v>0</v>
      </c>
      <c r="BF320" s="255">
        <f>IF(N320="snížená",J320,0)</f>
        <v>0</v>
      </c>
      <c r="BG320" s="255">
        <f>IF(N320="zákl. přenesená",J320,0)</f>
        <v>0</v>
      </c>
      <c r="BH320" s="255">
        <f>IF(N320="sníž. přenesená",J320,0)</f>
        <v>0</v>
      </c>
      <c r="BI320" s="255">
        <f>IF(N320="nulová",J320,0)</f>
        <v>0</v>
      </c>
      <c r="BJ320" s="17" t="s">
        <v>83</v>
      </c>
      <c r="BK320" s="255">
        <f>ROUND(I320*H320,2)</f>
        <v>0</v>
      </c>
      <c r="BL320" s="17" t="s">
        <v>162</v>
      </c>
      <c r="BM320" s="254" t="s">
        <v>648</v>
      </c>
    </row>
    <row r="321" s="15" customFormat="1">
      <c r="A321" s="15"/>
      <c r="B321" s="279"/>
      <c r="C321" s="280"/>
      <c r="D321" s="258" t="s">
        <v>156</v>
      </c>
      <c r="E321" s="281" t="s">
        <v>1</v>
      </c>
      <c r="F321" s="282" t="s">
        <v>649</v>
      </c>
      <c r="G321" s="280"/>
      <c r="H321" s="281" t="s">
        <v>1</v>
      </c>
      <c r="I321" s="283"/>
      <c r="J321" s="280"/>
      <c r="K321" s="280"/>
      <c r="L321" s="284"/>
      <c r="M321" s="285"/>
      <c r="N321" s="286"/>
      <c r="O321" s="286"/>
      <c r="P321" s="286"/>
      <c r="Q321" s="286"/>
      <c r="R321" s="286"/>
      <c r="S321" s="286"/>
      <c r="T321" s="28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88" t="s">
        <v>156</v>
      </c>
      <c r="AU321" s="288" t="s">
        <v>85</v>
      </c>
      <c r="AV321" s="15" t="s">
        <v>83</v>
      </c>
      <c r="AW321" s="15" t="s">
        <v>32</v>
      </c>
      <c r="AX321" s="15" t="s">
        <v>75</v>
      </c>
      <c r="AY321" s="288" t="s">
        <v>148</v>
      </c>
    </row>
    <row r="322" s="13" customFormat="1">
      <c r="A322" s="13"/>
      <c r="B322" s="256"/>
      <c r="C322" s="257"/>
      <c r="D322" s="258" t="s">
        <v>156</v>
      </c>
      <c r="E322" s="259" t="s">
        <v>1</v>
      </c>
      <c r="F322" s="260" t="s">
        <v>1209</v>
      </c>
      <c r="G322" s="257"/>
      <c r="H322" s="261">
        <v>331</v>
      </c>
      <c r="I322" s="262"/>
      <c r="J322" s="257"/>
      <c r="K322" s="257"/>
      <c r="L322" s="263"/>
      <c r="M322" s="264"/>
      <c r="N322" s="265"/>
      <c r="O322" s="265"/>
      <c r="P322" s="265"/>
      <c r="Q322" s="265"/>
      <c r="R322" s="265"/>
      <c r="S322" s="265"/>
      <c r="T322" s="26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7" t="s">
        <v>156</v>
      </c>
      <c r="AU322" s="267" t="s">
        <v>85</v>
      </c>
      <c r="AV322" s="13" t="s">
        <v>85</v>
      </c>
      <c r="AW322" s="13" t="s">
        <v>32</v>
      </c>
      <c r="AX322" s="13" t="s">
        <v>75</v>
      </c>
      <c r="AY322" s="267" t="s">
        <v>148</v>
      </c>
    </row>
    <row r="323" s="13" customFormat="1">
      <c r="A323" s="13"/>
      <c r="B323" s="256"/>
      <c r="C323" s="257"/>
      <c r="D323" s="258" t="s">
        <v>156</v>
      </c>
      <c r="E323" s="259" t="s">
        <v>1</v>
      </c>
      <c r="F323" s="260" t="s">
        <v>1210</v>
      </c>
      <c r="G323" s="257"/>
      <c r="H323" s="261">
        <v>233</v>
      </c>
      <c r="I323" s="262"/>
      <c r="J323" s="257"/>
      <c r="K323" s="257"/>
      <c r="L323" s="263"/>
      <c r="M323" s="264"/>
      <c r="N323" s="265"/>
      <c r="O323" s="265"/>
      <c r="P323" s="265"/>
      <c r="Q323" s="265"/>
      <c r="R323" s="265"/>
      <c r="S323" s="265"/>
      <c r="T323" s="26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7" t="s">
        <v>156</v>
      </c>
      <c r="AU323" s="267" t="s">
        <v>85</v>
      </c>
      <c r="AV323" s="13" t="s">
        <v>85</v>
      </c>
      <c r="AW323" s="13" t="s">
        <v>32</v>
      </c>
      <c r="AX323" s="13" t="s">
        <v>75</v>
      </c>
      <c r="AY323" s="267" t="s">
        <v>148</v>
      </c>
    </row>
    <row r="324" s="13" customFormat="1">
      <c r="A324" s="13"/>
      <c r="B324" s="256"/>
      <c r="C324" s="257"/>
      <c r="D324" s="258" t="s">
        <v>156</v>
      </c>
      <c r="E324" s="259" t="s">
        <v>1</v>
      </c>
      <c r="F324" s="260" t="s">
        <v>1211</v>
      </c>
      <c r="G324" s="257"/>
      <c r="H324" s="261">
        <v>7.7999999999999998</v>
      </c>
      <c r="I324" s="262"/>
      <c r="J324" s="257"/>
      <c r="K324" s="257"/>
      <c r="L324" s="263"/>
      <c r="M324" s="264"/>
      <c r="N324" s="265"/>
      <c r="O324" s="265"/>
      <c r="P324" s="265"/>
      <c r="Q324" s="265"/>
      <c r="R324" s="265"/>
      <c r="S324" s="265"/>
      <c r="T324" s="26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7" t="s">
        <v>156</v>
      </c>
      <c r="AU324" s="267" t="s">
        <v>85</v>
      </c>
      <c r="AV324" s="13" t="s">
        <v>85</v>
      </c>
      <c r="AW324" s="13" t="s">
        <v>32</v>
      </c>
      <c r="AX324" s="13" t="s">
        <v>75</v>
      </c>
      <c r="AY324" s="267" t="s">
        <v>148</v>
      </c>
    </row>
    <row r="325" s="13" customFormat="1">
      <c r="A325" s="13"/>
      <c r="B325" s="256"/>
      <c r="C325" s="257"/>
      <c r="D325" s="258" t="s">
        <v>156</v>
      </c>
      <c r="E325" s="259" t="s">
        <v>1</v>
      </c>
      <c r="F325" s="260" t="s">
        <v>653</v>
      </c>
      <c r="G325" s="257"/>
      <c r="H325" s="261">
        <v>5</v>
      </c>
      <c r="I325" s="262"/>
      <c r="J325" s="257"/>
      <c r="K325" s="257"/>
      <c r="L325" s="263"/>
      <c r="M325" s="264"/>
      <c r="N325" s="265"/>
      <c r="O325" s="265"/>
      <c r="P325" s="265"/>
      <c r="Q325" s="265"/>
      <c r="R325" s="265"/>
      <c r="S325" s="265"/>
      <c r="T325" s="26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7" t="s">
        <v>156</v>
      </c>
      <c r="AU325" s="267" t="s">
        <v>85</v>
      </c>
      <c r="AV325" s="13" t="s">
        <v>85</v>
      </c>
      <c r="AW325" s="13" t="s">
        <v>32</v>
      </c>
      <c r="AX325" s="13" t="s">
        <v>75</v>
      </c>
      <c r="AY325" s="267" t="s">
        <v>148</v>
      </c>
    </row>
    <row r="326" s="13" customFormat="1">
      <c r="A326" s="13"/>
      <c r="B326" s="256"/>
      <c r="C326" s="257"/>
      <c r="D326" s="258" t="s">
        <v>156</v>
      </c>
      <c r="E326" s="259" t="s">
        <v>1</v>
      </c>
      <c r="F326" s="260" t="s">
        <v>654</v>
      </c>
      <c r="G326" s="257"/>
      <c r="H326" s="261">
        <v>7</v>
      </c>
      <c r="I326" s="262"/>
      <c r="J326" s="257"/>
      <c r="K326" s="257"/>
      <c r="L326" s="263"/>
      <c r="M326" s="264"/>
      <c r="N326" s="265"/>
      <c r="O326" s="265"/>
      <c r="P326" s="265"/>
      <c r="Q326" s="265"/>
      <c r="R326" s="265"/>
      <c r="S326" s="265"/>
      <c r="T326" s="26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7" t="s">
        <v>156</v>
      </c>
      <c r="AU326" s="267" t="s">
        <v>85</v>
      </c>
      <c r="AV326" s="13" t="s">
        <v>85</v>
      </c>
      <c r="AW326" s="13" t="s">
        <v>32</v>
      </c>
      <c r="AX326" s="13" t="s">
        <v>75</v>
      </c>
      <c r="AY326" s="267" t="s">
        <v>148</v>
      </c>
    </row>
    <row r="327" s="13" customFormat="1">
      <c r="A327" s="13"/>
      <c r="B327" s="256"/>
      <c r="C327" s="257"/>
      <c r="D327" s="258" t="s">
        <v>156</v>
      </c>
      <c r="E327" s="259" t="s">
        <v>1</v>
      </c>
      <c r="F327" s="260" t="s">
        <v>1212</v>
      </c>
      <c r="G327" s="257"/>
      <c r="H327" s="261">
        <v>8</v>
      </c>
      <c r="I327" s="262"/>
      <c r="J327" s="257"/>
      <c r="K327" s="257"/>
      <c r="L327" s="263"/>
      <c r="M327" s="264"/>
      <c r="N327" s="265"/>
      <c r="O327" s="265"/>
      <c r="P327" s="265"/>
      <c r="Q327" s="265"/>
      <c r="R327" s="265"/>
      <c r="S327" s="265"/>
      <c r="T327" s="26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7" t="s">
        <v>156</v>
      </c>
      <c r="AU327" s="267" t="s">
        <v>85</v>
      </c>
      <c r="AV327" s="13" t="s">
        <v>85</v>
      </c>
      <c r="AW327" s="13" t="s">
        <v>32</v>
      </c>
      <c r="AX327" s="13" t="s">
        <v>75</v>
      </c>
      <c r="AY327" s="267" t="s">
        <v>148</v>
      </c>
    </row>
    <row r="328" s="13" customFormat="1">
      <c r="A328" s="13"/>
      <c r="B328" s="256"/>
      <c r="C328" s="257"/>
      <c r="D328" s="258" t="s">
        <v>156</v>
      </c>
      <c r="E328" s="259" t="s">
        <v>1</v>
      </c>
      <c r="F328" s="260" t="s">
        <v>1213</v>
      </c>
      <c r="G328" s="257"/>
      <c r="H328" s="261">
        <v>10</v>
      </c>
      <c r="I328" s="262"/>
      <c r="J328" s="257"/>
      <c r="K328" s="257"/>
      <c r="L328" s="263"/>
      <c r="M328" s="264"/>
      <c r="N328" s="265"/>
      <c r="O328" s="265"/>
      <c r="P328" s="265"/>
      <c r="Q328" s="265"/>
      <c r="R328" s="265"/>
      <c r="S328" s="265"/>
      <c r="T328" s="26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7" t="s">
        <v>156</v>
      </c>
      <c r="AU328" s="267" t="s">
        <v>85</v>
      </c>
      <c r="AV328" s="13" t="s">
        <v>85</v>
      </c>
      <c r="AW328" s="13" t="s">
        <v>32</v>
      </c>
      <c r="AX328" s="13" t="s">
        <v>75</v>
      </c>
      <c r="AY328" s="267" t="s">
        <v>148</v>
      </c>
    </row>
    <row r="329" s="14" customFormat="1">
      <c r="A329" s="14"/>
      <c r="B329" s="268"/>
      <c r="C329" s="269"/>
      <c r="D329" s="258" t="s">
        <v>156</v>
      </c>
      <c r="E329" s="270" t="s">
        <v>1</v>
      </c>
      <c r="F329" s="271" t="s">
        <v>161</v>
      </c>
      <c r="G329" s="269"/>
      <c r="H329" s="272">
        <v>601.79999999999995</v>
      </c>
      <c r="I329" s="273"/>
      <c r="J329" s="269"/>
      <c r="K329" s="269"/>
      <c r="L329" s="274"/>
      <c r="M329" s="275"/>
      <c r="N329" s="276"/>
      <c r="O329" s="276"/>
      <c r="P329" s="276"/>
      <c r="Q329" s="276"/>
      <c r="R329" s="276"/>
      <c r="S329" s="276"/>
      <c r="T329" s="27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8" t="s">
        <v>156</v>
      </c>
      <c r="AU329" s="278" t="s">
        <v>85</v>
      </c>
      <c r="AV329" s="14" t="s">
        <v>162</v>
      </c>
      <c r="AW329" s="14" t="s">
        <v>32</v>
      </c>
      <c r="AX329" s="14" t="s">
        <v>83</v>
      </c>
      <c r="AY329" s="278" t="s">
        <v>148</v>
      </c>
    </row>
    <row r="330" s="2" customFormat="1" ht="16.5" customHeight="1">
      <c r="A330" s="38"/>
      <c r="B330" s="39"/>
      <c r="C330" s="297" t="s">
        <v>635</v>
      </c>
      <c r="D330" s="297" t="s">
        <v>359</v>
      </c>
      <c r="E330" s="298" t="s">
        <v>657</v>
      </c>
      <c r="F330" s="299" t="s">
        <v>658</v>
      </c>
      <c r="G330" s="300" t="s">
        <v>307</v>
      </c>
      <c r="H330" s="301">
        <v>331</v>
      </c>
      <c r="I330" s="302"/>
      <c r="J330" s="303">
        <f>ROUND(I330*H330,2)</f>
        <v>0</v>
      </c>
      <c r="K330" s="299" t="s">
        <v>282</v>
      </c>
      <c r="L330" s="304"/>
      <c r="M330" s="305" t="s">
        <v>1</v>
      </c>
      <c r="N330" s="306" t="s">
        <v>40</v>
      </c>
      <c r="O330" s="91"/>
      <c r="P330" s="252">
        <f>O330*H330</f>
        <v>0</v>
      </c>
      <c r="Q330" s="252">
        <v>0.089999999999999997</v>
      </c>
      <c r="R330" s="252">
        <f>Q330*H330</f>
        <v>29.789999999999999</v>
      </c>
      <c r="S330" s="252">
        <v>0</v>
      </c>
      <c r="T330" s="253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54" t="s">
        <v>194</v>
      </c>
      <c r="AT330" s="254" t="s">
        <v>359</v>
      </c>
      <c r="AU330" s="254" t="s">
        <v>85</v>
      </c>
      <c r="AY330" s="17" t="s">
        <v>148</v>
      </c>
      <c r="BE330" s="255">
        <f>IF(N330="základní",J330,0)</f>
        <v>0</v>
      </c>
      <c r="BF330" s="255">
        <f>IF(N330="snížená",J330,0)</f>
        <v>0</v>
      </c>
      <c r="BG330" s="255">
        <f>IF(N330="zákl. přenesená",J330,0)</f>
        <v>0</v>
      </c>
      <c r="BH330" s="255">
        <f>IF(N330="sníž. přenesená",J330,0)</f>
        <v>0</v>
      </c>
      <c r="BI330" s="255">
        <f>IF(N330="nulová",J330,0)</f>
        <v>0</v>
      </c>
      <c r="BJ330" s="17" t="s">
        <v>83</v>
      </c>
      <c r="BK330" s="255">
        <f>ROUND(I330*H330,2)</f>
        <v>0</v>
      </c>
      <c r="BL330" s="17" t="s">
        <v>162</v>
      </c>
      <c r="BM330" s="254" t="s">
        <v>659</v>
      </c>
    </row>
    <row r="331" s="13" customFormat="1">
      <c r="A331" s="13"/>
      <c r="B331" s="256"/>
      <c r="C331" s="257"/>
      <c r="D331" s="258" t="s">
        <v>156</v>
      </c>
      <c r="E331" s="259" t="s">
        <v>1</v>
      </c>
      <c r="F331" s="260" t="s">
        <v>1214</v>
      </c>
      <c r="G331" s="257"/>
      <c r="H331" s="261">
        <v>233</v>
      </c>
      <c r="I331" s="262"/>
      <c r="J331" s="257"/>
      <c r="K331" s="257"/>
      <c r="L331" s="263"/>
      <c r="M331" s="264"/>
      <c r="N331" s="265"/>
      <c r="O331" s="265"/>
      <c r="P331" s="265"/>
      <c r="Q331" s="265"/>
      <c r="R331" s="265"/>
      <c r="S331" s="265"/>
      <c r="T331" s="26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7" t="s">
        <v>156</v>
      </c>
      <c r="AU331" s="267" t="s">
        <v>85</v>
      </c>
      <c r="AV331" s="13" t="s">
        <v>85</v>
      </c>
      <c r="AW331" s="13" t="s">
        <v>32</v>
      </c>
      <c r="AX331" s="13" t="s">
        <v>75</v>
      </c>
      <c r="AY331" s="267" t="s">
        <v>148</v>
      </c>
    </row>
    <row r="332" s="13" customFormat="1">
      <c r="A332" s="13"/>
      <c r="B332" s="256"/>
      <c r="C332" s="257"/>
      <c r="D332" s="258" t="s">
        <v>156</v>
      </c>
      <c r="E332" s="259" t="s">
        <v>1</v>
      </c>
      <c r="F332" s="260" t="s">
        <v>1215</v>
      </c>
      <c r="G332" s="257"/>
      <c r="H332" s="261">
        <v>98</v>
      </c>
      <c r="I332" s="262"/>
      <c r="J332" s="257"/>
      <c r="K332" s="257"/>
      <c r="L332" s="263"/>
      <c r="M332" s="264"/>
      <c r="N332" s="265"/>
      <c r="O332" s="265"/>
      <c r="P332" s="265"/>
      <c r="Q332" s="265"/>
      <c r="R332" s="265"/>
      <c r="S332" s="265"/>
      <c r="T332" s="26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7" t="s">
        <v>156</v>
      </c>
      <c r="AU332" s="267" t="s">
        <v>85</v>
      </c>
      <c r="AV332" s="13" t="s">
        <v>85</v>
      </c>
      <c r="AW332" s="13" t="s">
        <v>32</v>
      </c>
      <c r="AX332" s="13" t="s">
        <v>75</v>
      </c>
      <c r="AY332" s="267" t="s">
        <v>148</v>
      </c>
    </row>
    <row r="333" s="14" customFormat="1">
      <c r="A333" s="14"/>
      <c r="B333" s="268"/>
      <c r="C333" s="269"/>
      <c r="D333" s="258" t="s">
        <v>156</v>
      </c>
      <c r="E333" s="270" t="s">
        <v>1</v>
      </c>
      <c r="F333" s="271" t="s">
        <v>161</v>
      </c>
      <c r="G333" s="269"/>
      <c r="H333" s="272">
        <v>331</v>
      </c>
      <c r="I333" s="273"/>
      <c r="J333" s="269"/>
      <c r="K333" s="269"/>
      <c r="L333" s="274"/>
      <c r="M333" s="275"/>
      <c r="N333" s="276"/>
      <c r="O333" s="276"/>
      <c r="P333" s="276"/>
      <c r="Q333" s="276"/>
      <c r="R333" s="276"/>
      <c r="S333" s="276"/>
      <c r="T333" s="27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8" t="s">
        <v>156</v>
      </c>
      <c r="AU333" s="278" t="s">
        <v>85</v>
      </c>
      <c r="AV333" s="14" t="s">
        <v>162</v>
      </c>
      <c r="AW333" s="14" t="s">
        <v>32</v>
      </c>
      <c r="AX333" s="14" t="s">
        <v>83</v>
      </c>
      <c r="AY333" s="278" t="s">
        <v>148</v>
      </c>
    </row>
    <row r="334" s="2" customFormat="1" ht="21.75" customHeight="1">
      <c r="A334" s="38"/>
      <c r="B334" s="39"/>
      <c r="C334" s="297" t="s">
        <v>641</v>
      </c>
      <c r="D334" s="297" t="s">
        <v>359</v>
      </c>
      <c r="E334" s="298" t="s">
        <v>663</v>
      </c>
      <c r="F334" s="299" t="s">
        <v>664</v>
      </c>
      <c r="G334" s="300" t="s">
        <v>307</v>
      </c>
      <c r="H334" s="301">
        <v>12.800000000000001</v>
      </c>
      <c r="I334" s="302"/>
      <c r="J334" s="303">
        <f>ROUND(I334*H334,2)</f>
        <v>0</v>
      </c>
      <c r="K334" s="299" t="s">
        <v>282</v>
      </c>
      <c r="L334" s="304"/>
      <c r="M334" s="305" t="s">
        <v>1</v>
      </c>
      <c r="N334" s="306" t="s">
        <v>40</v>
      </c>
      <c r="O334" s="91"/>
      <c r="P334" s="252">
        <f>O334*H334</f>
        <v>0</v>
      </c>
      <c r="Q334" s="252">
        <v>0.105</v>
      </c>
      <c r="R334" s="252">
        <f>Q334*H334</f>
        <v>1.3440000000000001</v>
      </c>
      <c r="S334" s="252">
        <v>0</v>
      </c>
      <c r="T334" s="253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54" t="s">
        <v>194</v>
      </c>
      <c r="AT334" s="254" t="s">
        <v>359</v>
      </c>
      <c r="AU334" s="254" t="s">
        <v>85</v>
      </c>
      <c r="AY334" s="17" t="s">
        <v>148</v>
      </c>
      <c r="BE334" s="255">
        <f>IF(N334="základní",J334,0)</f>
        <v>0</v>
      </c>
      <c r="BF334" s="255">
        <f>IF(N334="snížená",J334,0)</f>
        <v>0</v>
      </c>
      <c r="BG334" s="255">
        <f>IF(N334="zákl. přenesená",J334,0)</f>
        <v>0</v>
      </c>
      <c r="BH334" s="255">
        <f>IF(N334="sníž. přenesená",J334,0)</f>
        <v>0</v>
      </c>
      <c r="BI334" s="255">
        <f>IF(N334="nulová",J334,0)</f>
        <v>0</v>
      </c>
      <c r="BJ334" s="17" t="s">
        <v>83</v>
      </c>
      <c r="BK334" s="255">
        <f>ROUND(I334*H334,2)</f>
        <v>0</v>
      </c>
      <c r="BL334" s="17" t="s">
        <v>162</v>
      </c>
      <c r="BM334" s="254" t="s">
        <v>1216</v>
      </c>
    </row>
    <row r="335" s="13" customFormat="1">
      <c r="A335" s="13"/>
      <c r="B335" s="256"/>
      <c r="C335" s="257"/>
      <c r="D335" s="258" t="s">
        <v>156</v>
      </c>
      <c r="E335" s="259" t="s">
        <v>1</v>
      </c>
      <c r="F335" s="260" t="s">
        <v>1217</v>
      </c>
      <c r="G335" s="257"/>
      <c r="H335" s="261">
        <v>5</v>
      </c>
      <c r="I335" s="262"/>
      <c r="J335" s="257"/>
      <c r="K335" s="257"/>
      <c r="L335" s="263"/>
      <c r="M335" s="264"/>
      <c r="N335" s="265"/>
      <c r="O335" s="265"/>
      <c r="P335" s="265"/>
      <c r="Q335" s="265"/>
      <c r="R335" s="265"/>
      <c r="S335" s="265"/>
      <c r="T335" s="26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7" t="s">
        <v>156</v>
      </c>
      <c r="AU335" s="267" t="s">
        <v>85</v>
      </c>
      <c r="AV335" s="13" t="s">
        <v>85</v>
      </c>
      <c r="AW335" s="13" t="s">
        <v>32</v>
      </c>
      <c r="AX335" s="13" t="s">
        <v>75</v>
      </c>
      <c r="AY335" s="267" t="s">
        <v>148</v>
      </c>
    </row>
    <row r="336" s="13" customFormat="1">
      <c r="A336" s="13"/>
      <c r="B336" s="256"/>
      <c r="C336" s="257"/>
      <c r="D336" s="258" t="s">
        <v>156</v>
      </c>
      <c r="E336" s="259" t="s">
        <v>1</v>
      </c>
      <c r="F336" s="260" t="s">
        <v>1218</v>
      </c>
      <c r="G336" s="257"/>
      <c r="H336" s="261">
        <v>7.7999999999999998</v>
      </c>
      <c r="I336" s="262"/>
      <c r="J336" s="257"/>
      <c r="K336" s="257"/>
      <c r="L336" s="263"/>
      <c r="M336" s="264"/>
      <c r="N336" s="265"/>
      <c r="O336" s="265"/>
      <c r="P336" s="265"/>
      <c r="Q336" s="265"/>
      <c r="R336" s="265"/>
      <c r="S336" s="265"/>
      <c r="T336" s="26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7" t="s">
        <v>156</v>
      </c>
      <c r="AU336" s="267" t="s">
        <v>85</v>
      </c>
      <c r="AV336" s="13" t="s">
        <v>85</v>
      </c>
      <c r="AW336" s="13" t="s">
        <v>32</v>
      </c>
      <c r="AX336" s="13" t="s">
        <v>75</v>
      </c>
      <c r="AY336" s="267" t="s">
        <v>148</v>
      </c>
    </row>
    <row r="337" s="14" customFormat="1">
      <c r="A337" s="14"/>
      <c r="B337" s="268"/>
      <c r="C337" s="269"/>
      <c r="D337" s="258" t="s">
        <v>156</v>
      </c>
      <c r="E337" s="270" t="s">
        <v>1</v>
      </c>
      <c r="F337" s="271" t="s">
        <v>161</v>
      </c>
      <c r="G337" s="269"/>
      <c r="H337" s="272">
        <v>12.800000000000001</v>
      </c>
      <c r="I337" s="273"/>
      <c r="J337" s="269"/>
      <c r="K337" s="269"/>
      <c r="L337" s="274"/>
      <c r="M337" s="275"/>
      <c r="N337" s="276"/>
      <c r="O337" s="276"/>
      <c r="P337" s="276"/>
      <c r="Q337" s="276"/>
      <c r="R337" s="276"/>
      <c r="S337" s="276"/>
      <c r="T337" s="27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8" t="s">
        <v>156</v>
      </c>
      <c r="AU337" s="278" t="s">
        <v>85</v>
      </c>
      <c r="AV337" s="14" t="s">
        <v>162</v>
      </c>
      <c r="AW337" s="14" t="s">
        <v>32</v>
      </c>
      <c r="AX337" s="14" t="s">
        <v>83</v>
      </c>
      <c r="AY337" s="278" t="s">
        <v>148</v>
      </c>
    </row>
    <row r="338" s="2" customFormat="1" ht="21.75" customHeight="1">
      <c r="A338" s="38"/>
      <c r="B338" s="39"/>
      <c r="C338" s="297" t="s">
        <v>645</v>
      </c>
      <c r="D338" s="297" t="s">
        <v>359</v>
      </c>
      <c r="E338" s="298" t="s">
        <v>668</v>
      </c>
      <c r="F338" s="299" t="s">
        <v>669</v>
      </c>
      <c r="G338" s="300" t="s">
        <v>307</v>
      </c>
      <c r="H338" s="301">
        <v>15</v>
      </c>
      <c r="I338" s="302"/>
      <c r="J338" s="303">
        <f>ROUND(I338*H338,2)</f>
        <v>0</v>
      </c>
      <c r="K338" s="299" t="s">
        <v>282</v>
      </c>
      <c r="L338" s="304"/>
      <c r="M338" s="305" t="s">
        <v>1</v>
      </c>
      <c r="N338" s="306" t="s">
        <v>40</v>
      </c>
      <c r="O338" s="91"/>
      <c r="P338" s="252">
        <f>O338*H338</f>
        <v>0</v>
      </c>
      <c r="Q338" s="252">
        <v>0.105</v>
      </c>
      <c r="R338" s="252">
        <f>Q338*H338</f>
        <v>1.575</v>
      </c>
      <c r="S338" s="252">
        <v>0</v>
      </c>
      <c r="T338" s="253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54" t="s">
        <v>194</v>
      </c>
      <c r="AT338" s="254" t="s">
        <v>359</v>
      </c>
      <c r="AU338" s="254" t="s">
        <v>85</v>
      </c>
      <c r="AY338" s="17" t="s">
        <v>148</v>
      </c>
      <c r="BE338" s="255">
        <f>IF(N338="základní",J338,0)</f>
        <v>0</v>
      </c>
      <c r="BF338" s="255">
        <f>IF(N338="snížená",J338,0)</f>
        <v>0</v>
      </c>
      <c r="BG338" s="255">
        <f>IF(N338="zákl. přenesená",J338,0)</f>
        <v>0</v>
      </c>
      <c r="BH338" s="255">
        <f>IF(N338="sníž. přenesená",J338,0)</f>
        <v>0</v>
      </c>
      <c r="BI338" s="255">
        <f>IF(N338="nulová",J338,0)</f>
        <v>0</v>
      </c>
      <c r="BJ338" s="17" t="s">
        <v>83</v>
      </c>
      <c r="BK338" s="255">
        <f>ROUND(I338*H338,2)</f>
        <v>0</v>
      </c>
      <c r="BL338" s="17" t="s">
        <v>162</v>
      </c>
      <c r="BM338" s="254" t="s">
        <v>1219</v>
      </c>
    </row>
    <row r="339" s="13" customFormat="1">
      <c r="A339" s="13"/>
      <c r="B339" s="256"/>
      <c r="C339" s="257"/>
      <c r="D339" s="258" t="s">
        <v>156</v>
      </c>
      <c r="E339" s="259" t="s">
        <v>1</v>
      </c>
      <c r="F339" s="260" t="s">
        <v>654</v>
      </c>
      <c r="G339" s="257"/>
      <c r="H339" s="261">
        <v>7</v>
      </c>
      <c r="I339" s="262"/>
      <c r="J339" s="257"/>
      <c r="K339" s="257"/>
      <c r="L339" s="263"/>
      <c r="M339" s="264"/>
      <c r="N339" s="265"/>
      <c r="O339" s="265"/>
      <c r="P339" s="265"/>
      <c r="Q339" s="265"/>
      <c r="R339" s="265"/>
      <c r="S339" s="265"/>
      <c r="T339" s="26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7" t="s">
        <v>156</v>
      </c>
      <c r="AU339" s="267" t="s">
        <v>85</v>
      </c>
      <c r="AV339" s="13" t="s">
        <v>85</v>
      </c>
      <c r="AW339" s="13" t="s">
        <v>32</v>
      </c>
      <c r="AX339" s="13" t="s">
        <v>75</v>
      </c>
      <c r="AY339" s="267" t="s">
        <v>148</v>
      </c>
    </row>
    <row r="340" s="13" customFormat="1">
      <c r="A340" s="13"/>
      <c r="B340" s="256"/>
      <c r="C340" s="257"/>
      <c r="D340" s="258" t="s">
        <v>156</v>
      </c>
      <c r="E340" s="259" t="s">
        <v>1</v>
      </c>
      <c r="F340" s="260" t="s">
        <v>1212</v>
      </c>
      <c r="G340" s="257"/>
      <c r="H340" s="261">
        <v>8</v>
      </c>
      <c r="I340" s="262"/>
      <c r="J340" s="257"/>
      <c r="K340" s="257"/>
      <c r="L340" s="263"/>
      <c r="M340" s="264"/>
      <c r="N340" s="265"/>
      <c r="O340" s="265"/>
      <c r="P340" s="265"/>
      <c r="Q340" s="265"/>
      <c r="R340" s="265"/>
      <c r="S340" s="265"/>
      <c r="T340" s="26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7" t="s">
        <v>156</v>
      </c>
      <c r="AU340" s="267" t="s">
        <v>85</v>
      </c>
      <c r="AV340" s="13" t="s">
        <v>85</v>
      </c>
      <c r="AW340" s="13" t="s">
        <v>32</v>
      </c>
      <c r="AX340" s="13" t="s">
        <v>75</v>
      </c>
      <c r="AY340" s="267" t="s">
        <v>148</v>
      </c>
    </row>
    <row r="341" s="14" customFormat="1">
      <c r="A341" s="14"/>
      <c r="B341" s="268"/>
      <c r="C341" s="269"/>
      <c r="D341" s="258" t="s">
        <v>156</v>
      </c>
      <c r="E341" s="270" t="s">
        <v>1</v>
      </c>
      <c r="F341" s="271" t="s">
        <v>161</v>
      </c>
      <c r="G341" s="269"/>
      <c r="H341" s="272">
        <v>15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8" t="s">
        <v>156</v>
      </c>
      <c r="AU341" s="278" t="s">
        <v>85</v>
      </c>
      <c r="AV341" s="14" t="s">
        <v>162</v>
      </c>
      <c r="AW341" s="14" t="s">
        <v>32</v>
      </c>
      <c r="AX341" s="14" t="s">
        <v>83</v>
      </c>
      <c r="AY341" s="278" t="s">
        <v>148</v>
      </c>
    </row>
    <row r="342" s="2" customFormat="1" ht="21.75" customHeight="1">
      <c r="A342" s="38"/>
      <c r="B342" s="39"/>
      <c r="C342" s="297" t="s">
        <v>656</v>
      </c>
      <c r="D342" s="297" t="s">
        <v>359</v>
      </c>
      <c r="E342" s="298" t="s">
        <v>672</v>
      </c>
      <c r="F342" s="299" t="s">
        <v>673</v>
      </c>
      <c r="G342" s="300" t="s">
        <v>307</v>
      </c>
      <c r="H342" s="301">
        <v>10</v>
      </c>
      <c r="I342" s="302"/>
      <c r="J342" s="303">
        <f>ROUND(I342*H342,2)</f>
        <v>0</v>
      </c>
      <c r="K342" s="299" t="s">
        <v>282</v>
      </c>
      <c r="L342" s="304"/>
      <c r="M342" s="305" t="s">
        <v>1</v>
      </c>
      <c r="N342" s="306" t="s">
        <v>40</v>
      </c>
      <c r="O342" s="91"/>
      <c r="P342" s="252">
        <f>O342*H342</f>
        <v>0</v>
      </c>
      <c r="Q342" s="252">
        <v>0.105</v>
      </c>
      <c r="R342" s="252">
        <f>Q342*H342</f>
        <v>1.05</v>
      </c>
      <c r="S342" s="252">
        <v>0</v>
      </c>
      <c r="T342" s="253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54" t="s">
        <v>194</v>
      </c>
      <c r="AT342" s="254" t="s">
        <v>359</v>
      </c>
      <c r="AU342" s="254" t="s">
        <v>85</v>
      </c>
      <c r="AY342" s="17" t="s">
        <v>148</v>
      </c>
      <c r="BE342" s="255">
        <f>IF(N342="základní",J342,0)</f>
        <v>0</v>
      </c>
      <c r="BF342" s="255">
        <f>IF(N342="snížená",J342,0)</f>
        <v>0</v>
      </c>
      <c r="BG342" s="255">
        <f>IF(N342="zákl. přenesená",J342,0)</f>
        <v>0</v>
      </c>
      <c r="BH342" s="255">
        <f>IF(N342="sníž. přenesená",J342,0)</f>
        <v>0</v>
      </c>
      <c r="BI342" s="255">
        <f>IF(N342="nulová",J342,0)</f>
        <v>0</v>
      </c>
      <c r="BJ342" s="17" t="s">
        <v>83</v>
      </c>
      <c r="BK342" s="255">
        <f>ROUND(I342*H342,2)</f>
        <v>0</v>
      </c>
      <c r="BL342" s="17" t="s">
        <v>162</v>
      </c>
      <c r="BM342" s="254" t="s">
        <v>1220</v>
      </c>
    </row>
    <row r="343" s="13" customFormat="1">
      <c r="A343" s="13"/>
      <c r="B343" s="256"/>
      <c r="C343" s="257"/>
      <c r="D343" s="258" t="s">
        <v>156</v>
      </c>
      <c r="E343" s="259" t="s">
        <v>1</v>
      </c>
      <c r="F343" s="260" t="s">
        <v>1213</v>
      </c>
      <c r="G343" s="257"/>
      <c r="H343" s="261">
        <v>10</v>
      </c>
      <c r="I343" s="262"/>
      <c r="J343" s="257"/>
      <c r="K343" s="257"/>
      <c r="L343" s="263"/>
      <c r="M343" s="264"/>
      <c r="N343" s="265"/>
      <c r="O343" s="265"/>
      <c r="P343" s="265"/>
      <c r="Q343" s="265"/>
      <c r="R343" s="265"/>
      <c r="S343" s="265"/>
      <c r="T343" s="26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7" t="s">
        <v>156</v>
      </c>
      <c r="AU343" s="267" t="s">
        <v>85</v>
      </c>
      <c r="AV343" s="13" t="s">
        <v>85</v>
      </c>
      <c r="AW343" s="13" t="s">
        <v>32</v>
      </c>
      <c r="AX343" s="13" t="s">
        <v>83</v>
      </c>
      <c r="AY343" s="267" t="s">
        <v>148</v>
      </c>
    </row>
    <row r="344" s="2" customFormat="1" ht="21.75" customHeight="1">
      <c r="A344" s="38"/>
      <c r="B344" s="39"/>
      <c r="C344" s="243" t="s">
        <v>662</v>
      </c>
      <c r="D344" s="243" t="s">
        <v>149</v>
      </c>
      <c r="E344" s="244" t="s">
        <v>677</v>
      </c>
      <c r="F344" s="245" t="s">
        <v>678</v>
      </c>
      <c r="G344" s="246" t="s">
        <v>307</v>
      </c>
      <c r="H344" s="247">
        <v>70</v>
      </c>
      <c r="I344" s="248"/>
      <c r="J344" s="249">
        <f>ROUND(I344*H344,2)</f>
        <v>0</v>
      </c>
      <c r="K344" s="245" t="s">
        <v>153</v>
      </c>
      <c r="L344" s="44"/>
      <c r="M344" s="250" t="s">
        <v>1</v>
      </c>
      <c r="N344" s="251" t="s">
        <v>40</v>
      </c>
      <c r="O344" s="91"/>
      <c r="P344" s="252">
        <f>O344*H344</f>
        <v>0</v>
      </c>
      <c r="Q344" s="252">
        <v>0.43819000000000002</v>
      </c>
      <c r="R344" s="252">
        <f>Q344*H344</f>
        <v>30.673300000000001</v>
      </c>
      <c r="S344" s="252">
        <v>0</v>
      </c>
      <c r="T344" s="253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54" t="s">
        <v>162</v>
      </c>
      <c r="AT344" s="254" t="s">
        <v>149</v>
      </c>
      <c r="AU344" s="254" t="s">
        <v>85</v>
      </c>
      <c r="AY344" s="17" t="s">
        <v>148</v>
      </c>
      <c r="BE344" s="255">
        <f>IF(N344="základní",J344,0)</f>
        <v>0</v>
      </c>
      <c r="BF344" s="255">
        <f>IF(N344="snížená",J344,0)</f>
        <v>0</v>
      </c>
      <c r="BG344" s="255">
        <f>IF(N344="zákl. přenesená",J344,0)</f>
        <v>0</v>
      </c>
      <c r="BH344" s="255">
        <f>IF(N344="sníž. přenesená",J344,0)</f>
        <v>0</v>
      </c>
      <c r="BI344" s="255">
        <f>IF(N344="nulová",J344,0)</f>
        <v>0</v>
      </c>
      <c r="BJ344" s="17" t="s">
        <v>83</v>
      </c>
      <c r="BK344" s="255">
        <f>ROUND(I344*H344,2)</f>
        <v>0</v>
      </c>
      <c r="BL344" s="17" t="s">
        <v>162</v>
      </c>
      <c r="BM344" s="254" t="s">
        <v>679</v>
      </c>
    </row>
    <row r="345" s="15" customFormat="1">
      <c r="A345" s="15"/>
      <c r="B345" s="279"/>
      <c r="C345" s="280"/>
      <c r="D345" s="258" t="s">
        <v>156</v>
      </c>
      <c r="E345" s="281" t="s">
        <v>1</v>
      </c>
      <c r="F345" s="282" t="s">
        <v>680</v>
      </c>
      <c r="G345" s="280"/>
      <c r="H345" s="281" t="s">
        <v>1</v>
      </c>
      <c r="I345" s="283"/>
      <c r="J345" s="280"/>
      <c r="K345" s="280"/>
      <c r="L345" s="284"/>
      <c r="M345" s="285"/>
      <c r="N345" s="286"/>
      <c r="O345" s="286"/>
      <c r="P345" s="286"/>
      <c r="Q345" s="286"/>
      <c r="R345" s="286"/>
      <c r="S345" s="286"/>
      <c r="T345" s="287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8" t="s">
        <v>156</v>
      </c>
      <c r="AU345" s="288" t="s">
        <v>85</v>
      </c>
      <c r="AV345" s="15" t="s">
        <v>83</v>
      </c>
      <c r="AW345" s="15" t="s">
        <v>32</v>
      </c>
      <c r="AX345" s="15" t="s">
        <v>75</v>
      </c>
      <c r="AY345" s="288" t="s">
        <v>148</v>
      </c>
    </row>
    <row r="346" s="13" customFormat="1">
      <c r="A346" s="13"/>
      <c r="B346" s="256"/>
      <c r="C346" s="257"/>
      <c r="D346" s="258" t="s">
        <v>156</v>
      </c>
      <c r="E346" s="259" t="s">
        <v>1</v>
      </c>
      <c r="F346" s="260" t="s">
        <v>1221</v>
      </c>
      <c r="G346" s="257"/>
      <c r="H346" s="261">
        <v>70</v>
      </c>
      <c r="I346" s="262"/>
      <c r="J346" s="257"/>
      <c r="K346" s="257"/>
      <c r="L346" s="263"/>
      <c r="M346" s="264"/>
      <c r="N346" s="265"/>
      <c r="O346" s="265"/>
      <c r="P346" s="265"/>
      <c r="Q346" s="265"/>
      <c r="R346" s="265"/>
      <c r="S346" s="265"/>
      <c r="T346" s="26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7" t="s">
        <v>156</v>
      </c>
      <c r="AU346" s="267" t="s">
        <v>85</v>
      </c>
      <c r="AV346" s="13" t="s">
        <v>85</v>
      </c>
      <c r="AW346" s="13" t="s">
        <v>32</v>
      </c>
      <c r="AX346" s="13" t="s">
        <v>83</v>
      </c>
      <c r="AY346" s="267" t="s">
        <v>148</v>
      </c>
    </row>
    <row r="347" s="2" customFormat="1" ht="21.75" customHeight="1">
      <c r="A347" s="38"/>
      <c r="B347" s="39"/>
      <c r="C347" s="297" t="s">
        <v>667</v>
      </c>
      <c r="D347" s="297" t="s">
        <v>359</v>
      </c>
      <c r="E347" s="298" t="s">
        <v>683</v>
      </c>
      <c r="F347" s="299" t="s">
        <v>684</v>
      </c>
      <c r="G347" s="300" t="s">
        <v>307</v>
      </c>
      <c r="H347" s="301">
        <v>70</v>
      </c>
      <c r="I347" s="302"/>
      <c r="J347" s="303">
        <f>ROUND(I347*H347,2)</f>
        <v>0</v>
      </c>
      <c r="K347" s="299" t="s">
        <v>153</v>
      </c>
      <c r="L347" s="304"/>
      <c r="M347" s="305" t="s">
        <v>1</v>
      </c>
      <c r="N347" s="306" t="s">
        <v>40</v>
      </c>
      <c r="O347" s="91"/>
      <c r="P347" s="252">
        <f>O347*H347</f>
        <v>0</v>
      </c>
      <c r="Q347" s="252">
        <v>0.048000000000000001</v>
      </c>
      <c r="R347" s="252">
        <f>Q347*H347</f>
        <v>3.3599999999999999</v>
      </c>
      <c r="S347" s="252">
        <v>0</v>
      </c>
      <c r="T347" s="253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54" t="s">
        <v>194</v>
      </c>
      <c r="AT347" s="254" t="s">
        <v>359</v>
      </c>
      <c r="AU347" s="254" t="s">
        <v>85</v>
      </c>
      <c r="AY347" s="17" t="s">
        <v>148</v>
      </c>
      <c r="BE347" s="255">
        <f>IF(N347="základní",J347,0)</f>
        <v>0</v>
      </c>
      <c r="BF347" s="255">
        <f>IF(N347="snížená",J347,0)</f>
        <v>0</v>
      </c>
      <c r="BG347" s="255">
        <f>IF(N347="zákl. přenesená",J347,0)</f>
        <v>0</v>
      </c>
      <c r="BH347" s="255">
        <f>IF(N347="sníž. přenesená",J347,0)</f>
        <v>0</v>
      </c>
      <c r="BI347" s="255">
        <f>IF(N347="nulová",J347,0)</f>
        <v>0</v>
      </c>
      <c r="BJ347" s="17" t="s">
        <v>83</v>
      </c>
      <c r="BK347" s="255">
        <f>ROUND(I347*H347,2)</f>
        <v>0</v>
      </c>
      <c r="BL347" s="17" t="s">
        <v>162</v>
      </c>
      <c r="BM347" s="254" t="s">
        <v>685</v>
      </c>
    </row>
    <row r="348" s="13" customFormat="1">
      <c r="A348" s="13"/>
      <c r="B348" s="256"/>
      <c r="C348" s="257"/>
      <c r="D348" s="258" t="s">
        <v>156</v>
      </c>
      <c r="E348" s="259" t="s">
        <v>1</v>
      </c>
      <c r="F348" s="260" t="s">
        <v>1222</v>
      </c>
      <c r="G348" s="257"/>
      <c r="H348" s="261">
        <v>70</v>
      </c>
      <c r="I348" s="262"/>
      <c r="J348" s="257"/>
      <c r="K348" s="257"/>
      <c r="L348" s="263"/>
      <c r="M348" s="264"/>
      <c r="N348" s="265"/>
      <c r="O348" s="265"/>
      <c r="P348" s="265"/>
      <c r="Q348" s="265"/>
      <c r="R348" s="265"/>
      <c r="S348" s="265"/>
      <c r="T348" s="26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7" t="s">
        <v>156</v>
      </c>
      <c r="AU348" s="267" t="s">
        <v>85</v>
      </c>
      <c r="AV348" s="13" t="s">
        <v>85</v>
      </c>
      <c r="AW348" s="13" t="s">
        <v>32</v>
      </c>
      <c r="AX348" s="13" t="s">
        <v>83</v>
      </c>
      <c r="AY348" s="267" t="s">
        <v>148</v>
      </c>
    </row>
    <row r="349" s="2" customFormat="1" ht="16.5" customHeight="1">
      <c r="A349" s="38"/>
      <c r="B349" s="39"/>
      <c r="C349" s="297" t="s">
        <v>671</v>
      </c>
      <c r="D349" s="297" t="s">
        <v>359</v>
      </c>
      <c r="E349" s="298" t="s">
        <v>688</v>
      </c>
      <c r="F349" s="299" t="s">
        <v>689</v>
      </c>
      <c r="G349" s="300" t="s">
        <v>236</v>
      </c>
      <c r="H349" s="301">
        <v>70</v>
      </c>
      <c r="I349" s="302"/>
      <c r="J349" s="303">
        <f>ROUND(I349*H349,2)</f>
        <v>0</v>
      </c>
      <c r="K349" s="299" t="s">
        <v>153</v>
      </c>
      <c r="L349" s="304"/>
      <c r="M349" s="305" t="s">
        <v>1</v>
      </c>
      <c r="N349" s="306" t="s">
        <v>40</v>
      </c>
      <c r="O349" s="91"/>
      <c r="P349" s="252">
        <f>O349*H349</f>
        <v>0</v>
      </c>
      <c r="Q349" s="252">
        <v>0.049000000000000002</v>
      </c>
      <c r="R349" s="252">
        <f>Q349*H349</f>
        <v>3.4300000000000002</v>
      </c>
      <c r="S349" s="252">
        <v>0</v>
      </c>
      <c r="T349" s="253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54" t="s">
        <v>194</v>
      </c>
      <c r="AT349" s="254" t="s">
        <v>359</v>
      </c>
      <c r="AU349" s="254" t="s">
        <v>85</v>
      </c>
      <c r="AY349" s="17" t="s">
        <v>148</v>
      </c>
      <c r="BE349" s="255">
        <f>IF(N349="základní",J349,0)</f>
        <v>0</v>
      </c>
      <c r="BF349" s="255">
        <f>IF(N349="snížená",J349,0)</f>
        <v>0</v>
      </c>
      <c r="BG349" s="255">
        <f>IF(N349="zákl. přenesená",J349,0)</f>
        <v>0</v>
      </c>
      <c r="BH349" s="255">
        <f>IF(N349="sníž. přenesená",J349,0)</f>
        <v>0</v>
      </c>
      <c r="BI349" s="255">
        <f>IF(N349="nulová",J349,0)</f>
        <v>0</v>
      </c>
      <c r="BJ349" s="17" t="s">
        <v>83</v>
      </c>
      <c r="BK349" s="255">
        <f>ROUND(I349*H349,2)</f>
        <v>0</v>
      </c>
      <c r="BL349" s="17" t="s">
        <v>162</v>
      </c>
      <c r="BM349" s="254" t="s">
        <v>690</v>
      </c>
    </row>
    <row r="350" s="13" customFormat="1">
      <c r="A350" s="13"/>
      <c r="B350" s="256"/>
      <c r="C350" s="257"/>
      <c r="D350" s="258" t="s">
        <v>156</v>
      </c>
      <c r="E350" s="259" t="s">
        <v>1</v>
      </c>
      <c r="F350" s="260" t="s">
        <v>1223</v>
      </c>
      <c r="G350" s="257"/>
      <c r="H350" s="261">
        <v>70</v>
      </c>
      <c r="I350" s="262"/>
      <c r="J350" s="257"/>
      <c r="K350" s="257"/>
      <c r="L350" s="263"/>
      <c r="M350" s="264"/>
      <c r="N350" s="265"/>
      <c r="O350" s="265"/>
      <c r="P350" s="265"/>
      <c r="Q350" s="265"/>
      <c r="R350" s="265"/>
      <c r="S350" s="265"/>
      <c r="T350" s="26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7" t="s">
        <v>156</v>
      </c>
      <c r="AU350" s="267" t="s">
        <v>85</v>
      </c>
      <c r="AV350" s="13" t="s">
        <v>85</v>
      </c>
      <c r="AW350" s="13" t="s">
        <v>32</v>
      </c>
      <c r="AX350" s="13" t="s">
        <v>83</v>
      </c>
      <c r="AY350" s="267" t="s">
        <v>148</v>
      </c>
    </row>
    <row r="351" s="12" customFormat="1" ht="20.88" customHeight="1">
      <c r="A351" s="12"/>
      <c r="B351" s="227"/>
      <c r="C351" s="228"/>
      <c r="D351" s="229" t="s">
        <v>74</v>
      </c>
      <c r="E351" s="241" t="s">
        <v>697</v>
      </c>
      <c r="F351" s="241" t="s">
        <v>698</v>
      </c>
      <c r="G351" s="228"/>
      <c r="H351" s="228"/>
      <c r="I351" s="231"/>
      <c r="J351" s="242">
        <f>BK351</f>
        <v>0</v>
      </c>
      <c r="K351" s="228"/>
      <c r="L351" s="233"/>
      <c r="M351" s="234"/>
      <c r="N351" s="235"/>
      <c r="O351" s="235"/>
      <c r="P351" s="236">
        <f>P352</f>
        <v>0</v>
      </c>
      <c r="Q351" s="235"/>
      <c r="R351" s="236">
        <f>R352</f>
        <v>0</v>
      </c>
      <c r="S351" s="235"/>
      <c r="T351" s="237">
        <f>T352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38" t="s">
        <v>83</v>
      </c>
      <c r="AT351" s="239" t="s">
        <v>74</v>
      </c>
      <c r="AU351" s="239" t="s">
        <v>85</v>
      </c>
      <c r="AY351" s="238" t="s">
        <v>148</v>
      </c>
      <c r="BK351" s="240">
        <f>BK352</f>
        <v>0</v>
      </c>
    </row>
    <row r="352" s="2" customFormat="1" ht="21.75" customHeight="1">
      <c r="A352" s="38"/>
      <c r="B352" s="39"/>
      <c r="C352" s="243" t="s">
        <v>676</v>
      </c>
      <c r="D352" s="243" t="s">
        <v>149</v>
      </c>
      <c r="E352" s="244" t="s">
        <v>700</v>
      </c>
      <c r="F352" s="245" t="s">
        <v>701</v>
      </c>
      <c r="G352" s="246" t="s">
        <v>349</v>
      </c>
      <c r="H352" s="247">
        <v>937.57899999999995</v>
      </c>
      <c r="I352" s="248"/>
      <c r="J352" s="249">
        <f>ROUND(I352*H352,2)</f>
        <v>0</v>
      </c>
      <c r="K352" s="245" t="s">
        <v>282</v>
      </c>
      <c r="L352" s="44"/>
      <c r="M352" s="250" t="s">
        <v>1</v>
      </c>
      <c r="N352" s="251" t="s">
        <v>40</v>
      </c>
      <c r="O352" s="91"/>
      <c r="P352" s="252">
        <f>O352*H352</f>
        <v>0</v>
      </c>
      <c r="Q352" s="252">
        <v>0</v>
      </c>
      <c r="R352" s="252">
        <f>Q352*H352</f>
        <v>0</v>
      </c>
      <c r="S352" s="252">
        <v>0</v>
      </c>
      <c r="T352" s="253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54" t="s">
        <v>162</v>
      </c>
      <c r="AT352" s="254" t="s">
        <v>149</v>
      </c>
      <c r="AU352" s="254" t="s">
        <v>168</v>
      </c>
      <c r="AY352" s="17" t="s">
        <v>148</v>
      </c>
      <c r="BE352" s="255">
        <f>IF(N352="základní",J352,0)</f>
        <v>0</v>
      </c>
      <c r="BF352" s="255">
        <f>IF(N352="snížená",J352,0)</f>
        <v>0</v>
      </c>
      <c r="BG352" s="255">
        <f>IF(N352="zákl. přenesená",J352,0)</f>
        <v>0</v>
      </c>
      <c r="BH352" s="255">
        <f>IF(N352="sníž. přenesená",J352,0)</f>
        <v>0</v>
      </c>
      <c r="BI352" s="255">
        <f>IF(N352="nulová",J352,0)</f>
        <v>0</v>
      </c>
      <c r="BJ352" s="17" t="s">
        <v>83</v>
      </c>
      <c r="BK352" s="255">
        <f>ROUND(I352*H352,2)</f>
        <v>0</v>
      </c>
      <c r="BL352" s="17" t="s">
        <v>162</v>
      </c>
      <c r="BM352" s="254" t="s">
        <v>702</v>
      </c>
    </row>
    <row r="353" s="12" customFormat="1" ht="22.8" customHeight="1">
      <c r="A353" s="12"/>
      <c r="B353" s="227"/>
      <c r="C353" s="228"/>
      <c r="D353" s="229" t="s">
        <v>74</v>
      </c>
      <c r="E353" s="241" t="s">
        <v>703</v>
      </c>
      <c r="F353" s="241" t="s">
        <v>704</v>
      </c>
      <c r="G353" s="228"/>
      <c r="H353" s="228"/>
      <c r="I353" s="231"/>
      <c r="J353" s="242">
        <f>BK353</f>
        <v>0</v>
      </c>
      <c r="K353" s="228"/>
      <c r="L353" s="233"/>
      <c r="M353" s="234"/>
      <c r="N353" s="235"/>
      <c r="O353" s="235"/>
      <c r="P353" s="236">
        <f>SUM(P354:P375)</f>
        <v>0</v>
      </c>
      <c r="Q353" s="235"/>
      <c r="R353" s="236">
        <f>SUM(R354:R375)</f>
        <v>0</v>
      </c>
      <c r="S353" s="235"/>
      <c r="T353" s="237">
        <f>SUM(T354:T375)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38" t="s">
        <v>83</v>
      </c>
      <c r="AT353" s="239" t="s">
        <v>74</v>
      </c>
      <c r="AU353" s="239" t="s">
        <v>83</v>
      </c>
      <c r="AY353" s="238" t="s">
        <v>148</v>
      </c>
      <c r="BK353" s="240">
        <f>SUM(BK354:BK375)</f>
        <v>0</v>
      </c>
    </row>
    <row r="354" s="2" customFormat="1" ht="21.75" customHeight="1">
      <c r="A354" s="38"/>
      <c r="B354" s="39"/>
      <c r="C354" s="243" t="s">
        <v>682</v>
      </c>
      <c r="D354" s="243" t="s">
        <v>149</v>
      </c>
      <c r="E354" s="244" t="s">
        <v>706</v>
      </c>
      <c r="F354" s="245" t="s">
        <v>707</v>
      </c>
      <c r="G354" s="246" t="s">
        <v>349</v>
      </c>
      <c r="H354" s="247">
        <v>2057</v>
      </c>
      <c r="I354" s="248"/>
      <c r="J354" s="249">
        <f>ROUND(I354*H354,2)</f>
        <v>0</v>
      </c>
      <c r="K354" s="245" t="s">
        <v>282</v>
      </c>
      <c r="L354" s="44"/>
      <c r="M354" s="250" t="s">
        <v>1</v>
      </c>
      <c r="N354" s="251" t="s">
        <v>40</v>
      </c>
      <c r="O354" s="91"/>
      <c r="P354" s="252">
        <f>O354*H354</f>
        <v>0</v>
      </c>
      <c r="Q354" s="252">
        <v>0</v>
      </c>
      <c r="R354" s="252">
        <f>Q354*H354</f>
        <v>0</v>
      </c>
      <c r="S354" s="252">
        <v>0</v>
      </c>
      <c r="T354" s="253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54" t="s">
        <v>162</v>
      </c>
      <c r="AT354" s="254" t="s">
        <v>149</v>
      </c>
      <c r="AU354" s="254" t="s">
        <v>85</v>
      </c>
      <c r="AY354" s="17" t="s">
        <v>148</v>
      </c>
      <c r="BE354" s="255">
        <f>IF(N354="základní",J354,0)</f>
        <v>0</v>
      </c>
      <c r="BF354" s="255">
        <f>IF(N354="snížená",J354,0)</f>
        <v>0</v>
      </c>
      <c r="BG354" s="255">
        <f>IF(N354="zákl. přenesená",J354,0)</f>
        <v>0</v>
      </c>
      <c r="BH354" s="255">
        <f>IF(N354="sníž. přenesená",J354,0)</f>
        <v>0</v>
      </c>
      <c r="BI354" s="255">
        <f>IF(N354="nulová",J354,0)</f>
        <v>0</v>
      </c>
      <c r="BJ354" s="17" t="s">
        <v>83</v>
      </c>
      <c r="BK354" s="255">
        <f>ROUND(I354*H354,2)</f>
        <v>0</v>
      </c>
      <c r="BL354" s="17" t="s">
        <v>162</v>
      </c>
      <c r="BM354" s="254" t="s">
        <v>708</v>
      </c>
    </row>
    <row r="355" s="15" customFormat="1">
      <c r="A355" s="15"/>
      <c r="B355" s="279"/>
      <c r="C355" s="280"/>
      <c r="D355" s="258" t="s">
        <v>156</v>
      </c>
      <c r="E355" s="281" t="s">
        <v>1</v>
      </c>
      <c r="F355" s="282" t="s">
        <v>709</v>
      </c>
      <c r="G355" s="280"/>
      <c r="H355" s="281" t="s">
        <v>1</v>
      </c>
      <c r="I355" s="283"/>
      <c r="J355" s="280"/>
      <c r="K355" s="280"/>
      <c r="L355" s="284"/>
      <c r="M355" s="285"/>
      <c r="N355" s="286"/>
      <c r="O355" s="286"/>
      <c r="P355" s="286"/>
      <c r="Q355" s="286"/>
      <c r="R355" s="286"/>
      <c r="S355" s="286"/>
      <c r="T355" s="28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8" t="s">
        <v>156</v>
      </c>
      <c r="AU355" s="288" t="s">
        <v>85</v>
      </c>
      <c r="AV355" s="15" t="s">
        <v>83</v>
      </c>
      <c r="AW355" s="15" t="s">
        <v>32</v>
      </c>
      <c r="AX355" s="15" t="s">
        <v>75</v>
      </c>
      <c r="AY355" s="288" t="s">
        <v>148</v>
      </c>
    </row>
    <row r="356" s="13" customFormat="1">
      <c r="A356" s="13"/>
      <c r="B356" s="256"/>
      <c r="C356" s="257"/>
      <c r="D356" s="258" t="s">
        <v>156</v>
      </c>
      <c r="E356" s="259" t="s">
        <v>1</v>
      </c>
      <c r="F356" s="260" t="s">
        <v>1224</v>
      </c>
      <c r="G356" s="257"/>
      <c r="H356" s="261">
        <v>336</v>
      </c>
      <c r="I356" s="262"/>
      <c r="J356" s="257"/>
      <c r="K356" s="257"/>
      <c r="L356" s="263"/>
      <c r="M356" s="264"/>
      <c r="N356" s="265"/>
      <c r="O356" s="265"/>
      <c r="P356" s="265"/>
      <c r="Q356" s="265"/>
      <c r="R356" s="265"/>
      <c r="S356" s="265"/>
      <c r="T356" s="26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7" t="s">
        <v>156</v>
      </c>
      <c r="AU356" s="267" t="s">
        <v>85</v>
      </c>
      <c r="AV356" s="13" t="s">
        <v>85</v>
      </c>
      <c r="AW356" s="13" t="s">
        <v>32</v>
      </c>
      <c r="AX356" s="13" t="s">
        <v>75</v>
      </c>
      <c r="AY356" s="267" t="s">
        <v>148</v>
      </c>
    </row>
    <row r="357" s="13" customFormat="1">
      <c r="A357" s="13"/>
      <c r="B357" s="256"/>
      <c r="C357" s="257"/>
      <c r="D357" s="258" t="s">
        <v>156</v>
      </c>
      <c r="E357" s="259" t="s">
        <v>1</v>
      </c>
      <c r="F357" s="260" t="s">
        <v>1225</v>
      </c>
      <c r="G357" s="257"/>
      <c r="H357" s="261">
        <v>1276</v>
      </c>
      <c r="I357" s="262"/>
      <c r="J357" s="257"/>
      <c r="K357" s="257"/>
      <c r="L357" s="263"/>
      <c r="M357" s="264"/>
      <c r="N357" s="265"/>
      <c r="O357" s="265"/>
      <c r="P357" s="265"/>
      <c r="Q357" s="265"/>
      <c r="R357" s="265"/>
      <c r="S357" s="265"/>
      <c r="T357" s="26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7" t="s">
        <v>156</v>
      </c>
      <c r="AU357" s="267" t="s">
        <v>85</v>
      </c>
      <c r="AV357" s="13" t="s">
        <v>85</v>
      </c>
      <c r="AW357" s="13" t="s">
        <v>32</v>
      </c>
      <c r="AX357" s="13" t="s">
        <v>75</v>
      </c>
      <c r="AY357" s="267" t="s">
        <v>148</v>
      </c>
    </row>
    <row r="358" s="13" customFormat="1">
      <c r="A358" s="13"/>
      <c r="B358" s="256"/>
      <c r="C358" s="257"/>
      <c r="D358" s="258" t="s">
        <v>156</v>
      </c>
      <c r="E358" s="259" t="s">
        <v>1</v>
      </c>
      <c r="F358" s="260" t="s">
        <v>1226</v>
      </c>
      <c r="G358" s="257"/>
      <c r="H358" s="261">
        <v>34</v>
      </c>
      <c r="I358" s="262"/>
      <c r="J358" s="257"/>
      <c r="K358" s="257"/>
      <c r="L358" s="263"/>
      <c r="M358" s="264"/>
      <c r="N358" s="265"/>
      <c r="O358" s="265"/>
      <c r="P358" s="265"/>
      <c r="Q358" s="265"/>
      <c r="R358" s="265"/>
      <c r="S358" s="265"/>
      <c r="T358" s="26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7" t="s">
        <v>156</v>
      </c>
      <c r="AU358" s="267" t="s">
        <v>85</v>
      </c>
      <c r="AV358" s="13" t="s">
        <v>85</v>
      </c>
      <c r="AW358" s="13" t="s">
        <v>32</v>
      </c>
      <c r="AX358" s="13" t="s">
        <v>75</v>
      </c>
      <c r="AY358" s="267" t="s">
        <v>148</v>
      </c>
    </row>
    <row r="359" s="13" customFormat="1">
      <c r="A359" s="13"/>
      <c r="B359" s="256"/>
      <c r="C359" s="257"/>
      <c r="D359" s="258" t="s">
        <v>156</v>
      </c>
      <c r="E359" s="259" t="s">
        <v>1</v>
      </c>
      <c r="F359" s="260" t="s">
        <v>713</v>
      </c>
      <c r="G359" s="257"/>
      <c r="H359" s="261">
        <v>20</v>
      </c>
      <c r="I359" s="262"/>
      <c r="J359" s="257"/>
      <c r="K359" s="257"/>
      <c r="L359" s="263"/>
      <c r="M359" s="264"/>
      <c r="N359" s="265"/>
      <c r="O359" s="265"/>
      <c r="P359" s="265"/>
      <c r="Q359" s="265"/>
      <c r="R359" s="265"/>
      <c r="S359" s="265"/>
      <c r="T359" s="26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7" t="s">
        <v>156</v>
      </c>
      <c r="AU359" s="267" t="s">
        <v>85</v>
      </c>
      <c r="AV359" s="13" t="s">
        <v>85</v>
      </c>
      <c r="AW359" s="13" t="s">
        <v>32</v>
      </c>
      <c r="AX359" s="13" t="s">
        <v>75</v>
      </c>
      <c r="AY359" s="267" t="s">
        <v>148</v>
      </c>
    </row>
    <row r="360" s="13" customFormat="1">
      <c r="A360" s="13"/>
      <c r="B360" s="256"/>
      <c r="C360" s="257"/>
      <c r="D360" s="258" t="s">
        <v>156</v>
      </c>
      <c r="E360" s="259" t="s">
        <v>1</v>
      </c>
      <c r="F360" s="260" t="s">
        <v>1227</v>
      </c>
      <c r="G360" s="257"/>
      <c r="H360" s="261">
        <v>68</v>
      </c>
      <c r="I360" s="262"/>
      <c r="J360" s="257"/>
      <c r="K360" s="257"/>
      <c r="L360" s="263"/>
      <c r="M360" s="264"/>
      <c r="N360" s="265"/>
      <c r="O360" s="265"/>
      <c r="P360" s="265"/>
      <c r="Q360" s="265"/>
      <c r="R360" s="265"/>
      <c r="S360" s="265"/>
      <c r="T360" s="26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7" t="s">
        <v>156</v>
      </c>
      <c r="AU360" s="267" t="s">
        <v>85</v>
      </c>
      <c r="AV360" s="13" t="s">
        <v>85</v>
      </c>
      <c r="AW360" s="13" t="s">
        <v>32</v>
      </c>
      <c r="AX360" s="13" t="s">
        <v>75</v>
      </c>
      <c r="AY360" s="267" t="s">
        <v>148</v>
      </c>
    </row>
    <row r="361" s="13" customFormat="1">
      <c r="A361" s="13"/>
      <c r="B361" s="256"/>
      <c r="C361" s="257"/>
      <c r="D361" s="258" t="s">
        <v>156</v>
      </c>
      <c r="E361" s="259" t="s">
        <v>1</v>
      </c>
      <c r="F361" s="260" t="s">
        <v>1228</v>
      </c>
      <c r="G361" s="257"/>
      <c r="H361" s="261">
        <v>323</v>
      </c>
      <c r="I361" s="262"/>
      <c r="J361" s="257"/>
      <c r="K361" s="257"/>
      <c r="L361" s="263"/>
      <c r="M361" s="264"/>
      <c r="N361" s="265"/>
      <c r="O361" s="265"/>
      <c r="P361" s="265"/>
      <c r="Q361" s="265"/>
      <c r="R361" s="265"/>
      <c r="S361" s="265"/>
      <c r="T361" s="26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7" t="s">
        <v>156</v>
      </c>
      <c r="AU361" s="267" t="s">
        <v>85</v>
      </c>
      <c r="AV361" s="13" t="s">
        <v>85</v>
      </c>
      <c r="AW361" s="13" t="s">
        <v>32</v>
      </c>
      <c r="AX361" s="13" t="s">
        <v>75</v>
      </c>
      <c r="AY361" s="267" t="s">
        <v>148</v>
      </c>
    </row>
    <row r="362" s="14" customFormat="1">
      <c r="A362" s="14"/>
      <c r="B362" s="268"/>
      <c r="C362" s="269"/>
      <c r="D362" s="258" t="s">
        <v>156</v>
      </c>
      <c r="E362" s="270" t="s">
        <v>1</v>
      </c>
      <c r="F362" s="271" t="s">
        <v>161</v>
      </c>
      <c r="G362" s="269"/>
      <c r="H362" s="272">
        <v>2057</v>
      </c>
      <c r="I362" s="273"/>
      <c r="J362" s="269"/>
      <c r="K362" s="269"/>
      <c r="L362" s="274"/>
      <c r="M362" s="275"/>
      <c r="N362" s="276"/>
      <c r="O362" s="276"/>
      <c r="P362" s="276"/>
      <c r="Q362" s="276"/>
      <c r="R362" s="276"/>
      <c r="S362" s="276"/>
      <c r="T362" s="27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8" t="s">
        <v>156</v>
      </c>
      <c r="AU362" s="278" t="s">
        <v>85</v>
      </c>
      <c r="AV362" s="14" t="s">
        <v>162</v>
      </c>
      <c r="AW362" s="14" t="s">
        <v>32</v>
      </c>
      <c r="AX362" s="14" t="s">
        <v>83</v>
      </c>
      <c r="AY362" s="278" t="s">
        <v>148</v>
      </c>
    </row>
    <row r="363" s="2" customFormat="1" ht="21.75" customHeight="1">
      <c r="A363" s="38"/>
      <c r="B363" s="39"/>
      <c r="C363" s="243" t="s">
        <v>687</v>
      </c>
      <c r="D363" s="243" t="s">
        <v>149</v>
      </c>
      <c r="E363" s="244" t="s">
        <v>717</v>
      </c>
      <c r="F363" s="245" t="s">
        <v>718</v>
      </c>
      <c r="G363" s="246" t="s">
        <v>349</v>
      </c>
      <c r="H363" s="247">
        <v>30855</v>
      </c>
      <c r="I363" s="248"/>
      <c r="J363" s="249">
        <f>ROUND(I363*H363,2)</f>
        <v>0</v>
      </c>
      <c r="K363" s="245" t="s">
        <v>282</v>
      </c>
      <c r="L363" s="44"/>
      <c r="M363" s="250" t="s">
        <v>1</v>
      </c>
      <c r="N363" s="251" t="s">
        <v>40</v>
      </c>
      <c r="O363" s="91"/>
      <c r="P363" s="252">
        <f>O363*H363</f>
        <v>0</v>
      </c>
      <c r="Q363" s="252">
        <v>0</v>
      </c>
      <c r="R363" s="252">
        <f>Q363*H363</f>
        <v>0</v>
      </c>
      <c r="S363" s="252">
        <v>0</v>
      </c>
      <c r="T363" s="253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54" t="s">
        <v>162</v>
      </c>
      <c r="AT363" s="254" t="s">
        <v>149</v>
      </c>
      <c r="AU363" s="254" t="s">
        <v>85</v>
      </c>
      <c r="AY363" s="17" t="s">
        <v>148</v>
      </c>
      <c r="BE363" s="255">
        <f>IF(N363="základní",J363,0)</f>
        <v>0</v>
      </c>
      <c r="BF363" s="255">
        <f>IF(N363="snížená",J363,0)</f>
        <v>0</v>
      </c>
      <c r="BG363" s="255">
        <f>IF(N363="zákl. přenesená",J363,0)</f>
        <v>0</v>
      </c>
      <c r="BH363" s="255">
        <f>IF(N363="sníž. přenesená",J363,0)</f>
        <v>0</v>
      </c>
      <c r="BI363" s="255">
        <f>IF(N363="nulová",J363,0)</f>
        <v>0</v>
      </c>
      <c r="BJ363" s="17" t="s">
        <v>83</v>
      </c>
      <c r="BK363" s="255">
        <f>ROUND(I363*H363,2)</f>
        <v>0</v>
      </c>
      <c r="BL363" s="17" t="s">
        <v>162</v>
      </c>
      <c r="BM363" s="254" t="s">
        <v>719</v>
      </c>
    </row>
    <row r="364" s="13" customFormat="1">
      <c r="A364" s="13"/>
      <c r="B364" s="256"/>
      <c r="C364" s="257"/>
      <c r="D364" s="258" t="s">
        <v>156</v>
      </c>
      <c r="E364" s="259" t="s">
        <v>1</v>
      </c>
      <c r="F364" s="260" t="s">
        <v>1229</v>
      </c>
      <c r="G364" s="257"/>
      <c r="H364" s="261">
        <v>30855</v>
      </c>
      <c r="I364" s="262"/>
      <c r="J364" s="257"/>
      <c r="K364" s="257"/>
      <c r="L364" s="263"/>
      <c r="M364" s="264"/>
      <c r="N364" s="265"/>
      <c r="O364" s="265"/>
      <c r="P364" s="265"/>
      <c r="Q364" s="265"/>
      <c r="R364" s="265"/>
      <c r="S364" s="265"/>
      <c r="T364" s="26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7" t="s">
        <v>156</v>
      </c>
      <c r="AU364" s="267" t="s">
        <v>85</v>
      </c>
      <c r="AV364" s="13" t="s">
        <v>85</v>
      </c>
      <c r="AW364" s="13" t="s">
        <v>32</v>
      </c>
      <c r="AX364" s="13" t="s">
        <v>83</v>
      </c>
      <c r="AY364" s="267" t="s">
        <v>148</v>
      </c>
    </row>
    <row r="365" s="2" customFormat="1" ht="21.75" customHeight="1">
      <c r="A365" s="38"/>
      <c r="B365" s="39"/>
      <c r="C365" s="243" t="s">
        <v>692</v>
      </c>
      <c r="D365" s="243" t="s">
        <v>149</v>
      </c>
      <c r="E365" s="244" t="s">
        <v>722</v>
      </c>
      <c r="F365" s="245" t="s">
        <v>723</v>
      </c>
      <c r="G365" s="246" t="s">
        <v>349</v>
      </c>
      <c r="H365" s="247">
        <v>424</v>
      </c>
      <c r="I365" s="248"/>
      <c r="J365" s="249">
        <f>ROUND(I365*H365,2)</f>
        <v>0</v>
      </c>
      <c r="K365" s="245" t="s">
        <v>282</v>
      </c>
      <c r="L365" s="44"/>
      <c r="M365" s="250" t="s">
        <v>1</v>
      </c>
      <c r="N365" s="251" t="s">
        <v>40</v>
      </c>
      <c r="O365" s="91"/>
      <c r="P365" s="252">
        <f>O365*H365</f>
        <v>0</v>
      </c>
      <c r="Q365" s="252">
        <v>0</v>
      </c>
      <c r="R365" s="252">
        <f>Q365*H365</f>
        <v>0</v>
      </c>
      <c r="S365" s="252">
        <v>0</v>
      </c>
      <c r="T365" s="253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54" t="s">
        <v>162</v>
      </c>
      <c r="AT365" s="254" t="s">
        <v>149</v>
      </c>
      <c r="AU365" s="254" t="s">
        <v>85</v>
      </c>
      <c r="AY365" s="17" t="s">
        <v>148</v>
      </c>
      <c r="BE365" s="255">
        <f>IF(N365="základní",J365,0)</f>
        <v>0</v>
      </c>
      <c r="BF365" s="255">
        <f>IF(N365="snížená",J365,0)</f>
        <v>0</v>
      </c>
      <c r="BG365" s="255">
        <f>IF(N365="zákl. přenesená",J365,0)</f>
        <v>0</v>
      </c>
      <c r="BH365" s="255">
        <f>IF(N365="sníž. přenesená",J365,0)</f>
        <v>0</v>
      </c>
      <c r="BI365" s="255">
        <f>IF(N365="nulová",J365,0)</f>
        <v>0</v>
      </c>
      <c r="BJ365" s="17" t="s">
        <v>83</v>
      </c>
      <c r="BK365" s="255">
        <f>ROUND(I365*H365,2)</f>
        <v>0</v>
      </c>
      <c r="BL365" s="17" t="s">
        <v>162</v>
      </c>
      <c r="BM365" s="254" t="s">
        <v>1230</v>
      </c>
    </row>
    <row r="366" s="13" customFormat="1">
      <c r="A366" s="13"/>
      <c r="B366" s="256"/>
      <c r="C366" s="257"/>
      <c r="D366" s="258" t="s">
        <v>156</v>
      </c>
      <c r="E366" s="259" t="s">
        <v>1</v>
      </c>
      <c r="F366" s="260" t="s">
        <v>725</v>
      </c>
      <c r="G366" s="257"/>
      <c r="H366" s="261">
        <v>20</v>
      </c>
      <c r="I366" s="262"/>
      <c r="J366" s="257"/>
      <c r="K366" s="257"/>
      <c r="L366" s="263"/>
      <c r="M366" s="264"/>
      <c r="N366" s="265"/>
      <c r="O366" s="265"/>
      <c r="P366" s="265"/>
      <c r="Q366" s="265"/>
      <c r="R366" s="265"/>
      <c r="S366" s="265"/>
      <c r="T366" s="26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7" t="s">
        <v>156</v>
      </c>
      <c r="AU366" s="267" t="s">
        <v>85</v>
      </c>
      <c r="AV366" s="13" t="s">
        <v>85</v>
      </c>
      <c r="AW366" s="13" t="s">
        <v>32</v>
      </c>
      <c r="AX366" s="13" t="s">
        <v>75</v>
      </c>
      <c r="AY366" s="267" t="s">
        <v>148</v>
      </c>
    </row>
    <row r="367" s="13" customFormat="1">
      <c r="A367" s="13"/>
      <c r="B367" s="256"/>
      <c r="C367" s="257"/>
      <c r="D367" s="258" t="s">
        <v>156</v>
      </c>
      <c r="E367" s="259" t="s">
        <v>1</v>
      </c>
      <c r="F367" s="260" t="s">
        <v>1231</v>
      </c>
      <c r="G367" s="257"/>
      <c r="H367" s="261">
        <v>336</v>
      </c>
      <c r="I367" s="262"/>
      <c r="J367" s="257"/>
      <c r="K367" s="257"/>
      <c r="L367" s="263"/>
      <c r="M367" s="264"/>
      <c r="N367" s="265"/>
      <c r="O367" s="265"/>
      <c r="P367" s="265"/>
      <c r="Q367" s="265"/>
      <c r="R367" s="265"/>
      <c r="S367" s="265"/>
      <c r="T367" s="26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7" t="s">
        <v>156</v>
      </c>
      <c r="AU367" s="267" t="s">
        <v>85</v>
      </c>
      <c r="AV367" s="13" t="s">
        <v>85</v>
      </c>
      <c r="AW367" s="13" t="s">
        <v>32</v>
      </c>
      <c r="AX367" s="13" t="s">
        <v>75</v>
      </c>
      <c r="AY367" s="267" t="s">
        <v>148</v>
      </c>
    </row>
    <row r="368" s="13" customFormat="1">
      <c r="A368" s="13"/>
      <c r="B368" s="256"/>
      <c r="C368" s="257"/>
      <c r="D368" s="258" t="s">
        <v>156</v>
      </c>
      <c r="E368" s="259" t="s">
        <v>1</v>
      </c>
      <c r="F368" s="260" t="s">
        <v>1227</v>
      </c>
      <c r="G368" s="257"/>
      <c r="H368" s="261">
        <v>68</v>
      </c>
      <c r="I368" s="262"/>
      <c r="J368" s="257"/>
      <c r="K368" s="257"/>
      <c r="L368" s="263"/>
      <c r="M368" s="264"/>
      <c r="N368" s="265"/>
      <c r="O368" s="265"/>
      <c r="P368" s="265"/>
      <c r="Q368" s="265"/>
      <c r="R368" s="265"/>
      <c r="S368" s="265"/>
      <c r="T368" s="26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7" t="s">
        <v>156</v>
      </c>
      <c r="AU368" s="267" t="s">
        <v>85</v>
      </c>
      <c r="AV368" s="13" t="s">
        <v>85</v>
      </c>
      <c r="AW368" s="13" t="s">
        <v>32</v>
      </c>
      <c r="AX368" s="13" t="s">
        <v>75</v>
      </c>
      <c r="AY368" s="267" t="s">
        <v>148</v>
      </c>
    </row>
    <row r="369" s="14" customFormat="1">
      <c r="A369" s="14"/>
      <c r="B369" s="268"/>
      <c r="C369" s="269"/>
      <c r="D369" s="258" t="s">
        <v>156</v>
      </c>
      <c r="E369" s="270" t="s">
        <v>1</v>
      </c>
      <c r="F369" s="271" t="s">
        <v>161</v>
      </c>
      <c r="G369" s="269"/>
      <c r="H369" s="272">
        <v>424</v>
      </c>
      <c r="I369" s="273"/>
      <c r="J369" s="269"/>
      <c r="K369" s="269"/>
      <c r="L369" s="274"/>
      <c r="M369" s="275"/>
      <c r="N369" s="276"/>
      <c r="O369" s="276"/>
      <c r="P369" s="276"/>
      <c r="Q369" s="276"/>
      <c r="R369" s="276"/>
      <c r="S369" s="276"/>
      <c r="T369" s="27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8" t="s">
        <v>156</v>
      </c>
      <c r="AU369" s="278" t="s">
        <v>85</v>
      </c>
      <c r="AV369" s="14" t="s">
        <v>162</v>
      </c>
      <c r="AW369" s="14" t="s">
        <v>32</v>
      </c>
      <c r="AX369" s="14" t="s">
        <v>83</v>
      </c>
      <c r="AY369" s="278" t="s">
        <v>148</v>
      </c>
    </row>
    <row r="370" s="2" customFormat="1" ht="21.75" customHeight="1">
      <c r="A370" s="38"/>
      <c r="B370" s="39"/>
      <c r="C370" s="243" t="s">
        <v>699</v>
      </c>
      <c r="D370" s="243" t="s">
        <v>149</v>
      </c>
      <c r="E370" s="244" t="s">
        <v>729</v>
      </c>
      <c r="F370" s="245" t="s">
        <v>348</v>
      </c>
      <c r="G370" s="246" t="s">
        <v>349</v>
      </c>
      <c r="H370" s="247">
        <v>1599</v>
      </c>
      <c r="I370" s="248"/>
      <c r="J370" s="249">
        <f>ROUND(I370*H370,2)</f>
        <v>0</v>
      </c>
      <c r="K370" s="245" t="s">
        <v>282</v>
      </c>
      <c r="L370" s="44"/>
      <c r="M370" s="250" t="s">
        <v>1</v>
      </c>
      <c r="N370" s="251" t="s">
        <v>40</v>
      </c>
      <c r="O370" s="91"/>
      <c r="P370" s="252">
        <f>O370*H370</f>
        <v>0</v>
      </c>
      <c r="Q370" s="252">
        <v>0</v>
      </c>
      <c r="R370" s="252">
        <f>Q370*H370</f>
        <v>0</v>
      </c>
      <c r="S370" s="252">
        <v>0</v>
      </c>
      <c r="T370" s="253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54" t="s">
        <v>162</v>
      </c>
      <c r="AT370" s="254" t="s">
        <v>149</v>
      </c>
      <c r="AU370" s="254" t="s">
        <v>85</v>
      </c>
      <c r="AY370" s="17" t="s">
        <v>148</v>
      </c>
      <c r="BE370" s="255">
        <f>IF(N370="základní",J370,0)</f>
        <v>0</v>
      </c>
      <c r="BF370" s="255">
        <f>IF(N370="snížená",J370,0)</f>
        <v>0</v>
      </c>
      <c r="BG370" s="255">
        <f>IF(N370="zákl. přenesená",J370,0)</f>
        <v>0</v>
      </c>
      <c r="BH370" s="255">
        <f>IF(N370="sníž. přenesená",J370,0)</f>
        <v>0</v>
      </c>
      <c r="BI370" s="255">
        <f>IF(N370="nulová",J370,0)</f>
        <v>0</v>
      </c>
      <c r="BJ370" s="17" t="s">
        <v>83</v>
      </c>
      <c r="BK370" s="255">
        <f>ROUND(I370*H370,2)</f>
        <v>0</v>
      </c>
      <c r="BL370" s="17" t="s">
        <v>162</v>
      </c>
      <c r="BM370" s="254" t="s">
        <v>1232</v>
      </c>
    </row>
    <row r="371" s="13" customFormat="1">
      <c r="A371" s="13"/>
      <c r="B371" s="256"/>
      <c r="C371" s="257"/>
      <c r="D371" s="258" t="s">
        <v>156</v>
      </c>
      <c r="E371" s="259" t="s">
        <v>1</v>
      </c>
      <c r="F371" s="260" t="s">
        <v>1233</v>
      </c>
      <c r="G371" s="257"/>
      <c r="H371" s="261">
        <v>323</v>
      </c>
      <c r="I371" s="262"/>
      <c r="J371" s="257"/>
      <c r="K371" s="257"/>
      <c r="L371" s="263"/>
      <c r="M371" s="264"/>
      <c r="N371" s="265"/>
      <c r="O371" s="265"/>
      <c r="P371" s="265"/>
      <c r="Q371" s="265"/>
      <c r="R371" s="265"/>
      <c r="S371" s="265"/>
      <c r="T371" s="26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7" t="s">
        <v>156</v>
      </c>
      <c r="AU371" s="267" t="s">
        <v>85</v>
      </c>
      <c r="AV371" s="13" t="s">
        <v>85</v>
      </c>
      <c r="AW371" s="13" t="s">
        <v>32</v>
      </c>
      <c r="AX371" s="13" t="s">
        <v>75</v>
      </c>
      <c r="AY371" s="267" t="s">
        <v>148</v>
      </c>
    </row>
    <row r="372" s="13" customFormat="1">
      <c r="A372" s="13"/>
      <c r="B372" s="256"/>
      <c r="C372" s="257"/>
      <c r="D372" s="258" t="s">
        <v>156</v>
      </c>
      <c r="E372" s="259" t="s">
        <v>1</v>
      </c>
      <c r="F372" s="260" t="s">
        <v>1225</v>
      </c>
      <c r="G372" s="257"/>
      <c r="H372" s="261">
        <v>1276</v>
      </c>
      <c r="I372" s="262"/>
      <c r="J372" s="257"/>
      <c r="K372" s="257"/>
      <c r="L372" s="263"/>
      <c r="M372" s="264"/>
      <c r="N372" s="265"/>
      <c r="O372" s="265"/>
      <c r="P372" s="265"/>
      <c r="Q372" s="265"/>
      <c r="R372" s="265"/>
      <c r="S372" s="265"/>
      <c r="T372" s="26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7" t="s">
        <v>156</v>
      </c>
      <c r="AU372" s="267" t="s">
        <v>85</v>
      </c>
      <c r="AV372" s="13" t="s">
        <v>85</v>
      </c>
      <c r="AW372" s="13" t="s">
        <v>32</v>
      </c>
      <c r="AX372" s="13" t="s">
        <v>75</v>
      </c>
      <c r="AY372" s="267" t="s">
        <v>148</v>
      </c>
    </row>
    <row r="373" s="14" customFormat="1">
      <c r="A373" s="14"/>
      <c r="B373" s="268"/>
      <c r="C373" s="269"/>
      <c r="D373" s="258" t="s">
        <v>156</v>
      </c>
      <c r="E373" s="270" t="s">
        <v>1</v>
      </c>
      <c r="F373" s="271" t="s">
        <v>161</v>
      </c>
      <c r="G373" s="269"/>
      <c r="H373" s="272">
        <v>1599</v>
      </c>
      <c r="I373" s="273"/>
      <c r="J373" s="269"/>
      <c r="K373" s="269"/>
      <c r="L373" s="274"/>
      <c r="M373" s="275"/>
      <c r="N373" s="276"/>
      <c r="O373" s="276"/>
      <c r="P373" s="276"/>
      <c r="Q373" s="276"/>
      <c r="R373" s="276"/>
      <c r="S373" s="276"/>
      <c r="T373" s="27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8" t="s">
        <v>156</v>
      </c>
      <c r="AU373" s="278" t="s">
        <v>85</v>
      </c>
      <c r="AV373" s="14" t="s">
        <v>162</v>
      </c>
      <c r="AW373" s="14" t="s">
        <v>32</v>
      </c>
      <c r="AX373" s="14" t="s">
        <v>83</v>
      </c>
      <c r="AY373" s="278" t="s">
        <v>148</v>
      </c>
    </row>
    <row r="374" s="2" customFormat="1" ht="33" customHeight="1">
      <c r="A374" s="38"/>
      <c r="B374" s="39"/>
      <c r="C374" s="243" t="s">
        <v>705</v>
      </c>
      <c r="D374" s="243" t="s">
        <v>149</v>
      </c>
      <c r="E374" s="244" t="s">
        <v>732</v>
      </c>
      <c r="F374" s="245" t="s">
        <v>733</v>
      </c>
      <c r="G374" s="246" t="s">
        <v>349</v>
      </c>
      <c r="H374" s="247">
        <v>34</v>
      </c>
      <c r="I374" s="248"/>
      <c r="J374" s="249">
        <f>ROUND(I374*H374,2)</f>
        <v>0</v>
      </c>
      <c r="K374" s="245" t="s">
        <v>282</v>
      </c>
      <c r="L374" s="44"/>
      <c r="M374" s="250" t="s">
        <v>1</v>
      </c>
      <c r="N374" s="251" t="s">
        <v>40</v>
      </c>
      <c r="O374" s="91"/>
      <c r="P374" s="252">
        <f>O374*H374</f>
        <v>0</v>
      </c>
      <c r="Q374" s="252">
        <v>0</v>
      </c>
      <c r="R374" s="252">
        <f>Q374*H374</f>
        <v>0</v>
      </c>
      <c r="S374" s="252">
        <v>0</v>
      </c>
      <c r="T374" s="253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54" t="s">
        <v>162</v>
      </c>
      <c r="AT374" s="254" t="s">
        <v>149</v>
      </c>
      <c r="AU374" s="254" t="s">
        <v>85</v>
      </c>
      <c r="AY374" s="17" t="s">
        <v>148</v>
      </c>
      <c r="BE374" s="255">
        <f>IF(N374="základní",J374,0)</f>
        <v>0</v>
      </c>
      <c r="BF374" s="255">
        <f>IF(N374="snížená",J374,0)</f>
        <v>0</v>
      </c>
      <c r="BG374" s="255">
        <f>IF(N374="zákl. přenesená",J374,0)</f>
        <v>0</v>
      </c>
      <c r="BH374" s="255">
        <f>IF(N374="sníž. přenesená",J374,0)</f>
        <v>0</v>
      </c>
      <c r="BI374" s="255">
        <f>IF(N374="nulová",J374,0)</f>
        <v>0</v>
      </c>
      <c r="BJ374" s="17" t="s">
        <v>83</v>
      </c>
      <c r="BK374" s="255">
        <f>ROUND(I374*H374,2)</f>
        <v>0</v>
      </c>
      <c r="BL374" s="17" t="s">
        <v>162</v>
      </c>
      <c r="BM374" s="254" t="s">
        <v>734</v>
      </c>
    </row>
    <row r="375" s="13" customFormat="1">
      <c r="A375" s="13"/>
      <c r="B375" s="256"/>
      <c r="C375" s="257"/>
      <c r="D375" s="258" t="s">
        <v>156</v>
      </c>
      <c r="E375" s="259" t="s">
        <v>1</v>
      </c>
      <c r="F375" s="260" t="s">
        <v>1234</v>
      </c>
      <c r="G375" s="257"/>
      <c r="H375" s="261">
        <v>34</v>
      </c>
      <c r="I375" s="262"/>
      <c r="J375" s="257"/>
      <c r="K375" s="257"/>
      <c r="L375" s="263"/>
      <c r="M375" s="264"/>
      <c r="N375" s="265"/>
      <c r="O375" s="265"/>
      <c r="P375" s="265"/>
      <c r="Q375" s="265"/>
      <c r="R375" s="265"/>
      <c r="S375" s="265"/>
      <c r="T375" s="26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7" t="s">
        <v>156</v>
      </c>
      <c r="AU375" s="267" t="s">
        <v>85</v>
      </c>
      <c r="AV375" s="13" t="s">
        <v>85</v>
      </c>
      <c r="AW375" s="13" t="s">
        <v>32</v>
      </c>
      <c r="AX375" s="13" t="s">
        <v>83</v>
      </c>
      <c r="AY375" s="267" t="s">
        <v>148</v>
      </c>
    </row>
    <row r="376" s="12" customFormat="1" ht="25.92" customHeight="1">
      <c r="A376" s="12"/>
      <c r="B376" s="227"/>
      <c r="C376" s="228"/>
      <c r="D376" s="229" t="s">
        <v>74</v>
      </c>
      <c r="E376" s="230" t="s">
        <v>736</v>
      </c>
      <c r="F376" s="230" t="s">
        <v>737</v>
      </c>
      <c r="G376" s="228"/>
      <c r="H376" s="228"/>
      <c r="I376" s="231"/>
      <c r="J376" s="232">
        <f>BK376</f>
        <v>0</v>
      </c>
      <c r="K376" s="228"/>
      <c r="L376" s="233"/>
      <c r="M376" s="234"/>
      <c r="N376" s="235"/>
      <c r="O376" s="235"/>
      <c r="P376" s="236">
        <f>P377</f>
        <v>0</v>
      </c>
      <c r="Q376" s="235"/>
      <c r="R376" s="236">
        <f>R377</f>
        <v>0.31222</v>
      </c>
      <c r="S376" s="235"/>
      <c r="T376" s="237">
        <f>T377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38" t="s">
        <v>85</v>
      </c>
      <c r="AT376" s="239" t="s">
        <v>74</v>
      </c>
      <c r="AU376" s="239" t="s">
        <v>75</v>
      </c>
      <c r="AY376" s="238" t="s">
        <v>148</v>
      </c>
      <c r="BK376" s="240">
        <f>BK377</f>
        <v>0</v>
      </c>
    </row>
    <row r="377" s="12" customFormat="1" ht="22.8" customHeight="1">
      <c r="A377" s="12"/>
      <c r="B377" s="227"/>
      <c r="C377" s="228"/>
      <c r="D377" s="229" t="s">
        <v>74</v>
      </c>
      <c r="E377" s="241" t="s">
        <v>738</v>
      </c>
      <c r="F377" s="241" t="s">
        <v>739</v>
      </c>
      <c r="G377" s="228"/>
      <c r="H377" s="228"/>
      <c r="I377" s="231"/>
      <c r="J377" s="242">
        <f>BK377</f>
        <v>0</v>
      </c>
      <c r="K377" s="228"/>
      <c r="L377" s="233"/>
      <c r="M377" s="234"/>
      <c r="N377" s="235"/>
      <c r="O377" s="235"/>
      <c r="P377" s="236">
        <f>SUM(P378:P380)</f>
        <v>0</v>
      </c>
      <c r="Q377" s="235"/>
      <c r="R377" s="236">
        <f>SUM(R378:R380)</f>
        <v>0.31222</v>
      </c>
      <c r="S377" s="235"/>
      <c r="T377" s="237">
        <f>SUM(T378:T380)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38" t="s">
        <v>85</v>
      </c>
      <c r="AT377" s="239" t="s">
        <v>74</v>
      </c>
      <c r="AU377" s="239" t="s">
        <v>83</v>
      </c>
      <c r="AY377" s="238" t="s">
        <v>148</v>
      </c>
      <c r="BK377" s="240">
        <f>SUM(BK378:BK380)</f>
        <v>0</v>
      </c>
    </row>
    <row r="378" s="2" customFormat="1" ht="21.75" customHeight="1">
      <c r="A378" s="38"/>
      <c r="B378" s="39"/>
      <c r="C378" s="243" t="s">
        <v>716</v>
      </c>
      <c r="D378" s="243" t="s">
        <v>149</v>
      </c>
      <c r="E378" s="244" t="s">
        <v>741</v>
      </c>
      <c r="F378" s="245" t="s">
        <v>742</v>
      </c>
      <c r="G378" s="246" t="s">
        <v>276</v>
      </c>
      <c r="H378" s="247">
        <v>466</v>
      </c>
      <c r="I378" s="248"/>
      <c r="J378" s="249">
        <f>ROUND(I378*H378,2)</f>
        <v>0</v>
      </c>
      <c r="K378" s="245" t="s">
        <v>282</v>
      </c>
      <c r="L378" s="44"/>
      <c r="M378" s="250" t="s">
        <v>1</v>
      </c>
      <c r="N378" s="251" t="s">
        <v>40</v>
      </c>
      <c r="O378" s="91"/>
      <c r="P378" s="252">
        <f>O378*H378</f>
        <v>0</v>
      </c>
      <c r="Q378" s="252">
        <v>4.0000000000000003E-05</v>
      </c>
      <c r="R378" s="252">
        <f>Q378*H378</f>
        <v>0.01864</v>
      </c>
      <c r="S378" s="252">
        <v>0</v>
      </c>
      <c r="T378" s="253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54" t="s">
        <v>233</v>
      </c>
      <c r="AT378" s="254" t="s">
        <v>149</v>
      </c>
      <c r="AU378" s="254" t="s">
        <v>85</v>
      </c>
      <c r="AY378" s="17" t="s">
        <v>148</v>
      </c>
      <c r="BE378" s="255">
        <f>IF(N378="základní",J378,0)</f>
        <v>0</v>
      </c>
      <c r="BF378" s="255">
        <f>IF(N378="snížená",J378,0)</f>
        <v>0</v>
      </c>
      <c r="BG378" s="255">
        <f>IF(N378="zákl. přenesená",J378,0)</f>
        <v>0</v>
      </c>
      <c r="BH378" s="255">
        <f>IF(N378="sníž. přenesená",J378,0)</f>
        <v>0</v>
      </c>
      <c r="BI378" s="255">
        <f>IF(N378="nulová",J378,0)</f>
        <v>0</v>
      </c>
      <c r="BJ378" s="17" t="s">
        <v>83</v>
      </c>
      <c r="BK378" s="255">
        <f>ROUND(I378*H378,2)</f>
        <v>0</v>
      </c>
      <c r="BL378" s="17" t="s">
        <v>233</v>
      </c>
      <c r="BM378" s="254" t="s">
        <v>743</v>
      </c>
    </row>
    <row r="379" s="13" customFormat="1">
      <c r="A379" s="13"/>
      <c r="B379" s="256"/>
      <c r="C379" s="257"/>
      <c r="D379" s="258" t="s">
        <v>156</v>
      </c>
      <c r="E379" s="259" t="s">
        <v>1</v>
      </c>
      <c r="F379" s="260" t="s">
        <v>1235</v>
      </c>
      <c r="G379" s="257"/>
      <c r="H379" s="261">
        <v>466</v>
      </c>
      <c r="I379" s="262"/>
      <c r="J379" s="257"/>
      <c r="K379" s="257"/>
      <c r="L379" s="263"/>
      <c r="M379" s="264"/>
      <c r="N379" s="265"/>
      <c r="O379" s="265"/>
      <c r="P379" s="265"/>
      <c r="Q379" s="265"/>
      <c r="R379" s="265"/>
      <c r="S379" s="265"/>
      <c r="T379" s="26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7" t="s">
        <v>156</v>
      </c>
      <c r="AU379" s="267" t="s">
        <v>85</v>
      </c>
      <c r="AV379" s="13" t="s">
        <v>85</v>
      </c>
      <c r="AW379" s="13" t="s">
        <v>32</v>
      </c>
      <c r="AX379" s="13" t="s">
        <v>83</v>
      </c>
      <c r="AY379" s="267" t="s">
        <v>148</v>
      </c>
    </row>
    <row r="380" s="2" customFormat="1" ht="21.75" customHeight="1">
      <c r="A380" s="38"/>
      <c r="B380" s="39"/>
      <c r="C380" s="297" t="s">
        <v>721</v>
      </c>
      <c r="D380" s="297" t="s">
        <v>359</v>
      </c>
      <c r="E380" s="298" t="s">
        <v>746</v>
      </c>
      <c r="F380" s="299" t="s">
        <v>747</v>
      </c>
      <c r="G380" s="300" t="s">
        <v>276</v>
      </c>
      <c r="H380" s="301">
        <v>466</v>
      </c>
      <c r="I380" s="302"/>
      <c r="J380" s="303">
        <f>ROUND(I380*H380,2)</f>
        <v>0</v>
      </c>
      <c r="K380" s="299" t="s">
        <v>282</v>
      </c>
      <c r="L380" s="304"/>
      <c r="M380" s="307" t="s">
        <v>1</v>
      </c>
      <c r="N380" s="308" t="s">
        <v>40</v>
      </c>
      <c r="O380" s="291"/>
      <c r="P380" s="292">
        <f>O380*H380</f>
        <v>0</v>
      </c>
      <c r="Q380" s="292">
        <v>0.00063000000000000003</v>
      </c>
      <c r="R380" s="292">
        <f>Q380*H380</f>
        <v>0.29358000000000001</v>
      </c>
      <c r="S380" s="292">
        <v>0</v>
      </c>
      <c r="T380" s="293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54" t="s">
        <v>446</v>
      </c>
      <c r="AT380" s="254" t="s">
        <v>359</v>
      </c>
      <c r="AU380" s="254" t="s">
        <v>85</v>
      </c>
      <c r="AY380" s="17" t="s">
        <v>148</v>
      </c>
      <c r="BE380" s="255">
        <f>IF(N380="základní",J380,0)</f>
        <v>0</v>
      </c>
      <c r="BF380" s="255">
        <f>IF(N380="snížená",J380,0)</f>
        <v>0</v>
      </c>
      <c r="BG380" s="255">
        <f>IF(N380="zákl. přenesená",J380,0)</f>
        <v>0</v>
      </c>
      <c r="BH380" s="255">
        <f>IF(N380="sníž. přenesená",J380,0)</f>
        <v>0</v>
      </c>
      <c r="BI380" s="255">
        <f>IF(N380="nulová",J380,0)</f>
        <v>0</v>
      </c>
      <c r="BJ380" s="17" t="s">
        <v>83</v>
      </c>
      <c r="BK380" s="255">
        <f>ROUND(I380*H380,2)</f>
        <v>0</v>
      </c>
      <c r="BL380" s="17" t="s">
        <v>233</v>
      </c>
      <c r="BM380" s="254" t="s">
        <v>748</v>
      </c>
    </row>
    <row r="381" s="2" customFormat="1" ht="6.96" customHeight="1">
      <c r="A381" s="38"/>
      <c r="B381" s="66"/>
      <c r="C381" s="67"/>
      <c r="D381" s="67"/>
      <c r="E381" s="67"/>
      <c r="F381" s="67"/>
      <c r="G381" s="67"/>
      <c r="H381" s="67"/>
      <c r="I381" s="192"/>
      <c r="J381" s="67"/>
      <c r="K381" s="67"/>
      <c r="L381" s="44"/>
      <c r="M381" s="38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</row>
  </sheetData>
  <sheetProtection sheet="1" autoFilter="0" formatColumns="0" formatRows="0" objects="1" scenarios="1" spinCount="100000" saltValue="kgj6AlbkRNio+c7imn1bpgcn6HErnVMYfnrufo7A4OLaDqXWGsn0iahosZSe+PdNinoO72JICgfVrrYVSGuNEw==" hashValue="TpEcGzzbi08MpdI9PteF4RHz8apV/4B8K/HUhKWw0AFiGhgRnhkp3bQDVliwOCIk3unx9zaOZEcms1AfTrPGYA==" algorithmName="SHA-512" password="CC35"/>
  <autoFilter ref="C130:K3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85</v>
      </c>
    </row>
    <row r="4" s="1" customFormat="1" ht="24.96" customHeight="1">
      <c r="B4" s="20"/>
      <c r="D4" s="150" t="s">
        <v>122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23.25" customHeight="1">
      <c r="B7" s="20"/>
      <c r="E7" s="153" t="str">
        <f>'Rekapitulace stavby'!K6</f>
        <v>Dukelských Hrdinů, revitalizace MK v úseku Havlíčkova x PR. Veselého x Marxova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123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1126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258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1236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16. 12. 2020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6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28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30</v>
      </c>
      <c r="E22" s="38"/>
      <c r="F22" s="38"/>
      <c r="G22" s="38"/>
      <c r="H22" s="38"/>
      <c r="I22" s="156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6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33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31</v>
      </c>
      <c r="F26" s="38"/>
      <c r="G26" s="38"/>
      <c r="H26" s="38"/>
      <c r="I26" s="156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34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35</v>
      </c>
      <c r="E32" s="38"/>
      <c r="F32" s="38"/>
      <c r="G32" s="38"/>
      <c r="H32" s="38"/>
      <c r="I32" s="154"/>
      <c r="J32" s="166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37</v>
      </c>
      <c r="G34" s="38"/>
      <c r="H34" s="38"/>
      <c r="I34" s="168" t="s">
        <v>36</v>
      </c>
      <c r="J34" s="167" t="s">
        <v>38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39</v>
      </c>
      <c r="E35" s="152" t="s">
        <v>40</v>
      </c>
      <c r="F35" s="170">
        <f>ROUND((SUM(BE123:BE153)),  2)</f>
        <v>0</v>
      </c>
      <c r="G35" s="38"/>
      <c r="H35" s="38"/>
      <c r="I35" s="171">
        <v>0.20999999999999999</v>
      </c>
      <c r="J35" s="170">
        <f>ROUND(((SUM(BE123:BE153))*I35),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41</v>
      </c>
      <c r="F36" s="170">
        <f>ROUND((SUM(BF123:BF153)),  2)</f>
        <v>0</v>
      </c>
      <c r="G36" s="38"/>
      <c r="H36" s="38"/>
      <c r="I36" s="171">
        <v>0.14999999999999999</v>
      </c>
      <c r="J36" s="170">
        <f>ROUND(((SUM(BF123:BF153))*I36),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42</v>
      </c>
      <c r="F37" s="170">
        <f>ROUND((SUM(BG123:BG153)),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43</v>
      </c>
      <c r="F38" s="170">
        <f>ROUND((SUM(BH123:BH153)),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44</v>
      </c>
      <c r="F39" s="170">
        <f>ROUND((SUM(BI123:BI153)),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45</v>
      </c>
      <c r="E41" s="174"/>
      <c r="F41" s="174"/>
      <c r="G41" s="175" t="s">
        <v>46</v>
      </c>
      <c r="H41" s="176" t="s">
        <v>47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48</v>
      </c>
      <c r="E50" s="181"/>
      <c r="F50" s="181"/>
      <c r="G50" s="180" t="s">
        <v>49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50</v>
      </c>
      <c r="E61" s="184"/>
      <c r="F61" s="185" t="s">
        <v>51</v>
      </c>
      <c r="G61" s="183" t="s">
        <v>50</v>
      </c>
      <c r="H61" s="184"/>
      <c r="I61" s="186"/>
      <c r="J61" s="187" t="s">
        <v>51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52</v>
      </c>
      <c r="E65" s="188"/>
      <c r="F65" s="188"/>
      <c r="G65" s="180" t="s">
        <v>53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50</v>
      </c>
      <c r="E76" s="184"/>
      <c r="F76" s="185" t="s">
        <v>51</v>
      </c>
      <c r="G76" s="183" t="s">
        <v>50</v>
      </c>
      <c r="H76" s="184"/>
      <c r="I76" s="186"/>
      <c r="J76" s="187" t="s">
        <v>51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96" t="str">
        <f>E7</f>
        <v>Dukelských Hrdinů, revitalizace MK v úseku Havlíčkova x PR. Veselého x Marxova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123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1126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258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102.1 - SO 102.1 - Vegetační úpravy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Hodonín</v>
      </c>
      <c r="G91" s="40"/>
      <c r="H91" s="40"/>
      <c r="I91" s="156" t="s">
        <v>22</v>
      </c>
      <c r="J91" s="79" t="str">
        <f>IF(J14="","",J14)</f>
        <v>16. 12. 2020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město Hodonín</v>
      </c>
      <c r="G93" s="40"/>
      <c r="H93" s="40"/>
      <c r="I93" s="156" t="s">
        <v>30</v>
      </c>
      <c r="J93" s="36" t="str">
        <f>E23</f>
        <v>Dopravoprojekt Ostrava a.s.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6" t="s">
        <v>33</v>
      </c>
      <c r="J94" s="36" t="str">
        <f>E26</f>
        <v>Dopravoprojekt Ostrava a.s.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126</v>
      </c>
      <c r="D96" s="198"/>
      <c r="E96" s="198"/>
      <c r="F96" s="198"/>
      <c r="G96" s="198"/>
      <c r="H96" s="198"/>
      <c r="I96" s="199"/>
      <c r="J96" s="200" t="s">
        <v>127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128</v>
      </c>
      <c r="D98" s="40"/>
      <c r="E98" s="40"/>
      <c r="F98" s="40"/>
      <c r="G98" s="40"/>
      <c r="H98" s="40"/>
      <c r="I98" s="154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129</v>
      </c>
    </row>
    <row r="99" s="9" customFormat="1" ht="24.96" customHeight="1">
      <c r="A99" s="9"/>
      <c r="B99" s="202"/>
      <c r="C99" s="203"/>
      <c r="D99" s="204" t="s">
        <v>750</v>
      </c>
      <c r="E99" s="205"/>
      <c r="F99" s="205"/>
      <c r="G99" s="205"/>
      <c r="H99" s="205"/>
      <c r="I99" s="206"/>
      <c r="J99" s="207">
        <f>J124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02"/>
      <c r="C100" s="203"/>
      <c r="D100" s="204" t="s">
        <v>1237</v>
      </c>
      <c r="E100" s="205"/>
      <c r="F100" s="205"/>
      <c r="G100" s="205"/>
      <c r="H100" s="205"/>
      <c r="I100" s="206"/>
      <c r="J100" s="207">
        <f>J129</f>
        <v>0</v>
      </c>
      <c r="K100" s="203"/>
      <c r="L100" s="20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02"/>
      <c r="C101" s="203"/>
      <c r="D101" s="204" t="s">
        <v>1238</v>
      </c>
      <c r="E101" s="205"/>
      <c r="F101" s="205"/>
      <c r="G101" s="205"/>
      <c r="H101" s="205"/>
      <c r="I101" s="206"/>
      <c r="J101" s="207">
        <f>J147</f>
        <v>0</v>
      </c>
      <c r="K101" s="203"/>
      <c r="L101" s="20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5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92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95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132</v>
      </c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3.25" customHeight="1">
      <c r="A111" s="38"/>
      <c r="B111" s="39"/>
      <c r="C111" s="40"/>
      <c r="D111" s="40"/>
      <c r="E111" s="196" t="str">
        <f>E7</f>
        <v>Dukelských Hrdinů, revitalizace MK v úseku Havlíčkova x PR. Veselého x Marxova</v>
      </c>
      <c r="F111" s="32"/>
      <c r="G111" s="32"/>
      <c r="H111" s="32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123</v>
      </c>
      <c r="D112" s="22"/>
      <c r="E112" s="22"/>
      <c r="F112" s="22"/>
      <c r="G112" s="22"/>
      <c r="H112" s="22"/>
      <c r="I112" s="146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96" t="s">
        <v>1126</v>
      </c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258</v>
      </c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SO 102.1 - SO 102.1 - Vegetační úpravy</v>
      </c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Hodonín</v>
      </c>
      <c r="G117" s="40"/>
      <c r="H117" s="40"/>
      <c r="I117" s="156" t="s">
        <v>22</v>
      </c>
      <c r="J117" s="79" t="str">
        <f>IF(J14="","",J14)</f>
        <v>16. 12. 2020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město Hodonín</v>
      </c>
      <c r="G119" s="40"/>
      <c r="H119" s="40"/>
      <c r="I119" s="156" t="s">
        <v>30</v>
      </c>
      <c r="J119" s="36" t="str">
        <f>E23</f>
        <v>Dopravoprojekt Ostrava a.s.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156" t="s">
        <v>33</v>
      </c>
      <c r="J120" s="36" t="str">
        <f>E26</f>
        <v>Dopravoprojekt Ostrava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5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15"/>
      <c r="B122" s="216"/>
      <c r="C122" s="217" t="s">
        <v>133</v>
      </c>
      <c r="D122" s="218" t="s">
        <v>60</v>
      </c>
      <c r="E122" s="218" t="s">
        <v>56</v>
      </c>
      <c r="F122" s="218" t="s">
        <v>57</v>
      </c>
      <c r="G122" s="218" t="s">
        <v>134</v>
      </c>
      <c r="H122" s="218" t="s">
        <v>135</v>
      </c>
      <c r="I122" s="219" t="s">
        <v>136</v>
      </c>
      <c r="J122" s="218" t="s">
        <v>127</v>
      </c>
      <c r="K122" s="220" t="s">
        <v>137</v>
      </c>
      <c r="L122" s="221"/>
      <c r="M122" s="100" t="s">
        <v>1</v>
      </c>
      <c r="N122" s="101" t="s">
        <v>39</v>
      </c>
      <c r="O122" s="101" t="s">
        <v>138</v>
      </c>
      <c r="P122" s="101" t="s">
        <v>139</v>
      </c>
      <c r="Q122" s="101" t="s">
        <v>140</v>
      </c>
      <c r="R122" s="101" t="s">
        <v>141</v>
      </c>
      <c r="S122" s="101" t="s">
        <v>142</v>
      </c>
      <c r="T122" s="102" t="s">
        <v>143</v>
      </c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/>
    </row>
    <row r="123" s="2" customFormat="1" ht="22.8" customHeight="1">
      <c r="A123" s="38"/>
      <c r="B123" s="39"/>
      <c r="C123" s="107" t="s">
        <v>144</v>
      </c>
      <c r="D123" s="40"/>
      <c r="E123" s="40"/>
      <c r="F123" s="40"/>
      <c r="G123" s="40"/>
      <c r="H123" s="40"/>
      <c r="I123" s="154"/>
      <c r="J123" s="222">
        <f>BK123</f>
        <v>0</v>
      </c>
      <c r="K123" s="40"/>
      <c r="L123" s="44"/>
      <c r="M123" s="103"/>
      <c r="N123" s="223"/>
      <c r="O123" s="104"/>
      <c r="P123" s="224">
        <f>P124+P129+P147</f>
        <v>0</v>
      </c>
      <c r="Q123" s="104"/>
      <c r="R123" s="224">
        <f>R124+R129+R147</f>
        <v>0</v>
      </c>
      <c r="S123" s="104"/>
      <c r="T123" s="225">
        <f>T124+T129+T147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129</v>
      </c>
      <c r="BK123" s="226">
        <f>BK124+BK129+BK147</f>
        <v>0</v>
      </c>
    </row>
    <row r="124" s="12" customFormat="1" ht="25.92" customHeight="1">
      <c r="A124" s="12"/>
      <c r="B124" s="227"/>
      <c r="C124" s="228"/>
      <c r="D124" s="229" t="s">
        <v>74</v>
      </c>
      <c r="E124" s="230" t="s">
        <v>754</v>
      </c>
      <c r="F124" s="230" t="s">
        <v>755</v>
      </c>
      <c r="G124" s="228"/>
      <c r="H124" s="228"/>
      <c r="I124" s="231"/>
      <c r="J124" s="232">
        <f>BK124</f>
        <v>0</v>
      </c>
      <c r="K124" s="228"/>
      <c r="L124" s="233"/>
      <c r="M124" s="234"/>
      <c r="N124" s="235"/>
      <c r="O124" s="235"/>
      <c r="P124" s="236">
        <f>SUM(P125:P128)</f>
        <v>0</v>
      </c>
      <c r="Q124" s="235"/>
      <c r="R124" s="236">
        <f>SUM(R125:R128)</f>
        <v>0</v>
      </c>
      <c r="S124" s="235"/>
      <c r="T124" s="237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83</v>
      </c>
      <c r="AT124" s="239" t="s">
        <v>74</v>
      </c>
      <c r="AU124" s="239" t="s">
        <v>75</v>
      </c>
      <c r="AY124" s="238" t="s">
        <v>148</v>
      </c>
      <c r="BK124" s="240">
        <f>SUM(BK125:BK128)</f>
        <v>0</v>
      </c>
    </row>
    <row r="125" s="2" customFormat="1" ht="21.75" customHeight="1">
      <c r="A125" s="38"/>
      <c r="B125" s="39"/>
      <c r="C125" s="243" t="s">
        <v>168</v>
      </c>
      <c r="D125" s="243" t="s">
        <v>149</v>
      </c>
      <c r="E125" s="244" t="s">
        <v>762</v>
      </c>
      <c r="F125" s="245" t="s">
        <v>763</v>
      </c>
      <c r="G125" s="246" t="s">
        <v>236</v>
      </c>
      <c r="H125" s="247">
        <v>7</v>
      </c>
      <c r="I125" s="248"/>
      <c r="J125" s="249">
        <f>ROUND(I125*H125,2)</f>
        <v>0</v>
      </c>
      <c r="K125" s="245" t="s">
        <v>153</v>
      </c>
      <c r="L125" s="44"/>
      <c r="M125" s="250" t="s">
        <v>1</v>
      </c>
      <c r="N125" s="251" t="s">
        <v>40</v>
      </c>
      <c r="O125" s="9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4" t="s">
        <v>162</v>
      </c>
      <c r="AT125" s="254" t="s">
        <v>149</v>
      </c>
      <c r="AU125" s="254" t="s">
        <v>83</v>
      </c>
      <c r="AY125" s="17" t="s">
        <v>148</v>
      </c>
      <c r="BE125" s="255">
        <f>IF(N125="základní",J125,0)</f>
        <v>0</v>
      </c>
      <c r="BF125" s="255">
        <f>IF(N125="snížená",J125,0)</f>
        <v>0</v>
      </c>
      <c r="BG125" s="255">
        <f>IF(N125="zákl. přenesená",J125,0)</f>
        <v>0</v>
      </c>
      <c r="BH125" s="255">
        <f>IF(N125="sníž. přenesená",J125,0)</f>
        <v>0</v>
      </c>
      <c r="BI125" s="255">
        <f>IF(N125="nulová",J125,0)</f>
        <v>0</v>
      </c>
      <c r="BJ125" s="17" t="s">
        <v>83</v>
      </c>
      <c r="BK125" s="255">
        <f>ROUND(I125*H125,2)</f>
        <v>0</v>
      </c>
      <c r="BL125" s="17" t="s">
        <v>162</v>
      </c>
      <c r="BM125" s="254" t="s">
        <v>1239</v>
      </c>
    </row>
    <row r="126" s="2" customFormat="1" ht="21.75" customHeight="1">
      <c r="A126" s="38"/>
      <c r="B126" s="39"/>
      <c r="C126" s="243" t="s">
        <v>162</v>
      </c>
      <c r="D126" s="243" t="s">
        <v>149</v>
      </c>
      <c r="E126" s="244" t="s">
        <v>759</v>
      </c>
      <c r="F126" s="245" t="s">
        <v>760</v>
      </c>
      <c r="G126" s="246" t="s">
        <v>236</v>
      </c>
      <c r="H126" s="247">
        <v>2</v>
      </c>
      <c r="I126" s="248"/>
      <c r="J126" s="249">
        <f>ROUND(I126*H126,2)</f>
        <v>0</v>
      </c>
      <c r="K126" s="245" t="s">
        <v>153</v>
      </c>
      <c r="L126" s="44"/>
      <c r="M126" s="250" t="s">
        <v>1</v>
      </c>
      <c r="N126" s="251" t="s">
        <v>40</v>
      </c>
      <c r="O126" s="91"/>
      <c r="P126" s="252">
        <f>O126*H126</f>
        <v>0</v>
      </c>
      <c r="Q126" s="252">
        <v>0</v>
      </c>
      <c r="R126" s="252">
        <f>Q126*H126</f>
        <v>0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162</v>
      </c>
      <c r="AT126" s="254" t="s">
        <v>149</v>
      </c>
      <c r="AU126" s="254" t="s">
        <v>83</v>
      </c>
      <c r="AY126" s="17" t="s">
        <v>148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83</v>
      </c>
      <c r="BK126" s="255">
        <f>ROUND(I126*H126,2)</f>
        <v>0</v>
      </c>
      <c r="BL126" s="17" t="s">
        <v>162</v>
      </c>
      <c r="BM126" s="254" t="s">
        <v>1240</v>
      </c>
    </row>
    <row r="127" s="2" customFormat="1" ht="16.5" customHeight="1">
      <c r="A127" s="38"/>
      <c r="B127" s="39"/>
      <c r="C127" s="243" t="s">
        <v>147</v>
      </c>
      <c r="D127" s="243" t="s">
        <v>149</v>
      </c>
      <c r="E127" s="244" t="s">
        <v>768</v>
      </c>
      <c r="F127" s="245" t="s">
        <v>769</v>
      </c>
      <c r="G127" s="246" t="s">
        <v>317</v>
      </c>
      <c r="H127" s="247">
        <v>4.5999999999999996</v>
      </c>
      <c r="I127" s="248"/>
      <c r="J127" s="249">
        <f>ROUND(I127*H127,2)</f>
        <v>0</v>
      </c>
      <c r="K127" s="245" t="s">
        <v>153</v>
      </c>
      <c r="L127" s="44"/>
      <c r="M127" s="250" t="s">
        <v>1</v>
      </c>
      <c r="N127" s="251" t="s">
        <v>40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162</v>
      </c>
      <c r="AT127" s="254" t="s">
        <v>149</v>
      </c>
      <c r="AU127" s="254" t="s">
        <v>83</v>
      </c>
      <c r="AY127" s="17" t="s">
        <v>148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83</v>
      </c>
      <c r="BK127" s="255">
        <f>ROUND(I127*H127,2)</f>
        <v>0</v>
      </c>
      <c r="BL127" s="17" t="s">
        <v>162</v>
      </c>
      <c r="BM127" s="254" t="s">
        <v>1241</v>
      </c>
    </row>
    <row r="128" s="2" customFormat="1" ht="21.75" customHeight="1">
      <c r="A128" s="38"/>
      <c r="B128" s="39"/>
      <c r="C128" s="243" t="s">
        <v>199</v>
      </c>
      <c r="D128" s="243" t="s">
        <v>149</v>
      </c>
      <c r="E128" s="244" t="s">
        <v>765</v>
      </c>
      <c r="F128" s="245" t="s">
        <v>766</v>
      </c>
      <c r="G128" s="246" t="s">
        <v>349</v>
      </c>
      <c r="H128" s="247">
        <v>9.5999999999999996</v>
      </c>
      <c r="I128" s="248"/>
      <c r="J128" s="249">
        <f>ROUND(I128*H128,2)</f>
        <v>0</v>
      </c>
      <c r="K128" s="245" t="s">
        <v>153</v>
      </c>
      <c r="L128" s="44"/>
      <c r="M128" s="250" t="s">
        <v>1</v>
      </c>
      <c r="N128" s="251" t="s">
        <v>40</v>
      </c>
      <c r="O128" s="91"/>
      <c r="P128" s="252">
        <f>O128*H128</f>
        <v>0</v>
      </c>
      <c r="Q128" s="252">
        <v>0</v>
      </c>
      <c r="R128" s="252">
        <f>Q128*H128</f>
        <v>0</v>
      </c>
      <c r="S128" s="252">
        <v>0</v>
      </c>
      <c r="T128" s="25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4" t="s">
        <v>162</v>
      </c>
      <c r="AT128" s="254" t="s">
        <v>149</v>
      </c>
      <c r="AU128" s="254" t="s">
        <v>83</v>
      </c>
      <c r="AY128" s="17" t="s">
        <v>148</v>
      </c>
      <c r="BE128" s="255">
        <f>IF(N128="základní",J128,0)</f>
        <v>0</v>
      </c>
      <c r="BF128" s="255">
        <f>IF(N128="snížená",J128,0)</f>
        <v>0</v>
      </c>
      <c r="BG128" s="255">
        <f>IF(N128="zákl. přenesená",J128,0)</f>
        <v>0</v>
      </c>
      <c r="BH128" s="255">
        <f>IF(N128="sníž. přenesená",J128,0)</f>
        <v>0</v>
      </c>
      <c r="BI128" s="255">
        <f>IF(N128="nulová",J128,0)</f>
        <v>0</v>
      </c>
      <c r="BJ128" s="17" t="s">
        <v>83</v>
      </c>
      <c r="BK128" s="255">
        <f>ROUND(I128*H128,2)</f>
        <v>0</v>
      </c>
      <c r="BL128" s="17" t="s">
        <v>162</v>
      </c>
      <c r="BM128" s="254" t="s">
        <v>1242</v>
      </c>
    </row>
    <row r="129" s="12" customFormat="1" ht="25.92" customHeight="1">
      <c r="A129" s="12"/>
      <c r="B129" s="227"/>
      <c r="C129" s="228"/>
      <c r="D129" s="229" t="s">
        <v>74</v>
      </c>
      <c r="E129" s="230" t="s">
        <v>771</v>
      </c>
      <c r="F129" s="230" t="s">
        <v>1243</v>
      </c>
      <c r="G129" s="228"/>
      <c r="H129" s="228"/>
      <c r="I129" s="231"/>
      <c r="J129" s="232">
        <f>BK129</f>
        <v>0</v>
      </c>
      <c r="K129" s="228"/>
      <c r="L129" s="233"/>
      <c r="M129" s="234"/>
      <c r="N129" s="235"/>
      <c r="O129" s="235"/>
      <c r="P129" s="236">
        <f>SUM(P130:P146)</f>
        <v>0</v>
      </c>
      <c r="Q129" s="235"/>
      <c r="R129" s="236">
        <f>SUM(R130:R146)</f>
        <v>0</v>
      </c>
      <c r="S129" s="235"/>
      <c r="T129" s="237">
        <f>SUM(T130:T146)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8" t="s">
        <v>83</v>
      </c>
      <c r="AT129" s="239" t="s">
        <v>74</v>
      </c>
      <c r="AU129" s="239" t="s">
        <v>75</v>
      </c>
      <c r="AY129" s="238" t="s">
        <v>148</v>
      </c>
      <c r="BK129" s="240">
        <f>SUM(BK130:BK146)</f>
        <v>0</v>
      </c>
    </row>
    <row r="130" s="2" customFormat="1" ht="21.75" customHeight="1">
      <c r="A130" s="38"/>
      <c r="B130" s="39"/>
      <c r="C130" s="243" t="s">
        <v>205</v>
      </c>
      <c r="D130" s="243" t="s">
        <v>149</v>
      </c>
      <c r="E130" s="244" t="s">
        <v>1244</v>
      </c>
      <c r="F130" s="245" t="s">
        <v>1245</v>
      </c>
      <c r="G130" s="246" t="s">
        <v>276</v>
      </c>
      <c r="H130" s="247">
        <v>51</v>
      </c>
      <c r="I130" s="248"/>
      <c r="J130" s="249">
        <f>ROUND(I130*H130,2)</f>
        <v>0</v>
      </c>
      <c r="K130" s="245" t="s">
        <v>153</v>
      </c>
      <c r="L130" s="44"/>
      <c r="M130" s="250" t="s">
        <v>1</v>
      </c>
      <c r="N130" s="251" t="s">
        <v>40</v>
      </c>
      <c r="O130" s="91"/>
      <c r="P130" s="252">
        <f>O130*H130</f>
        <v>0</v>
      </c>
      <c r="Q130" s="252">
        <v>0</v>
      </c>
      <c r="R130" s="252">
        <f>Q130*H130</f>
        <v>0</v>
      </c>
      <c r="S130" s="252">
        <v>0</v>
      </c>
      <c r="T130" s="25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54" t="s">
        <v>162</v>
      </c>
      <c r="AT130" s="254" t="s">
        <v>149</v>
      </c>
      <c r="AU130" s="254" t="s">
        <v>83</v>
      </c>
      <c r="AY130" s="17" t="s">
        <v>148</v>
      </c>
      <c r="BE130" s="255">
        <f>IF(N130="základní",J130,0)</f>
        <v>0</v>
      </c>
      <c r="BF130" s="255">
        <f>IF(N130="snížená",J130,0)</f>
        <v>0</v>
      </c>
      <c r="BG130" s="255">
        <f>IF(N130="zákl. přenesená",J130,0)</f>
        <v>0</v>
      </c>
      <c r="BH130" s="255">
        <f>IF(N130="sníž. přenesená",J130,0)</f>
        <v>0</v>
      </c>
      <c r="BI130" s="255">
        <f>IF(N130="nulová",J130,0)</f>
        <v>0</v>
      </c>
      <c r="BJ130" s="17" t="s">
        <v>83</v>
      </c>
      <c r="BK130" s="255">
        <f>ROUND(I130*H130,2)</f>
        <v>0</v>
      </c>
      <c r="BL130" s="17" t="s">
        <v>162</v>
      </c>
      <c r="BM130" s="254" t="s">
        <v>1246</v>
      </c>
    </row>
    <row r="131" s="2" customFormat="1" ht="21.75" customHeight="1">
      <c r="A131" s="38"/>
      <c r="B131" s="39"/>
      <c r="C131" s="243" t="s">
        <v>210</v>
      </c>
      <c r="D131" s="243" t="s">
        <v>149</v>
      </c>
      <c r="E131" s="244" t="s">
        <v>1247</v>
      </c>
      <c r="F131" s="245" t="s">
        <v>1248</v>
      </c>
      <c r="G131" s="246" t="s">
        <v>276</v>
      </c>
      <c r="H131" s="247">
        <v>51</v>
      </c>
      <c r="I131" s="248"/>
      <c r="J131" s="249">
        <f>ROUND(I131*H131,2)</f>
        <v>0</v>
      </c>
      <c r="K131" s="245" t="s">
        <v>153</v>
      </c>
      <c r="L131" s="44"/>
      <c r="M131" s="250" t="s">
        <v>1</v>
      </c>
      <c r="N131" s="251" t="s">
        <v>40</v>
      </c>
      <c r="O131" s="91"/>
      <c r="P131" s="252">
        <f>O131*H131</f>
        <v>0</v>
      </c>
      <c r="Q131" s="252">
        <v>0</v>
      </c>
      <c r="R131" s="252">
        <f>Q131*H131</f>
        <v>0</v>
      </c>
      <c r="S131" s="252">
        <v>0</v>
      </c>
      <c r="T131" s="25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4" t="s">
        <v>162</v>
      </c>
      <c r="AT131" s="254" t="s">
        <v>149</v>
      </c>
      <c r="AU131" s="254" t="s">
        <v>83</v>
      </c>
      <c r="AY131" s="17" t="s">
        <v>148</v>
      </c>
      <c r="BE131" s="255">
        <f>IF(N131="základní",J131,0)</f>
        <v>0</v>
      </c>
      <c r="BF131" s="255">
        <f>IF(N131="snížená",J131,0)</f>
        <v>0</v>
      </c>
      <c r="BG131" s="255">
        <f>IF(N131="zákl. přenesená",J131,0)</f>
        <v>0</v>
      </c>
      <c r="BH131" s="255">
        <f>IF(N131="sníž. přenesená",J131,0)</f>
        <v>0</v>
      </c>
      <c r="BI131" s="255">
        <f>IF(N131="nulová",J131,0)</f>
        <v>0</v>
      </c>
      <c r="BJ131" s="17" t="s">
        <v>83</v>
      </c>
      <c r="BK131" s="255">
        <f>ROUND(I131*H131,2)</f>
        <v>0</v>
      </c>
      <c r="BL131" s="17" t="s">
        <v>162</v>
      </c>
      <c r="BM131" s="254" t="s">
        <v>1249</v>
      </c>
    </row>
    <row r="132" s="2" customFormat="1" ht="21.75" customHeight="1">
      <c r="A132" s="38"/>
      <c r="B132" s="39"/>
      <c r="C132" s="243" t="s">
        <v>214</v>
      </c>
      <c r="D132" s="243" t="s">
        <v>149</v>
      </c>
      <c r="E132" s="244" t="s">
        <v>1250</v>
      </c>
      <c r="F132" s="245" t="s">
        <v>1251</v>
      </c>
      <c r="G132" s="246" t="s">
        <v>349</v>
      </c>
      <c r="H132" s="247">
        <v>3.3149999999999999</v>
      </c>
      <c r="I132" s="248"/>
      <c r="J132" s="249">
        <f>ROUND(I132*H132,2)</f>
        <v>0</v>
      </c>
      <c r="K132" s="245" t="s">
        <v>153</v>
      </c>
      <c r="L132" s="44"/>
      <c r="M132" s="250" t="s">
        <v>1</v>
      </c>
      <c r="N132" s="251" t="s">
        <v>40</v>
      </c>
      <c r="O132" s="91"/>
      <c r="P132" s="252">
        <f>O132*H132</f>
        <v>0</v>
      </c>
      <c r="Q132" s="252">
        <v>0</v>
      </c>
      <c r="R132" s="252">
        <f>Q132*H132</f>
        <v>0</v>
      </c>
      <c r="S132" s="252">
        <v>0</v>
      </c>
      <c r="T132" s="25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4" t="s">
        <v>162</v>
      </c>
      <c r="AT132" s="254" t="s">
        <v>149</v>
      </c>
      <c r="AU132" s="254" t="s">
        <v>83</v>
      </c>
      <c r="AY132" s="17" t="s">
        <v>148</v>
      </c>
      <c r="BE132" s="255">
        <f>IF(N132="základní",J132,0)</f>
        <v>0</v>
      </c>
      <c r="BF132" s="255">
        <f>IF(N132="snížená",J132,0)</f>
        <v>0</v>
      </c>
      <c r="BG132" s="255">
        <f>IF(N132="zákl. přenesená",J132,0)</f>
        <v>0</v>
      </c>
      <c r="BH132" s="255">
        <f>IF(N132="sníž. přenesená",J132,0)</f>
        <v>0</v>
      </c>
      <c r="BI132" s="255">
        <f>IF(N132="nulová",J132,0)</f>
        <v>0</v>
      </c>
      <c r="BJ132" s="17" t="s">
        <v>83</v>
      </c>
      <c r="BK132" s="255">
        <f>ROUND(I132*H132,2)</f>
        <v>0</v>
      </c>
      <c r="BL132" s="17" t="s">
        <v>162</v>
      </c>
      <c r="BM132" s="254" t="s">
        <v>1252</v>
      </c>
    </row>
    <row r="133" s="2" customFormat="1" ht="16.5" customHeight="1">
      <c r="A133" s="38"/>
      <c r="B133" s="39"/>
      <c r="C133" s="243" t="s">
        <v>219</v>
      </c>
      <c r="D133" s="243" t="s">
        <v>149</v>
      </c>
      <c r="E133" s="244" t="s">
        <v>1253</v>
      </c>
      <c r="F133" s="245" t="s">
        <v>1254</v>
      </c>
      <c r="G133" s="246" t="s">
        <v>349</v>
      </c>
      <c r="H133" s="247">
        <v>2.8559999999999999</v>
      </c>
      <c r="I133" s="248"/>
      <c r="J133" s="249">
        <f>ROUND(I133*H133,2)</f>
        <v>0</v>
      </c>
      <c r="K133" s="245" t="s">
        <v>153</v>
      </c>
      <c r="L133" s="44"/>
      <c r="M133" s="250" t="s">
        <v>1</v>
      </c>
      <c r="N133" s="251" t="s">
        <v>40</v>
      </c>
      <c r="O133" s="91"/>
      <c r="P133" s="252">
        <f>O133*H133</f>
        <v>0</v>
      </c>
      <c r="Q133" s="252">
        <v>0</v>
      </c>
      <c r="R133" s="252">
        <f>Q133*H133</f>
        <v>0</v>
      </c>
      <c r="S133" s="252">
        <v>0</v>
      </c>
      <c r="T133" s="25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4" t="s">
        <v>162</v>
      </c>
      <c r="AT133" s="254" t="s">
        <v>149</v>
      </c>
      <c r="AU133" s="254" t="s">
        <v>83</v>
      </c>
      <c r="AY133" s="17" t="s">
        <v>148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17" t="s">
        <v>83</v>
      </c>
      <c r="BK133" s="255">
        <f>ROUND(I133*H133,2)</f>
        <v>0</v>
      </c>
      <c r="BL133" s="17" t="s">
        <v>162</v>
      </c>
      <c r="BM133" s="254" t="s">
        <v>1255</v>
      </c>
    </row>
    <row r="134" s="2" customFormat="1" ht="16.5" customHeight="1">
      <c r="A134" s="38"/>
      <c r="B134" s="39"/>
      <c r="C134" s="243" t="s">
        <v>224</v>
      </c>
      <c r="D134" s="243" t="s">
        <v>149</v>
      </c>
      <c r="E134" s="244" t="s">
        <v>1256</v>
      </c>
      <c r="F134" s="245" t="s">
        <v>1257</v>
      </c>
      <c r="G134" s="246" t="s">
        <v>349</v>
      </c>
      <c r="H134" s="247">
        <v>6.1200000000000001</v>
      </c>
      <c r="I134" s="248"/>
      <c r="J134" s="249">
        <f>ROUND(I134*H134,2)</f>
        <v>0</v>
      </c>
      <c r="K134" s="245" t="s">
        <v>153</v>
      </c>
      <c r="L134" s="44"/>
      <c r="M134" s="250" t="s">
        <v>1</v>
      </c>
      <c r="N134" s="251" t="s">
        <v>40</v>
      </c>
      <c r="O134" s="91"/>
      <c r="P134" s="252">
        <f>O134*H134</f>
        <v>0</v>
      </c>
      <c r="Q134" s="252">
        <v>0</v>
      </c>
      <c r="R134" s="252">
        <f>Q134*H134</f>
        <v>0</v>
      </c>
      <c r="S134" s="252">
        <v>0</v>
      </c>
      <c r="T134" s="253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54" t="s">
        <v>162</v>
      </c>
      <c r="AT134" s="254" t="s">
        <v>149</v>
      </c>
      <c r="AU134" s="254" t="s">
        <v>83</v>
      </c>
      <c r="AY134" s="17" t="s">
        <v>148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7" t="s">
        <v>83</v>
      </c>
      <c r="BK134" s="255">
        <f>ROUND(I134*H134,2)</f>
        <v>0</v>
      </c>
      <c r="BL134" s="17" t="s">
        <v>162</v>
      </c>
      <c r="BM134" s="254" t="s">
        <v>1258</v>
      </c>
    </row>
    <row r="135" s="2" customFormat="1" ht="16.5" customHeight="1">
      <c r="A135" s="38"/>
      <c r="B135" s="39"/>
      <c r="C135" s="243" t="s">
        <v>8</v>
      </c>
      <c r="D135" s="243" t="s">
        <v>149</v>
      </c>
      <c r="E135" s="244" t="s">
        <v>1259</v>
      </c>
      <c r="F135" s="245" t="s">
        <v>1260</v>
      </c>
      <c r="G135" s="246" t="s">
        <v>317</v>
      </c>
      <c r="H135" s="247">
        <v>1.53</v>
      </c>
      <c r="I135" s="248"/>
      <c r="J135" s="249">
        <f>ROUND(I135*H135,2)</f>
        <v>0</v>
      </c>
      <c r="K135" s="245" t="s">
        <v>153</v>
      </c>
      <c r="L135" s="44"/>
      <c r="M135" s="250" t="s">
        <v>1</v>
      </c>
      <c r="N135" s="251" t="s">
        <v>40</v>
      </c>
      <c r="O135" s="91"/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162</v>
      </c>
      <c r="AT135" s="254" t="s">
        <v>149</v>
      </c>
      <c r="AU135" s="254" t="s">
        <v>83</v>
      </c>
      <c r="AY135" s="17" t="s">
        <v>148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83</v>
      </c>
      <c r="BK135" s="255">
        <f>ROUND(I135*H135,2)</f>
        <v>0</v>
      </c>
      <c r="BL135" s="17" t="s">
        <v>162</v>
      </c>
      <c r="BM135" s="254" t="s">
        <v>1261</v>
      </c>
    </row>
    <row r="136" s="2" customFormat="1" ht="16.5" customHeight="1">
      <c r="A136" s="38"/>
      <c r="B136" s="39"/>
      <c r="C136" s="243" t="s">
        <v>233</v>
      </c>
      <c r="D136" s="243" t="s">
        <v>149</v>
      </c>
      <c r="E136" s="244" t="s">
        <v>1262</v>
      </c>
      <c r="F136" s="245" t="s">
        <v>1263</v>
      </c>
      <c r="G136" s="246" t="s">
        <v>387</v>
      </c>
      <c r="H136" s="247">
        <v>51</v>
      </c>
      <c r="I136" s="248"/>
      <c r="J136" s="249">
        <f>ROUND(I136*H136,2)</f>
        <v>0</v>
      </c>
      <c r="K136" s="245" t="s">
        <v>153</v>
      </c>
      <c r="L136" s="44"/>
      <c r="M136" s="250" t="s">
        <v>1</v>
      </c>
      <c r="N136" s="251" t="s">
        <v>40</v>
      </c>
      <c r="O136" s="91"/>
      <c r="P136" s="252">
        <f>O136*H136</f>
        <v>0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54" t="s">
        <v>162</v>
      </c>
      <c r="AT136" s="254" t="s">
        <v>149</v>
      </c>
      <c r="AU136" s="254" t="s">
        <v>83</v>
      </c>
      <c r="AY136" s="17" t="s">
        <v>148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17" t="s">
        <v>83</v>
      </c>
      <c r="BK136" s="255">
        <f>ROUND(I136*H136,2)</f>
        <v>0</v>
      </c>
      <c r="BL136" s="17" t="s">
        <v>162</v>
      </c>
      <c r="BM136" s="254" t="s">
        <v>1264</v>
      </c>
    </row>
    <row r="137" s="2" customFormat="1" ht="21.75" customHeight="1">
      <c r="A137" s="38"/>
      <c r="B137" s="39"/>
      <c r="C137" s="243" t="s">
        <v>353</v>
      </c>
      <c r="D137" s="243" t="s">
        <v>149</v>
      </c>
      <c r="E137" s="244" t="s">
        <v>1265</v>
      </c>
      <c r="F137" s="245" t="s">
        <v>1266</v>
      </c>
      <c r="G137" s="246" t="s">
        <v>276</v>
      </c>
      <c r="H137" s="247">
        <v>51</v>
      </c>
      <c r="I137" s="248"/>
      <c r="J137" s="249">
        <f>ROUND(I137*H137,2)</f>
        <v>0</v>
      </c>
      <c r="K137" s="245" t="s">
        <v>153</v>
      </c>
      <c r="L137" s="44"/>
      <c r="M137" s="250" t="s">
        <v>1</v>
      </c>
      <c r="N137" s="251" t="s">
        <v>40</v>
      </c>
      <c r="O137" s="91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4" t="s">
        <v>162</v>
      </c>
      <c r="AT137" s="254" t="s">
        <v>149</v>
      </c>
      <c r="AU137" s="254" t="s">
        <v>83</v>
      </c>
      <c r="AY137" s="17" t="s">
        <v>148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7" t="s">
        <v>83</v>
      </c>
      <c r="BK137" s="255">
        <f>ROUND(I137*H137,2)</f>
        <v>0</v>
      </c>
      <c r="BL137" s="17" t="s">
        <v>162</v>
      </c>
      <c r="BM137" s="254" t="s">
        <v>1267</v>
      </c>
    </row>
    <row r="138" s="2" customFormat="1" ht="21.75" customHeight="1">
      <c r="A138" s="38"/>
      <c r="B138" s="39"/>
      <c r="C138" s="243" t="s">
        <v>358</v>
      </c>
      <c r="D138" s="243" t="s">
        <v>149</v>
      </c>
      <c r="E138" s="244" t="s">
        <v>1268</v>
      </c>
      <c r="F138" s="245" t="s">
        <v>1269</v>
      </c>
      <c r="G138" s="246" t="s">
        <v>349</v>
      </c>
      <c r="H138" s="247">
        <v>6.6299999999999999</v>
      </c>
      <c r="I138" s="248"/>
      <c r="J138" s="249">
        <f>ROUND(I138*H138,2)</f>
        <v>0</v>
      </c>
      <c r="K138" s="245" t="s">
        <v>153</v>
      </c>
      <c r="L138" s="44"/>
      <c r="M138" s="250" t="s">
        <v>1</v>
      </c>
      <c r="N138" s="251" t="s">
        <v>40</v>
      </c>
      <c r="O138" s="91"/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4" t="s">
        <v>162</v>
      </c>
      <c r="AT138" s="254" t="s">
        <v>149</v>
      </c>
      <c r="AU138" s="254" t="s">
        <v>83</v>
      </c>
      <c r="AY138" s="17" t="s">
        <v>148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17" t="s">
        <v>83</v>
      </c>
      <c r="BK138" s="255">
        <f>ROUND(I138*H138,2)</f>
        <v>0</v>
      </c>
      <c r="BL138" s="17" t="s">
        <v>162</v>
      </c>
      <c r="BM138" s="254" t="s">
        <v>1270</v>
      </c>
    </row>
    <row r="139" s="2" customFormat="1" ht="16.5" customHeight="1">
      <c r="A139" s="38"/>
      <c r="B139" s="39"/>
      <c r="C139" s="243" t="s">
        <v>364</v>
      </c>
      <c r="D139" s="243" t="s">
        <v>149</v>
      </c>
      <c r="E139" s="244" t="s">
        <v>1271</v>
      </c>
      <c r="F139" s="245" t="s">
        <v>1272</v>
      </c>
      <c r="G139" s="246" t="s">
        <v>349</v>
      </c>
      <c r="H139" s="247">
        <v>11.475</v>
      </c>
      <c r="I139" s="248"/>
      <c r="J139" s="249">
        <f>ROUND(I139*H139,2)</f>
        <v>0</v>
      </c>
      <c r="K139" s="245" t="s">
        <v>153</v>
      </c>
      <c r="L139" s="44"/>
      <c r="M139" s="250" t="s">
        <v>1</v>
      </c>
      <c r="N139" s="251" t="s">
        <v>40</v>
      </c>
      <c r="O139" s="91"/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4" t="s">
        <v>162</v>
      </c>
      <c r="AT139" s="254" t="s">
        <v>149</v>
      </c>
      <c r="AU139" s="254" t="s">
        <v>83</v>
      </c>
      <c r="AY139" s="17" t="s">
        <v>148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17" t="s">
        <v>83</v>
      </c>
      <c r="BK139" s="255">
        <f>ROUND(I139*H139,2)</f>
        <v>0</v>
      </c>
      <c r="BL139" s="17" t="s">
        <v>162</v>
      </c>
      <c r="BM139" s="254" t="s">
        <v>1273</v>
      </c>
    </row>
    <row r="140" s="2" customFormat="1" ht="16.5" customHeight="1">
      <c r="A140" s="38"/>
      <c r="B140" s="39"/>
      <c r="C140" s="243" t="s">
        <v>375</v>
      </c>
      <c r="D140" s="243" t="s">
        <v>149</v>
      </c>
      <c r="E140" s="244" t="s">
        <v>1274</v>
      </c>
      <c r="F140" s="245" t="s">
        <v>1275</v>
      </c>
      <c r="G140" s="246" t="s">
        <v>349</v>
      </c>
      <c r="H140" s="247">
        <v>5.7380000000000004</v>
      </c>
      <c r="I140" s="248"/>
      <c r="J140" s="249">
        <f>ROUND(I140*H140,2)</f>
        <v>0</v>
      </c>
      <c r="K140" s="245" t="s">
        <v>153</v>
      </c>
      <c r="L140" s="44"/>
      <c r="M140" s="250" t="s">
        <v>1</v>
      </c>
      <c r="N140" s="251" t="s">
        <v>40</v>
      </c>
      <c r="O140" s="91"/>
      <c r="P140" s="252">
        <f>O140*H140</f>
        <v>0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162</v>
      </c>
      <c r="AT140" s="254" t="s">
        <v>149</v>
      </c>
      <c r="AU140" s="254" t="s">
        <v>83</v>
      </c>
      <c r="AY140" s="17" t="s">
        <v>148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83</v>
      </c>
      <c r="BK140" s="255">
        <f>ROUND(I140*H140,2)</f>
        <v>0</v>
      </c>
      <c r="BL140" s="17" t="s">
        <v>162</v>
      </c>
      <c r="BM140" s="254" t="s">
        <v>1276</v>
      </c>
    </row>
    <row r="141" s="2" customFormat="1" ht="16.5" customHeight="1">
      <c r="A141" s="38"/>
      <c r="B141" s="39"/>
      <c r="C141" s="243" t="s">
        <v>7</v>
      </c>
      <c r="D141" s="243" t="s">
        <v>149</v>
      </c>
      <c r="E141" s="244" t="s">
        <v>1277</v>
      </c>
      <c r="F141" s="245" t="s">
        <v>1278</v>
      </c>
      <c r="G141" s="246" t="s">
        <v>349</v>
      </c>
      <c r="H141" s="247">
        <v>5.7380000000000004</v>
      </c>
      <c r="I141" s="248"/>
      <c r="J141" s="249">
        <f>ROUND(I141*H141,2)</f>
        <v>0</v>
      </c>
      <c r="K141" s="245" t="s">
        <v>153</v>
      </c>
      <c r="L141" s="44"/>
      <c r="M141" s="250" t="s">
        <v>1</v>
      </c>
      <c r="N141" s="251" t="s">
        <v>40</v>
      </c>
      <c r="O141" s="91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4" t="s">
        <v>162</v>
      </c>
      <c r="AT141" s="254" t="s">
        <v>149</v>
      </c>
      <c r="AU141" s="254" t="s">
        <v>83</v>
      </c>
      <c r="AY141" s="17" t="s">
        <v>148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7" t="s">
        <v>83</v>
      </c>
      <c r="BK141" s="255">
        <f>ROUND(I141*H141,2)</f>
        <v>0</v>
      </c>
      <c r="BL141" s="17" t="s">
        <v>162</v>
      </c>
      <c r="BM141" s="254" t="s">
        <v>1279</v>
      </c>
    </row>
    <row r="142" s="2" customFormat="1" ht="16.5" customHeight="1">
      <c r="A142" s="38"/>
      <c r="B142" s="39"/>
      <c r="C142" s="243" t="s">
        <v>384</v>
      </c>
      <c r="D142" s="243" t="s">
        <v>149</v>
      </c>
      <c r="E142" s="244" t="s">
        <v>1280</v>
      </c>
      <c r="F142" s="245" t="s">
        <v>1281</v>
      </c>
      <c r="G142" s="246" t="s">
        <v>317</v>
      </c>
      <c r="H142" s="247">
        <v>5.0999999999999996</v>
      </c>
      <c r="I142" s="248"/>
      <c r="J142" s="249">
        <f>ROUND(I142*H142,2)</f>
        <v>0</v>
      </c>
      <c r="K142" s="245" t="s">
        <v>153</v>
      </c>
      <c r="L142" s="44"/>
      <c r="M142" s="250" t="s">
        <v>1</v>
      </c>
      <c r="N142" s="251" t="s">
        <v>40</v>
      </c>
      <c r="O142" s="91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4" t="s">
        <v>162</v>
      </c>
      <c r="AT142" s="254" t="s">
        <v>149</v>
      </c>
      <c r="AU142" s="254" t="s">
        <v>83</v>
      </c>
      <c r="AY142" s="17" t="s">
        <v>148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7" t="s">
        <v>83</v>
      </c>
      <c r="BK142" s="255">
        <f>ROUND(I142*H142,2)</f>
        <v>0</v>
      </c>
      <c r="BL142" s="17" t="s">
        <v>162</v>
      </c>
      <c r="BM142" s="254" t="s">
        <v>1282</v>
      </c>
    </row>
    <row r="143" s="2" customFormat="1" ht="16.5" customHeight="1">
      <c r="A143" s="38"/>
      <c r="B143" s="39"/>
      <c r="C143" s="243" t="s">
        <v>391</v>
      </c>
      <c r="D143" s="243" t="s">
        <v>149</v>
      </c>
      <c r="E143" s="244" t="s">
        <v>1283</v>
      </c>
      <c r="F143" s="245" t="s">
        <v>1263</v>
      </c>
      <c r="G143" s="246" t="s">
        <v>387</v>
      </c>
      <c r="H143" s="247">
        <v>127.5</v>
      </c>
      <c r="I143" s="248"/>
      <c r="J143" s="249">
        <f>ROUND(I143*H143,2)</f>
        <v>0</v>
      </c>
      <c r="K143" s="245" t="s">
        <v>153</v>
      </c>
      <c r="L143" s="44"/>
      <c r="M143" s="250" t="s">
        <v>1</v>
      </c>
      <c r="N143" s="251" t="s">
        <v>40</v>
      </c>
      <c r="O143" s="91"/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4" t="s">
        <v>162</v>
      </c>
      <c r="AT143" s="254" t="s">
        <v>149</v>
      </c>
      <c r="AU143" s="254" t="s">
        <v>83</v>
      </c>
      <c r="AY143" s="17" t="s">
        <v>148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17" t="s">
        <v>83</v>
      </c>
      <c r="BK143" s="255">
        <f>ROUND(I143*H143,2)</f>
        <v>0</v>
      </c>
      <c r="BL143" s="17" t="s">
        <v>162</v>
      </c>
      <c r="BM143" s="254" t="s">
        <v>1284</v>
      </c>
    </row>
    <row r="144" s="2" customFormat="1" ht="16.5" customHeight="1">
      <c r="A144" s="38"/>
      <c r="B144" s="39"/>
      <c r="C144" s="243" t="s">
        <v>397</v>
      </c>
      <c r="D144" s="243" t="s">
        <v>149</v>
      </c>
      <c r="E144" s="244" t="s">
        <v>1285</v>
      </c>
      <c r="F144" s="245" t="s">
        <v>1286</v>
      </c>
      <c r="G144" s="246" t="s">
        <v>387</v>
      </c>
      <c r="H144" s="247">
        <v>20.399999999999999</v>
      </c>
      <c r="I144" s="248"/>
      <c r="J144" s="249">
        <f>ROUND(I144*H144,2)</f>
        <v>0</v>
      </c>
      <c r="K144" s="245" t="s">
        <v>153</v>
      </c>
      <c r="L144" s="44"/>
      <c r="M144" s="250" t="s">
        <v>1</v>
      </c>
      <c r="N144" s="251" t="s">
        <v>40</v>
      </c>
      <c r="O144" s="91"/>
      <c r="P144" s="252">
        <f>O144*H144</f>
        <v>0</v>
      </c>
      <c r="Q144" s="252">
        <v>0</v>
      </c>
      <c r="R144" s="252">
        <f>Q144*H144</f>
        <v>0</v>
      </c>
      <c r="S144" s="252">
        <v>0</v>
      </c>
      <c r="T144" s="25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4" t="s">
        <v>162</v>
      </c>
      <c r="AT144" s="254" t="s">
        <v>149</v>
      </c>
      <c r="AU144" s="254" t="s">
        <v>83</v>
      </c>
      <c r="AY144" s="17" t="s">
        <v>148</v>
      </c>
      <c r="BE144" s="255">
        <f>IF(N144="základní",J144,0)</f>
        <v>0</v>
      </c>
      <c r="BF144" s="255">
        <f>IF(N144="snížená",J144,0)</f>
        <v>0</v>
      </c>
      <c r="BG144" s="255">
        <f>IF(N144="zákl. přenesená",J144,0)</f>
        <v>0</v>
      </c>
      <c r="BH144" s="255">
        <f>IF(N144="sníž. přenesená",J144,0)</f>
        <v>0</v>
      </c>
      <c r="BI144" s="255">
        <f>IF(N144="nulová",J144,0)</f>
        <v>0</v>
      </c>
      <c r="BJ144" s="17" t="s">
        <v>83</v>
      </c>
      <c r="BK144" s="255">
        <f>ROUND(I144*H144,2)</f>
        <v>0</v>
      </c>
      <c r="BL144" s="17" t="s">
        <v>162</v>
      </c>
      <c r="BM144" s="254" t="s">
        <v>1287</v>
      </c>
    </row>
    <row r="145" s="2" customFormat="1" ht="16.5" customHeight="1">
      <c r="A145" s="38"/>
      <c r="B145" s="39"/>
      <c r="C145" s="243" t="s">
        <v>409</v>
      </c>
      <c r="D145" s="243" t="s">
        <v>149</v>
      </c>
      <c r="E145" s="244" t="s">
        <v>1288</v>
      </c>
      <c r="F145" s="245" t="s">
        <v>1289</v>
      </c>
      <c r="G145" s="246" t="s">
        <v>276</v>
      </c>
      <c r="H145" s="247">
        <v>51</v>
      </c>
      <c r="I145" s="248"/>
      <c r="J145" s="249">
        <f>ROUND(I145*H145,2)</f>
        <v>0</v>
      </c>
      <c r="K145" s="245" t="s">
        <v>153</v>
      </c>
      <c r="L145" s="44"/>
      <c r="M145" s="250" t="s">
        <v>1</v>
      </c>
      <c r="N145" s="251" t="s">
        <v>40</v>
      </c>
      <c r="O145" s="9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162</v>
      </c>
      <c r="AT145" s="254" t="s">
        <v>149</v>
      </c>
      <c r="AU145" s="254" t="s">
        <v>83</v>
      </c>
      <c r="AY145" s="17" t="s">
        <v>148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83</v>
      </c>
      <c r="BK145" s="255">
        <f>ROUND(I145*H145,2)</f>
        <v>0</v>
      </c>
      <c r="BL145" s="17" t="s">
        <v>162</v>
      </c>
      <c r="BM145" s="254" t="s">
        <v>1290</v>
      </c>
    </row>
    <row r="146" s="2" customFormat="1" ht="21.75" customHeight="1">
      <c r="A146" s="38"/>
      <c r="B146" s="39"/>
      <c r="C146" s="243" t="s">
        <v>414</v>
      </c>
      <c r="D146" s="243" t="s">
        <v>149</v>
      </c>
      <c r="E146" s="244" t="s">
        <v>765</v>
      </c>
      <c r="F146" s="245" t="s">
        <v>766</v>
      </c>
      <c r="G146" s="246" t="s">
        <v>349</v>
      </c>
      <c r="H146" s="247">
        <v>78.790000000000006</v>
      </c>
      <c r="I146" s="248"/>
      <c r="J146" s="249">
        <f>ROUND(I146*H146,2)</f>
        <v>0</v>
      </c>
      <c r="K146" s="245" t="s">
        <v>153</v>
      </c>
      <c r="L146" s="44"/>
      <c r="M146" s="250" t="s">
        <v>1</v>
      </c>
      <c r="N146" s="251" t="s">
        <v>40</v>
      </c>
      <c r="O146" s="91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4" t="s">
        <v>162</v>
      </c>
      <c r="AT146" s="254" t="s">
        <v>149</v>
      </c>
      <c r="AU146" s="254" t="s">
        <v>83</v>
      </c>
      <c r="AY146" s="17" t="s">
        <v>148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17" t="s">
        <v>83</v>
      </c>
      <c r="BK146" s="255">
        <f>ROUND(I146*H146,2)</f>
        <v>0</v>
      </c>
      <c r="BL146" s="17" t="s">
        <v>162</v>
      </c>
      <c r="BM146" s="254" t="s">
        <v>1291</v>
      </c>
    </row>
    <row r="147" s="12" customFormat="1" ht="25.92" customHeight="1">
      <c r="A147" s="12"/>
      <c r="B147" s="227"/>
      <c r="C147" s="228"/>
      <c r="D147" s="229" t="s">
        <v>74</v>
      </c>
      <c r="E147" s="230" t="s">
        <v>780</v>
      </c>
      <c r="F147" s="230" t="s">
        <v>1292</v>
      </c>
      <c r="G147" s="228"/>
      <c r="H147" s="228"/>
      <c r="I147" s="231"/>
      <c r="J147" s="232">
        <f>BK147</f>
        <v>0</v>
      </c>
      <c r="K147" s="228"/>
      <c r="L147" s="233"/>
      <c r="M147" s="234"/>
      <c r="N147" s="235"/>
      <c r="O147" s="235"/>
      <c r="P147" s="236">
        <f>SUM(P148:P153)</f>
        <v>0</v>
      </c>
      <c r="Q147" s="235"/>
      <c r="R147" s="236">
        <f>SUM(R148:R153)</f>
        <v>0</v>
      </c>
      <c r="S147" s="235"/>
      <c r="T147" s="237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8" t="s">
        <v>83</v>
      </c>
      <c r="AT147" s="239" t="s">
        <v>74</v>
      </c>
      <c r="AU147" s="239" t="s">
        <v>75</v>
      </c>
      <c r="AY147" s="238" t="s">
        <v>148</v>
      </c>
      <c r="BK147" s="240">
        <f>SUM(BK148:BK153)</f>
        <v>0</v>
      </c>
    </row>
    <row r="148" s="2" customFormat="1" ht="21.75" customHeight="1">
      <c r="A148" s="38"/>
      <c r="B148" s="39"/>
      <c r="C148" s="243" t="s">
        <v>419</v>
      </c>
      <c r="D148" s="243" t="s">
        <v>149</v>
      </c>
      <c r="E148" s="244" t="s">
        <v>797</v>
      </c>
      <c r="F148" s="245" t="s">
        <v>798</v>
      </c>
      <c r="G148" s="246" t="s">
        <v>276</v>
      </c>
      <c r="H148" s="247">
        <v>75</v>
      </c>
      <c r="I148" s="248"/>
      <c r="J148" s="249">
        <f>ROUND(I148*H148,2)</f>
        <v>0</v>
      </c>
      <c r="K148" s="245" t="s">
        <v>153</v>
      </c>
      <c r="L148" s="44"/>
      <c r="M148" s="250" t="s">
        <v>1</v>
      </c>
      <c r="N148" s="251" t="s">
        <v>40</v>
      </c>
      <c r="O148" s="91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4" t="s">
        <v>162</v>
      </c>
      <c r="AT148" s="254" t="s">
        <v>149</v>
      </c>
      <c r="AU148" s="254" t="s">
        <v>83</v>
      </c>
      <c r="AY148" s="17" t="s">
        <v>148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7" t="s">
        <v>83</v>
      </c>
      <c r="BK148" s="255">
        <f>ROUND(I148*H148,2)</f>
        <v>0</v>
      </c>
      <c r="BL148" s="17" t="s">
        <v>162</v>
      </c>
      <c r="BM148" s="254" t="s">
        <v>1293</v>
      </c>
    </row>
    <row r="149" s="2" customFormat="1" ht="16.5" customHeight="1">
      <c r="A149" s="38"/>
      <c r="B149" s="39"/>
      <c r="C149" s="243" t="s">
        <v>424</v>
      </c>
      <c r="D149" s="243" t="s">
        <v>149</v>
      </c>
      <c r="E149" s="244" t="s">
        <v>800</v>
      </c>
      <c r="F149" s="245" t="s">
        <v>801</v>
      </c>
      <c r="G149" s="246" t="s">
        <v>317</v>
      </c>
      <c r="H149" s="247">
        <v>1.125</v>
      </c>
      <c r="I149" s="248"/>
      <c r="J149" s="249">
        <f>ROUND(I149*H149,2)</f>
        <v>0</v>
      </c>
      <c r="K149" s="245" t="s">
        <v>153</v>
      </c>
      <c r="L149" s="44"/>
      <c r="M149" s="250" t="s">
        <v>1</v>
      </c>
      <c r="N149" s="251" t="s">
        <v>40</v>
      </c>
      <c r="O149" s="91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4" t="s">
        <v>162</v>
      </c>
      <c r="AT149" s="254" t="s">
        <v>149</v>
      </c>
      <c r="AU149" s="254" t="s">
        <v>83</v>
      </c>
      <c r="AY149" s="17" t="s">
        <v>148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7" t="s">
        <v>83</v>
      </c>
      <c r="BK149" s="255">
        <f>ROUND(I149*H149,2)</f>
        <v>0</v>
      </c>
      <c r="BL149" s="17" t="s">
        <v>162</v>
      </c>
      <c r="BM149" s="254" t="s">
        <v>1294</v>
      </c>
    </row>
    <row r="150" s="2" customFormat="1" ht="16.5" customHeight="1">
      <c r="A150" s="38"/>
      <c r="B150" s="39"/>
      <c r="C150" s="243" t="s">
        <v>429</v>
      </c>
      <c r="D150" s="243" t="s">
        <v>149</v>
      </c>
      <c r="E150" s="244" t="s">
        <v>803</v>
      </c>
      <c r="F150" s="245" t="s">
        <v>804</v>
      </c>
      <c r="G150" s="246" t="s">
        <v>317</v>
      </c>
      <c r="H150" s="247">
        <v>1.125</v>
      </c>
      <c r="I150" s="248"/>
      <c r="J150" s="249">
        <f>ROUND(I150*H150,2)</f>
        <v>0</v>
      </c>
      <c r="K150" s="245" t="s">
        <v>153</v>
      </c>
      <c r="L150" s="44"/>
      <c r="M150" s="250" t="s">
        <v>1</v>
      </c>
      <c r="N150" s="251" t="s">
        <v>40</v>
      </c>
      <c r="O150" s="91"/>
      <c r="P150" s="252">
        <f>O150*H150</f>
        <v>0</v>
      </c>
      <c r="Q150" s="252">
        <v>0</v>
      </c>
      <c r="R150" s="252">
        <f>Q150*H150</f>
        <v>0</v>
      </c>
      <c r="S150" s="252">
        <v>0</v>
      </c>
      <c r="T150" s="253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4" t="s">
        <v>162</v>
      </c>
      <c r="AT150" s="254" t="s">
        <v>149</v>
      </c>
      <c r="AU150" s="254" t="s">
        <v>83</v>
      </c>
      <c r="AY150" s="17" t="s">
        <v>148</v>
      </c>
      <c r="BE150" s="255">
        <f>IF(N150="základní",J150,0)</f>
        <v>0</v>
      </c>
      <c r="BF150" s="255">
        <f>IF(N150="snížená",J150,0)</f>
        <v>0</v>
      </c>
      <c r="BG150" s="255">
        <f>IF(N150="zákl. přenesená",J150,0)</f>
        <v>0</v>
      </c>
      <c r="BH150" s="255">
        <f>IF(N150="sníž. přenesená",J150,0)</f>
        <v>0</v>
      </c>
      <c r="BI150" s="255">
        <f>IF(N150="nulová",J150,0)</f>
        <v>0</v>
      </c>
      <c r="BJ150" s="17" t="s">
        <v>83</v>
      </c>
      <c r="BK150" s="255">
        <f>ROUND(I150*H150,2)</f>
        <v>0</v>
      </c>
      <c r="BL150" s="17" t="s">
        <v>162</v>
      </c>
      <c r="BM150" s="254" t="s">
        <v>1295</v>
      </c>
    </row>
    <row r="151" s="2" customFormat="1" ht="16.5" customHeight="1">
      <c r="A151" s="38"/>
      <c r="B151" s="39"/>
      <c r="C151" s="243" t="s">
        <v>435</v>
      </c>
      <c r="D151" s="243" t="s">
        <v>149</v>
      </c>
      <c r="E151" s="244" t="s">
        <v>1296</v>
      </c>
      <c r="F151" s="245" t="s">
        <v>807</v>
      </c>
      <c r="G151" s="246" t="s">
        <v>317</v>
      </c>
      <c r="H151" s="247">
        <v>1.159</v>
      </c>
      <c r="I151" s="248"/>
      <c r="J151" s="249">
        <f>ROUND(I151*H151,2)</f>
        <v>0</v>
      </c>
      <c r="K151" s="245" t="s">
        <v>153</v>
      </c>
      <c r="L151" s="44"/>
      <c r="M151" s="250" t="s">
        <v>1</v>
      </c>
      <c r="N151" s="251" t="s">
        <v>40</v>
      </c>
      <c r="O151" s="9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4" t="s">
        <v>162</v>
      </c>
      <c r="AT151" s="254" t="s">
        <v>149</v>
      </c>
      <c r="AU151" s="254" t="s">
        <v>83</v>
      </c>
      <c r="AY151" s="17" t="s">
        <v>148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7" t="s">
        <v>83</v>
      </c>
      <c r="BK151" s="255">
        <f>ROUND(I151*H151,2)</f>
        <v>0</v>
      </c>
      <c r="BL151" s="17" t="s">
        <v>162</v>
      </c>
      <c r="BM151" s="254" t="s">
        <v>1297</v>
      </c>
    </row>
    <row r="152" s="2" customFormat="1" ht="21.75" customHeight="1">
      <c r="A152" s="38"/>
      <c r="B152" s="39"/>
      <c r="C152" s="243" t="s">
        <v>441</v>
      </c>
      <c r="D152" s="243" t="s">
        <v>149</v>
      </c>
      <c r="E152" s="244" t="s">
        <v>380</v>
      </c>
      <c r="F152" s="245" t="s">
        <v>381</v>
      </c>
      <c r="G152" s="246" t="s">
        <v>276</v>
      </c>
      <c r="H152" s="247">
        <v>75</v>
      </c>
      <c r="I152" s="248"/>
      <c r="J152" s="249">
        <f>ROUND(I152*H152,2)</f>
        <v>0</v>
      </c>
      <c r="K152" s="245" t="s">
        <v>153</v>
      </c>
      <c r="L152" s="44"/>
      <c r="M152" s="250" t="s">
        <v>1</v>
      </c>
      <c r="N152" s="251" t="s">
        <v>40</v>
      </c>
      <c r="O152" s="91"/>
      <c r="P152" s="252">
        <f>O152*H152</f>
        <v>0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4" t="s">
        <v>162</v>
      </c>
      <c r="AT152" s="254" t="s">
        <v>149</v>
      </c>
      <c r="AU152" s="254" t="s">
        <v>83</v>
      </c>
      <c r="AY152" s="17" t="s">
        <v>148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17" t="s">
        <v>83</v>
      </c>
      <c r="BK152" s="255">
        <f>ROUND(I152*H152,2)</f>
        <v>0</v>
      </c>
      <c r="BL152" s="17" t="s">
        <v>162</v>
      </c>
      <c r="BM152" s="254" t="s">
        <v>1298</v>
      </c>
    </row>
    <row r="153" s="2" customFormat="1" ht="16.5" customHeight="1">
      <c r="A153" s="38"/>
      <c r="B153" s="39"/>
      <c r="C153" s="243" t="s">
        <v>446</v>
      </c>
      <c r="D153" s="243" t="s">
        <v>149</v>
      </c>
      <c r="E153" s="244" t="s">
        <v>1299</v>
      </c>
      <c r="F153" s="245" t="s">
        <v>811</v>
      </c>
      <c r="G153" s="246" t="s">
        <v>387</v>
      </c>
      <c r="H153" s="247">
        <v>2.25</v>
      </c>
      <c r="I153" s="248"/>
      <c r="J153" s="249">
        <f>ROUND(I153*H153,2)</f>
        <v>0</v>
      </c>
      <c r="K153" s="245" t="s">
        <v>153</v>
      </c>
      <c r="L153" s="44"/>
      <c r="M153" s="289" t="s">
        <v>1</v>
      </c>
      <c r="N153" s="290" t="s">
        <v>40</v>
      </c>
      <c r="O153" s="291"/>
      <c r="P153" s="292">
        <f>O153*H153</f>
        <v>0</v>
      </c>
      <c r="Q153" s="292">
        <v>0</v>
      </c>
      <c r="R153" s="292">
        <f>Q153*H153</f>
        <v>0</v>
      </c>
      <c r="S153" s="292">
        <v>0</v>
      </c>
      <c r="T153" s="29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4" t="s">
        <v>162</v>
      </c>
      <c r="AT153" s="254" t="s">
        <v>149</v>
      </c>
      <c r="AU153" s="254" t="s">
        <v>83</v>
      </c>
      <c r="AY153" s="17" t="s">
        <v>148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7" t="s">
        <v>83</v>
      </c>
      <c r="BK153" s="255">
        <f>ROUND(I153*H153,2)</f>
        <v>0</v>
      </c>
      <c r="BL153" s="17" t="s">
        <v>162</v>
      </c>
      <c r="BM153" s="254" t="s">
        <v>1300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192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+dCSh3TrxWjPbfLq/jgGq4RYIQM6ve/6oKfBygVEwvxG6nlIAcXBVB4+yKGMit6avpme0q7QbOVnUp00lvL/1Q==" hashValue="eT0I+Qg7so2a6YnSfTLoBXjHPX6oFxKeK83GDgMFIecymgLkaX8lc4jkFe7R/oucVUMVqRoJljVrkcDIACfcYg==" algorithmName="SHA-512" password="CC35"/>
  <autoFilter ref="C122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student</dc:creator>
  <cp:lastModifiedBy>student</cp:lastModifiedBy>
  <dcterms:created xsi:type="dcterms:W3CDTF">2021-02-26T08:26:14Z</dcterms:created>
  <dcterms:modified xsi:type="dcterms:W3CDTF">2021-02-26T08:26:32Z</dcterms:modified>
</cp:coreProperties>
</file>