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G:\Transport\DOPRAVA\výkresy\CA1584 Regenerace sídliště Kamenec\DPS 3.etapa\CD-Kamenec-3etapa\D-Dokumentace objektů\SO 901\rozpočty\"/>
    </mc:Choice>
  </mc:AlternateContent>
  <xr:revisionPtr revIDLastSave="0" documentId="13_ncr:1_{7537FB45-7546-4408-81E7-3FF5DDA62CA2}" xr6:coauthVersionLast="45" xr6:coauthVersionMax="45" xr10:uidLastSave="{00000000-0000-0000-0000-000000000000}"/>
  <bookViews>
    <workbookView xWindow="-120" yWindow="-120" windowWidth="38640" windowHeight="21240" activeTab="2" xr2:uid="{00000000-000D-0000-FFFF-FFFF00000000}"/>
  </bookViews>
  <sheets>
    <sheet name="Rekapitulace stavby" sheetId="1" r:id="rId1"/>
    <sheet name="01 - SO 901.01 – Agility ..." sheetId="2" r:id="rId2"/>
    <sheet name="Pokyny pro vyplnění" sheetId="7" r:id="rId3"/>
  </sheets>
  <definedNames>
    <definedName name="_xlnm._FilterDatabase" localSheetId="1" hidden="1">'01 - SO 901.01 – Agility ...'!$C$86:$K$261</definedName>
    <definedName name="_xlnm.Print_Titles" localSheetId="1">'01 - SO 901.01 – Agility ...'!$86:$86</definedName>
    <definedName name="_xlnm.Print_Titles" localSheetId="0">'Rekapitulace stavby'!$52:$52</definedName>
    <definedName name="_xlnm.Print_Area" localSheetId="1">'01 - SO 901.01 – Agility ...'!$C$4:$J$39,'01 - SO 901.01 – Agility ...'!$C$45:$J$68,'01 - SO 901.01 – Agility ...'!$C$74:$K$261</definedName>
    <definedName name="_xlnm.Print_Area" localSheetId="2">'Pokyny pro vyplnění'!$B$2:$K$71,'Pokyny pro vyplnění'!$B$74:$K$118,'Pokyny pro vyplnění'!$B$121:$K$190,'Pokyny pro vyplnění'!$B$198:$K$218</definedName>
    <definedName name="_xlnm.Print_Area" localSheetId="0">'Rekapitulace stavby'!$D$4:$AO$36,'Rekapitulace stavby'!$C$42:$AQ$60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Y59" i="1" l="1"/>
  <c r="AX59" i="1"/>
  <c r="BA59" i="1"/>
  <c r="BC59" i="1"/>
  <c r="BB59" i="1"/>
  <c r="AW59" i="1"/>
  <c r="AY58" i="1"/>
  <c r="AX58" i="1"/>
  <c r="BD58" i="1"/>
  <c r="BC58" i="1"/>
  <c r="BB58" i="1"/>
  <c r="BA58" i="1"/>
  <c r="AW58" i="1"/>
  <c r="AU58" i="1"/>
  <c r="AY57" i="1"/>
  <c r="AX57" i="1"/>
  <c r="BD57" i="1"/>
  <c r="BC57" i="1"/>
  <c r="BB57" i="1"/>
  <c r="BA57" i="1"/>
  <c r="AW57" i="1"/>
  <c r="AU57" i="1"/>
  <c r="AY56" i="1"/>
  <c r="AX56" i="1"/>
  <c r="BD56" i="1"/>
  <c r="BC56" i="1"/>
  <c r="BB56" i="1"/>
  <c r="AW56" i="1"/>
  <c r="BA56" i="1"/>
  <c r="AU56" i="1"/>
  <c r="AZ56" i="1"/>
  <c r="J37" i="2"/>
  <c r="J36" i="2"/>
  <c r="AY55" i="1" s="1"/>
  <c r="J35" i="2"/>
  <c r="AX55" i="1" s="1"/>
  <c r="BI261" i="2"/>
  <c r="BH261" i="2"/>
  <c r="BG261" i="2"/>
  <c r="BF261" i="2"/>
  <c r="T261" i="2"/>
  <c r="T260" i="2"/>
  <c r="R261" i="2"/>
  <c r="R260" i="2" s="1"/>
  <c r="P261" i="2"/>
  <c r="P260" i="2"/>
  <c r="BK261" i="2"/>
  <c r="BK260" i="2" s="1"/>
  <c r="J260" i="2" s="1"/>
  <c r="J67" i="2" s="1"/>
  <c r="J261" i="2"/>
  <c r="BE261" i="2" s="1"/>
  <c r="BI258" i="2"/>
  <c r="BH258" i="2"/>
  <c r="BG258" i="2"/>
  <c r="BF258" i="2"/>
  <c r="T258" i="2"/>
  <c r="T257" i="2" s="1"/>
  <c r="R258" i="2"/>
  <c r="R257" i="2" s="1"/>
  <c r="P258" i="2"/>
  <c r="P257" i="2" s="1"/>
  <c r="BK258" i="2"/>
  <c r="BK257" i="2" s="1"/>
  <c r="J257" i="2"/>
  <c r="J66" i="2" s="1"/>
  <c r="J258" i="2"/>
  <c r="BE258" i="2" s="1"/>
  <c r="BI256" i="2"/>
  <c r="BH256" i="2"/>
  <c r="BG256" i="2"/>
  <c r="BF256" i="2"/>
  <c r="T256" i="2"/>
  <c r="R256" i="2"/>
  <c r="P256" i="2"/>
  <c r="BK256" i="2"/>
  <c r="J256" i="2"/>
  <c r="BE256" i="2"/>
  <c r="BI254" i="2"/>
  <c r="BH254" i="2"/>
  <c r="BG254" i="2"/>
  <c r="BF254" i="2"/>
  <c r="T254" i="2"/>
  <c r="R254" i="2"/>
  <c r="P254" i="2"/>
  <c r="BK254" i="2"/>
  <c r="BK253" i="2" s="1"/>
  <c r="J253" i="2" s="1"/>
  <c r="J65" i="2" s="1"/>
  <c r="J254" i="2"/>
  <c r="BE254" i="2"/>
  <c r="BI252" i="2"/>
  <c r="BH252" i="2"/>
  <c r="BG252" i="2"/>
  <c r="BF252" i="2"/>
  <c r="T252" i="2"/>
  <c r="R252" i="2"/>
  <c r="P252" i="2"/>
  <c r="BK252" i="2"/>
  <c r="J252" i="2"/>
  <c r="BE252" i="2" s="1"/>
  <c r="BI248" i="2"/>
  <c r="BH248" i="2"/>
  <c r="BG248" i="2"/>
  <c r="BF248" i="2"/>
  <c r="T248" i="2"/>
  <c r="R248" i="2"/>
  <c r="P248" i="2"/>
  <c r="BK248" i="2"/>
  <c r="J248" i="2"/>
  <c r="BE248" i="2"/>
  <c r="BI245" i="2"/>
  <c r="BH245" i="2"/>
  <c r="BG245" i="2"/>
  <c r="BF245" i="2"/>
  <c r="T245" i="2"/>
  <c r="R245" i="2"/>
  <c r="P245" i="2"/>
  <c r="BK245" i="2"/>
  <c r="J245" i="2"/>
  <c r="BE245" i="2" s="1"/>
  <c r="BI242" i="2"/>
  <c r="BH242" i="2"/>
  <c r="BG242" i="2"/>
  <c r="BF242" i="2"/>
  <c r="T242" i="2"/>
  <c r="R242" i="2"/>
  <c r="P242" i="2"/>
  <c r="BK242" i="2"/>
  <c r="J242" i="2"/>
  <c r="BE242" i="2" s="1"/>
  <c r="BI239" i="2"/>
  <c r="BH239" i="2"/>
  <c r="BG239" i="2"/>
  <c r="BF239" i="2"/>
  <c r="T239" i="2"/>
  <c r="R239" i="2"/>
  <c r="P239" i="2"/>
  <c r="BK239" i="2"/>
  <c r="J239" i="2"/>
  <c r="BE239" i="2"/>
  <c r="BI238" i="2"/>
  <c r="BH238" i="2"/>
  <c r="BG238" i="2"/>
  <c r="BF238" i="2"/>
  <c r="T238" i="2"/>
  <c r="R238" i="2"/>
  <c r="P238" i="2"/>
  <c r="BK238" i="2"/>
  <c r="J238" i="2"/>
  <c r="BE238" i="2" s="1"/>
  <c r="BI233" i="2"/>
  <c r="BH233" i="2"/>
  <c r="BG233" i="2"/>
  <c r="BF233" i="2"/>
  <c r="T233" i="2"/>
  <c r="R233" i="2"/>
  <c r="P233" i="2"/>
  <c r="BK233" i="2"/>
  <c r="J233" i="2"/>
  <c r="BE233" i="2" s="1"/>
  <c r="BI232" i="2"/>
  <c r="BH232" i="2"/>
  <c r="BG232" i="2"/>
  <c r="BF232" i="2"/>
  <c r="T232" i="2"/>
  <c r="R232" i="2"/>
  <c r="P232" i="2"/>
  <c r="BK232" i="2"/>
  <c r="J232" i="2"/>
  <c r="BE232" i="2" s="1"/>
  <c r="BI227" i="2"/>
  <c r="BH227" i="2"/>
  <c r="BG227" i="2"/>
  <c r="BF227" i="2"/>
  <c r="T227" i="2"/>
  <c r="R227" i="2"/>
  <c r="P227" i="2"/>
  <c r="BK227" i="2"/>
  <c r="J227" i="2"/>
  <c r="BE227" i="2" s="1"/>
  <c r="BI226" i="2"/>
  <c r="BH226" i="2"/>
  <c r="BG226" i="2"/>
  <c r="BF226" i="2"/>
  <c r="T226" i="2"/>
  <c r="T220" i="2" s="1"/>
  <c r="R226" i="2"/>
  <c r="P226" i="2"/>
  <c r="BK226" i="2"/>
  <c r="J226" i="2"/>
  <c r="BE226" i="2" s="1"/>
  <c r="BI221" i="2"/>
  <c r="BH221" i="2"/>
  <c r="BG221" i="2"/>
  <c r="BF221" i="2"/>
  <c r="T221" i="2"/>
  <c r="R221" i="2"/>
  <c r="P221" i="2"/>
  <c r="BK221" i="2"/>
  <c r="J221" i="2"/>
  <c r="BE221" i="2"/>
  <c r="BI200" i="2"/>
  <c r="BH200" i="2"/>
  <c r="BG200" i="2"/>
  <c r="BF200" i="2"/>
  <c r="T200" i="2"/>
  <c r="T199" i="2" s="1"/>
  <c r="R200" i="2"/>
  <c r="R199" i="2" s="1"/>
  <c r="P200" i="2"/>
  <c r="P199" i="2"/>
  <c r="BK200" i="2"/>
  <c r="BK199" i="2" s="1"/>
  <c r="J199" i="2" s="1"/>
  <c r="J62" i="2" s="1"/>
  <c r="J200" i="2"/>
  <c r="BE200" i="2"/>
  <c r="BI196" i="2"/>
  <c r="BH196" i="2"/>
  <c r="BG196" i="2"/>
  <c r="BF196" i="2"/>
  <c r="T196" i="2"/>
  <c r="R196" i="2"/>
  <c r="P196" i="2"/>
  <c r="BK196" i="2"/>
  <c r="J196" i="2"/>
  <c r="BE196" i="2" s="1"/>
  <c r="BI193" i="2"/>
  <c r="BH193" i="2"/>
  <c r="BG193" i="2"/>
  <c r="BF193" i="2"/>
  <c r="T193" i="2"/>
  <c r="R193" i="2"/>
  <c r="P193" i="2"/>
  <c r="BK193" i="2"/>
  <c r="J193" i="2"/>
  <c r="BE193" i="2" s="1"/>
  <c r="BI189" i="2"/>
  <c r="BH189" i="2"/>
  <c r="BG189" i="2"/>
  <c r="BF189" i="2"/>
  <c r="T189" i="2"/>
  <c r="R189" i="2"/>
  <c r="P189" i="2"/>
  <c r="BK189" i="2"/>
  <c r="J189" i="2"/>
  <c r="BE189" i="2" s="1"/>
  <c r="BI169" i="2"/>
  <c r="BH169" i="2"/>
  <c r="BG169" i="2"/>
  <c r="BF169" i="2"/>
  <c r="T169" i="2"/>
  <c r="R169" i="2"/>
  <c r="P169" i="2"/>
  <c r="BK169" i="2"/>
  <c r="J169" i="2"/>
  <c r="BE169" i="2" s="1"/>
  <c r="BI167" i="2"/>
  <c r="BH167" i="2"/>
  <c r="BG167" i="2"/>
  <c r="BF167" i="2"/>
  <c r="T167" i="2"/>
  <c r="R167" i="2"/>
  <c r="P167" i="2"/>
  <c r="BK167" i="2"/>
  <c r="J167" i="2"/>
  <c r="BE167" i="2"/>
  <c r="BI148" i="2"/>
  <c r="BH148" i="2"/>
  <c r="BG148" i="2"/>
  <c r="BF148" i="2"/>
  <c r="T148" i="2"/>
  <c r="R148" i="2"/>
  <c r="P148" i="2"/>
  <c r="BK148" i="2"/>
  <c r="J148" i="2"/>
  <c r="BE148" i="2" s="1"/>
  <c r="BI128" i="2"/>
  <c r="BH128" i="2"/>
  <c r="BG128" i="2"/>
  <c r="BF128" i="2"/>
  <c r="T128" i="2"/>
  <c r="R128" i="2"/>
  <c r="P128" i="2"/>
  <c r="BK128" i="2"/>
  <c r="J128" i="2"/>
  <c r="BE128" i="2" s="1"/>
  <c r="BI122" i="2"/>
  <c r="BH122" i="2"/>
  <c r="BG122" i="2"/>
  <c r="BF122" i="2"/>
  <c r="T122" i="2"/>
  <c r="R122" i="2"/>
  <c r="P122" i="2"/>
  <c r="BK122" i="2"/>
  <c r="J122" i="2"/>
  <c r="BE122" i="2" s="1"/>
  <c r="BI102" i="2"/>
  <c r="BH102" i="2"/>
  <c r="BG102" i="2"/>
  <c r="BF102" i="2"/>
  <c r="T102" i="2"/>
  <c r="R102" i="2"/>
  <c r="P102" i="2"/>
  <c r="BK102" i="2"/>
  <c r="J102" i="2"/>
  <c r="BE102" i="2"/>
  <c r="BI90" i="2"/>
  <c r="BH90" i="2"/>
  <c r="BG90" i="2"/>
  <c r="F35" i="2"/>
  <c r="BB55" i="1" s="1"/>
  <c r="BF90" i="2"/>
  <c r="T90" i="2"/>
  <c r="R90" i="2"/>
  <c r="P90" i="2"/>
  <c r="BK90" i="2"/>
  <c r="J90" i="2"/>
  <c r="BE90" i="2" s="1"/>
  <c r="J83" i="2"/>
  <c r="F83" i="2"/>
  <c r="F81" i="2"/>
  <c r="E79" i="2"/>
  <c r="J54" i="2"/>
  <c r="F54" i="2"/>
  <c r="F52" i="2"/>
  <c r="E50" i="2"/>
  <c r="J24" i="2"/>
  <c r="E24" i="2"/>
  <c r="J84" i="2" s="1"/>
  <c r="J23" i="2"/>
  <c r="J18" i="2"/>
  <c r="E18" i="2"/>
  <c r="F55" i="2" s="1"/>
  <c r="F84" i="2"/>
  <c r="J17" i="2"/>
  <c r="J12" i="2"/>
  <c r="J52" i="2" s="1"/>
  <c r="E7" i="2"/>
  <c r="E77" i="2"/>
  <c r="E48" i="2"/>
  <c r="AS54" i="1"/>
  <c r="L50" i="1"/>
  <c r="AM50" i="1"/>
  <c r="AM49" i="1"/>
  <c r="L49" i="1"/>
  <c r="AM47" i="1"/>
  <c r="L47" i="1"/>
  <c r="L45" i="1"/>
  <c r="L44" i="1"/>
  <c r="AZ57" i="1" l="1"/>
  <c r="AV57" i="1"/>
  <c r="AT57" i="1" s="1"/>
  <c r="T241" i="2"/>
  <c r="BB54" i="1"/>
  <c r="AX54" i="1" s="1"/>
  <c r="J55" i="2"/>
  <c r="T89" i="2"/>
  <c r="T88" i="2" s="1"/>
  <c r="T87" i="2" s="1"/>
  <c r="BK89" i="2"/>
  <c r="J34" i="2"/>
  <c r="AW55" i="1" s="1"/>
  <c r="P220" i="2"/>
  <c r="P241" i="2"/>
  <c r="R253" i="2"/>
  <c r="AV56" i="1"/>
  <c r="AT56" i="1" s="1"/>
  <c r="AU59" i="1"/>
  <c r="BD59" i="1"/>
  <c r="J81" i="2"/>
  <c r="P89" i="2"/>
  <c r="F34" i="2"/>
  <c r="BA55" i="1" s="1"/>
  <c r="R89" i="2"/>
  <c r="F36" i="2"/>
  <c r="BC55" i="1" s="1"/>
  <c r="BC54" i="1" s="1"/>
  <c r="W32" i="1" s="1"/>
  <c r="BK220" i="2"/>
  <c r="J220" i="2" s="1"/>
  <c r="J63" i="2" s="1"/>
  <c r="R241" i="2"/>
  <c r="T253" i="2"/>
  <c r="J33" i="2"/>
  <c r="AV55" i="1" s="1"/>
  <c r="AT55" i="1" s="1"/>
  <c r="F33" i="2"/>
  <c r="AZ55" i="1" s="1"/>
  <c r="J89" i="2"/>
  <c r="J61" i="2" s="1"/>
  <c r="AV58" i="1"/>
  <c r="AT58" i="1" s="1"/>
  <c r="AZ58" i="1"/>
  <c r="AV59" i="1"/>
  <c r="AT59" i="1" s="1"/>
  <c r="AZ59" i="1"/>
  <c r="BA54" i="1"/>
  <c r="F37" i="2"/>
  <c r="BD55" i="1" s="1"/>
  <c r="BD54" i="1" s="1"/>
  <c r="W33" i="1" s="1"/>
  <c r="BK241" i="2"/>
  <c r="J241" i="2" s="1"/>
  <c r="J64" i="2" s="1"/>
  <c r="P253" i="2"/>
  <c r="R220" i="2"/>
  <c r="R88" i="2" s="1"/>
  <c r="R87" i="2" s="1"/>
  <c r="AY54" i="1" l="1"/>
  <c r="W31" i="1"/>
  <c r="AZ54" i="1"/>
  <c r="AV54" i="1" s="1"/>
  <c r="P88" i="2"/>
  <c r="P87" i="2" s="1"/>
  <c r="AU55" i="1" s="1"/>
  <c r="AU54" i="1" s="1"/>
  <c r="AW54" i="1"/>
  <c r="AK30" i="1" s="1"/>
  <c r="W30" i="1"/>
  <c r="AG58" i="1"/>
  <c r="AN58" i="1" s="1"/>
  <c r="BK88" i="2"/>
  <c r="W29" i="1" l="1"/>
  <c r="AT54" i="1"/>
  <c r="AK29" i="1"/>
  <c r="AG56" i="1"/>
  <c r="AN56" i="1" s="1"/>
  <c r="BK87" i="2"/>
  <c r="J87" i="2" s="1"/>
  <c r="J88" i="2"/>
  <c r="J60" i="2" s="1"/>
  <c r="AG57" i="1"/>
  <c r="AN57" i="1" s="1"/>
  <c r="J59" i="2" l="1"/>
  <c r="J30" i="2"/>
  <c r="J39" i="2" l="1"/>
  <c r="AG55" i="1"/>
  <c r="AG59" i="1"/>
  <c r="AN59" i="1" s="1"/>
  <c r="AG54" i="1" l="1"/>
  <c r="AN55" i="1"/>
  <c r="AK26" i="1" l="1"/>
  <c r="AK35" i="1" s="1"/>
  <c r="AN54" i="1"/>
</calcChain>
</file>

<file path=xl/sharedStrings.xml><?xml version="1.0" encoding="utf-8"?>
<sst xmlns="http://schemas.openxmlformats.org/spreadsheetml/2006/main" count="2464" uniqueCount="485">
  <si>
    <t>Export Komplet</t>
  </si>
  <si>
    <t>VZ</t>
  </si>
  <si>
    <t>2.0</t>
  </si>
  <si>
    <t>ZAMOK</t>
  </si>
  <si>
    <t>False</t>
  </si>
  <si>
    <t>{8509431a-5bdc-4b58-824a-821b41c0d5d6}</t>
  </si>
  <si>
    <t>0,01</t>
  </si>
  <si>
    <t>21</t>
  </si>
  <si>
    <t>15</t>
  </si>
  <si>
    <t>REKAPITULACE STAVBY</t>
  </si>
  <si>
    <t>v ---  níže se nacházejí doplnkové a pomocné údaje k sestavám  --- v</t>
  </si>
  <si>
    <t>Návod na vyplnění</t>
  </si>
  <si>
    <t>0,001</t>
  </si>
  <si>
    <t>Kód:</t>
  </si>
  <si>
    <t>OB-19003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</si>
  <si>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</si>
  <si>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</si>
  <si>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Objekt SO 901 objekt hřišť a městského mobiliáře</t>
  </si>
  <si>
    <t>KSO:</t>
  </si>
  <si>
    <t/>
  </si>
  <si>
    <t>CC-CZ:</t>
  </si>
  <si>
    <t>Místo:</t>
  </si>
  <si>
    <t xml:space="preserve"> </t>
  </si>
  <si>
    <t>Datum:</t>
  </si>
  <si>
    <t>28. 9. 2019</t>
  </si>
  <si>
    <t>Zadavatel:</t>
  </si>
  <si>
    <t>IČ:</t>
  </si>
  <si>
    <t>Statutární město Ostrava, MO Slezská Ostrava</t>
  </si>
  <si>
    <t>DIČ:</t>
  </si>
  <si>
    <t>Uchazeč:</t>
  </si>
  <si>
    <t>Vyplň údaj</t>
  </si>
  <si>
    <t>Projektant:</t>
  </si>
  <si>
    <t>ing. Pavel Obroučka</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</si>
  <si>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</si>
  <si>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</si>
  <si>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</si>
  <si>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</si>
  <si>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</si>
  <si>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</si>
  <si>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</si>
  <si>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</si>
  <si>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</si>
  <si>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</si>
  <si>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</si>
  <si>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</si>
  <si>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</si>
  <si>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</si>
  <si>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</si>
  <si>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</si>
  <si>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</si>
  <si>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</si>
  <si>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</si>
  <si>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</si>
  <si>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</si>
  <si>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</si>
  <si>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</si>
  <si>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</si>
  <si>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</si>
  <si>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</si>
  <si>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</si>
  <si>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</si>
  <si>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</si>
  <si>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</si>
  <si>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</si>
  <si>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</si>
  <si>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</si>
  <si>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</si>
  <si>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</si>
  <si>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</si>
  <si>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</si>
  <si>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</si>
  <si>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</si>
  <si>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</si>
  <si>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</si>
  <si>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</si>
  <si>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</si>
  <si>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</si>
  <si>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SO 901.01 – Agility park cvičiště pro psy</t>
  </si>
  <si>
    <t>STA</t>
  </si>
  <si>
    <t>1</t>
  </si>
  <si>
    <t>{ce467743-2e6d-48fd-b132-a731c765a69d}</t>
  </si>
  <si>
    <t>2</t>
  </si>
  <si>
    <t>04</t>
  </si>
  <si>
    <t>SO 901.04 – Manipulační plocha pod cvičební prvky</t>
  </si>
  <si>
    <t>{0b12f1c8-d87c-4b49-b226-8a0a104de335}</t>
  </si>
  <si>
    <t>08</t>
  </si>
  <si>
    <t>SO 901.08 – Zástěny u kontejnerových stání</t>
  </si>
  <si>
    <t>{ebb9b0c2-f46e-4aed-999d-890d11a05746}</t>
  </si>
  <si>
    <t>09</t>
  </si>
  <si>
    <t>SO 901.09 – Květinové záhony</t>
  </si>
  <si>
    <t>{cd83dc0d-2497-4f18-a762-05d61496dbde}</t>
  </si>
  <si>
    <t>VON</t>
  </si>
  <si>
    <t xml:space="preserve">Vedlejší a ostatní náklady </t>
  </si>
  <si>
    <t>{f4b18300-becd-444a-98b1-8a4ab832d945}</t>
  </si>
  <si>
    <t>KRYCÍ LIST SOUPISU PRACÍ</t>
  </si>
  <si>
    <t>Objekt:</t>
  </si>
  <si>
    <t>01 - SO 901.01 – Agility park cvičiště pro psy</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</si>
  <si>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</si>
  <si>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</si>
  <si>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</si>
  <si>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</si>
  <si>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</si>
  <si>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</si>
  <si>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</si>
  <si>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</si>
  <si>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5 - Komunikace pozemní</t>
  </si>
  <si>
    <t xml:space="preserve">    9 - Ostatní konstrukce a práce, bourání</t>
  </si>
  <si>
    <t xml:space="preserve">    998 - Přesun hmot</t>
  </si>
  <si>
    <t xml:space="preserve">    CP - Cvičební prvky </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</si>
  <si>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</si>
  <si>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</si>
  <si>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</si>
  <si>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</si>
  <si>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</si>
  <si>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</si>
  <si>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</si>
  <si>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</si>
  <si>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</si>
  <si>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</si>
  <si>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</si>
  <si>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</si>
  <si>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</si>
  <si>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</si>
  <si>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</si>
  <si>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</si>
  <si>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</si>
  <si>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</si>
  <si>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131111332</t>
  </si>
  <si>
    <t>Vrtání jamek pro plotové sloupky ručním motorovým vrtákem průměru přes 100 do 200 mm</t>
  </si>
  <si>
    <t>m</t>
  </si>
  <si>
    <t>CS ÚRS 2019 02</t>
  </si>
  <si>
    <t>4</t>
  </si>
  <si>
    <t>-2033905583</t>
  </si>
  <si>
    <t>PSC</t>
  </si>
  <si>
    <t xml:space="preserve">Poznámka k souboru cen:_x000D_
1. Ceny -1321 až -1323 jsou určeny pro vrtání ručním vrtákem v hlinitých a hlinitopísčitých horninách bez příměsí kamenů._x000D_
</t>
  </si>
  <si>
    <t>VV</t>
  </si>
  <si>
    <t>"vč. 03+04+05+popis TZ"</t>
  </si>
  <si>
    <t>"06-rampa"</t>
  </si>
  <si>
    <t>0,8*4</t>
  </si>
  <si>
    <t>"08-koš"</t>
  </si>
  <si>
    <t>0,8</t>
  </si>
  <si>
    <t>Mezisoučet</t>
  </si>
  <si>
    <t>3</t>
  </si>
  <si>
    <t>"oplocení"</t>
  </si>
  <si>
    <t>65*0,8</t>
  </si>
  <si>
    <t>Součet</t>
  </si>
  <si>
    <t>131111333-400</t>
  </si>
  <si>
    <t>Vrtání jamek pro plotové sloupky ručním motorovým vrtákem průměru 400 mm</t>
  </si>
  <si>
    <t>-1807416337</t>
  </si>
  <si>
    <t>"01-houpačka"</t>
  </si>
  <si>
    <t>0,8*2*2</t>
  </si>
  <si>
    <t>"02-slalom"</t>
  </si>
  <si>
    <t>0,8*7</t>
  </si>
  <si>
    <t>"03-obruč"</t>
  </si>
  <si>
    <t>2*0,8</t>
  </si>
  <si>
    <t>"04-překážka1,2,3"</t>
  </si>
  <si>
    <t>0,8*6</t>
  </si>
  <si>
    <t>"05-kladina"</t>
  </si>
  <si>
    <t>"07-lavička"</t>
  </si>
  <si>
    <t>0,8*8*2</t>
  </si>
  <si>
    <t>131111333-800</t>
  </si>
  <si>
    <t>Vrtání jamek pro plotové sloupky ručním motorovým vrtákem průměru 400-800 mm</t>
  </si>
  <si>
    <t>1325038317</t>
  </si>
  <si>
    <t>131111359</t>
  </si>
  <si>
    <t>Vrtání jamek pro plotové sloupky Příplatek k cenám -1331 až -1343 za vrtání v kamenité nebo kořeny prorostlé půdě</t>
  </si>
  <si>
    <t>-1393862730</t>
  </si>
  <si>
    <t>5</t>
  </si>
  <si>
    <t>162201211</t>
  </si>
  <si>
    <t>Vodorovné přemístění výkopku nebo sypaniny stavebním kolečkem s naložením a vyprázdněním kolečka na hromady nebo do dopravního prostředku na vzdálenost do 10 m z horniny tř. 1 až 4</t>
  </si>
  <si>
    <t>m3</t>
  </si>
  <si>
    <t>1076478813</t>
  </si>
  <si>
    <t>3,14*0,2*0,2*0,8*2*2</t>
  </si>
  <si>
    <t>3,14*0,2*0,2*0,8*7</t>
  </si>
  <si>
    <t>3,14*0,2*0,2*0,8*2</t>
  </si>
  <si>
    <t>3,14*0,2*0,4*0,8*6</t>
  </si>
  <si>
    <t>3,14*0,2*0,2*0,8*6</t>
  </si>
  <si>
    <t>3,14*0,1*0,1*0,8*4</t>
  </si>
  <si>
    <t>3,14*0,2*0,2*0,8*8*2</t>
  </si>
  <si>
    <t>3,14*0,1*0,1*0,8</t>
  </si>
  <si>
    <t>6</t>
  </si>
  <si>
    <t>162201219</t>
  </si>
  <si>
    <t>Vodorovné přemístění výkopku nebo sypaniny stavebním kolečkem s naložením a vyprázdněním kolečka na hromady nebo do dopravního prostředku na vzdálenost do 10 m z horniny Příplatek k ceně horniny tř. 1 až 4 za každých dalších 10 m</t>
  </si>
  <si>
    <t>1767708924</t>
  </si>
  <si>
    <t>4,848*10 'Přepočtené koeficientem množství</t>
  </si>
  <si>
    <t>7</t>
  </si>
  <si>
    <t>171101105</t>
  </si>
  <si>
    <t>Uložení sypaniny do násypů s rozprostřením sypaniny ve vrstvách a s hrubým urovnáním zhutněných s uzavřením povrchu násypu z hornin soudržných s předepsanou mírou zhutnění v procentech výsledků zkoušek Proctor-Standard (dále jen PS) na 103 % PS</t>
  </si>
  <si>
    <t>553598140</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</si>
  <si>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</si>
  <si>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8</t>
  </si>
  <si>
    <t>185</t>
  </si>
  <si>
    <t xml:space="preserve">Uvedení dotčeného terénu do původního stavu po ukončení prací vč. zatravnění </t>
  </si>
  <si>
    <t>m2</t>
  </si>
  <si>
    <t>-1920025075</t>
  </si>
  <si>
    <t>"vč. 01+03+04+05+popis TZ"</t>
  </si>
  <si>
    <t xml:space="preserve"> "podél oplocení"</t>
  </si>
  <si>
    <t>160,0*2,0</t>
  </si>
  <si>
    <t>9</t>
  </si>
  <si>
    <t>186</t>
  </si>
  <si>
    <t xml:space="preserve">Obnova travnatých ploch po ukončení prací _x000D_
položka obsahuje :_x000D_
- terénní úpravy - srovnání_x000D_
- doplnění substrátu_x000D_
- založení trávníku vč. travnhio semene_x000D_
- zálivka vč. ošetření _x000D_
- následná péče 5 let (sekání, ošetření)_x000D_
</t>
  </si>
  <si>
    <t>-1755415687</t>
  </si>
  <si>
    <t>500,0</t>
  </si>
  <si>
    <t>10</t>
  </si>
  <si>
    <t>187</t>
  </si>
  <si>
    <t>Ošetření travnatých ploch stavbou nedotčených _x000D_
Položka obsahuje : _x000D_
- následná péče 5 let (sekání, ošetření)</t>
  </si>
  <si>
    <t>1793520977</t>
  </si>
  <si>
    <t>1175,0-500,0</t>
  </si>
  <si>
    <t>Zakládání</t>
  </si>
  <si>
    <t>11</t>
  </si>
  <si>
    <t>275313611</t>
  </si>
  <si>
    <t>Základy z betonu prostého patky a bloky z betonu kamenem neprokládaného tř. C 16/20</t>
  </si>
  <si>
    <t>1207973657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</si>
  <si>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</si>
  <si>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3,14*0,2*0,2*0,7*2*2</t>
  </si>
  <si>
    <t>3,14*0,2*0,2*0,7*7</t>
  </si>
  <si>
    <t>3,14*0,2*0,2*0,7*2</t>
  </si>
  <si>
    <t>3,14*0,2*0,4*0,7*6</t>
  </si>
  <si>
    <t>3,14*0,2*0,2*0,7*6</t>
  </si>
  <si>
    <t>3,14*0,1*0,1*0,7*4</t>
  </si>
  <si>
    <t>3,14*0,2*0,2*0,7*8*2</t>
  </si>
  <si>
    <t>3,14*0,1*0,1*0,7</t>
  </si>
  <si>
    <t>Svislé a kompletní konstrukce</t>
  </si>
  <si>
    <t>12</t>
  </si>
  <si>
    <t>338171113</t>
  </si>
  <si>
    <t>Montáž sloupků a vzpěr plotových ocelových trubkových nebo profilovaných výšky do 2,00 m se zabetonováním do 0,08 m3 do připravených jamek</t>
  </si>
  <si>
    <t>kus</t>
  </si>
  <si>
    <t>-266900749</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</si>
  <si>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</si>
  <si>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65</t>
  </si>
  <si>
    <t>13</t>
  </si>
  <si>
    <t>M</t>
  </si>
  <si>
    <t>DOD-SL</t>
  </si>
  <si>
    <t>Sloupek 60x40mm, výška 170 cm  PVC - dle požadavku viz popis TZ</t>
  </si>
  <si>
    <t>-755681822</t>
  </si>
  <si>
    <t>14</t>
  </si>
  <si>
    <t>348101210</t>
  </si>
  <si>
    <t>Osazení vrat a vrátek k oplocení na sloupky ocelové, plochy jednotlivě do 2 m2</t>
  </si>
  <si>
    <t>-265119855</t>
  </si>
  <si>
    <t xml:space="preserve">Poznámka k souboru cen:_x000D_
1. V cenách jsou započteny i náklady na montážní materiál. Jedná se o drobný materiál, proto není v kalkulaci jmenovitě uveden. Tento materiál je součásti výrobní režie._x000D_
2. V cenách nejsou započteny náklady na dodávku vrat a vrátek; tyto se oceňují ve specifikaci._x000D_
</t>
  </si>
  <si>
    <t>DOD-BR</t>
  </si>
  <si>
    <t>Branka výplň svařovaný panel 3D, výška 105x100 cm FAB zelená - dle požadavku viz popis TZ</t>
  </si>
  <si>
    <t>979467860</t>
  </si>
  <si>
    <t>16</t>
  </si>
  <si>
    <t>348171143</t>
  </si>
  <si>
    <t>Montáž oplocení z dílců kovových panelových svařovaných, na ocelové profilované sloupky, výšky přes 1,0 do 1,5 m</t>
  </si>
  <si>
    <t>1639483258</t>
  </si>
  <si>
    <t xml:space="preserve">Poznámka k souboru cen:_x000D_
1. V cenách nejsou započteny náklady na dodávku dílců, tyto se oceňují ve specifikaci._x000D_
</t>
  </si>
  <si>
    <t>160,0</t>
  </si>
  <si>
    <t>17</t>
  </si>
  <si>
    <t>DOD-PA</t>
  </si>
  <si>
    <t>Plotový panel 2D PVC - výška 103 cm, průměr drátů 6/5/6 mm - dle požadavku viz popis TZ</t>
  </si>
  <si>
    <t>747200564</t>
  </si>
  <si>
    <t>18</t>
  </si>
  <si>
    <t>DOD-PR</t>
  </si>
  <si>
    <t xml:space="preserve">Příchytky panelu - dle druhu oplocení </t>
  </si>
  <si>
    <t>1427286843</t>
  </si>
  <si>
    <t>64*5</t>
  </si>
  <si>
    <t>Komunikace pozemní</t>
  </si>
  <si>
    <t>19</t>
  </si>
  <si>
    <t>564201111</t>
  </si>
  <si>
    <t>Podklad nebo podsyp ze štěrkopísku ŠP s rozprostřením, vlhčením a zhutněním, po zhutnění tl. 40 mm</t>
  </si>
  <si>
    <t>-1984935926</t>
  </si>
  <si>
    <t>70*0,8*0,6</t>
  </si>
  <si>
    <t>20</t>
  </si>
  <si>
    <t>564851111</t>
  </si>
  <si>
    <t>Podklad ze štěrkodrti ŠD s rozprostřením a zhutněním, po zhutnění tl. 150 mm</t>
  </si>
  <si>
    <t>-465293093</t>
  </si>
  <si>
    <t>596911111</t>
  </si>
  <si>
    <t>Kladení šlapáků z jednotlivých kusů do lože ze štěrkopísku nebo z prohozené zeminy v rovině nebo na svahu do 1:5</t>
  </si>
  <si>
    <t>-11897962</t>
  </si>
  <si>
    <t xml:space="preserve">Poznámka k souboru cen:_x000D_
1. V cenách jsou započteny i náklady na případné naložení odpadu na dopravní prostředek, odvoz na vzdálenost do 20 km a složení._x000D_
2. V cenách nejsou započteny náklady na:_x000D_
a) provedení zemních prací; tyto práce se oceňují cenami katalogu 800-1 Zemní práce,_x000D_
b) zřízení lože; tyto práce se oceňují cenami souborů cen 564 . . - , části A01 katalogu 822-1 Komunikace pozemní a letiště._x000D_
</t>
  </si>
  <si>
    <t>22</t>
  </si>
  <si>
    <t>DOD-BD</t>
  </si>
  <si>
    <t>betonové šlapáky 800x600 mm tl.80 mm - povrch dlaždic bude protiskluzový, odstín betonu přírodní šedá - viz popis TZ</t>
  </si>
  <si>
    <t>-1965560552</t>
  </si>
  <si>
    <t>Ostatní konstrukce a práce, bourání</t>
  </si>
  <si>
    <t>23</t>
  </si>
  <si>
    <t>936104211</t>
  </si>
  <si>
    <t>Montáž odpadkového koše do betonové patky</t>
  </si>
  <si>
    <t>983071870</t>
  </si>
  <si>
    <t xml:space="preserve">Poznámka k souboru cen:_x000D_
1. V ceně-4211 jsou započteny i náklady na zemní práce._x000D_
2. V cenách -4212 a -4213 jsou započteny i náklady na upevňovací materiál._x000D_
3. V cenách nejsou započteny náklady na dodání odpadkového koše, tyto se oceňují ve specifikaci._x000D_
</t>
  </si>
  <si>
    <t>24</t>
  </si>
  <si>
    <t>DOD-OK</t>
  </si>
  <si>
    <t>odpadkový koš na psí exkrementy - viz popis TZ</t>
  </si>
  <si>
    <t>-714075713</t>
  </si>
  <si>
    <t>998</t>
  </si>
  <si>
    <t>Přesun hmot</t>
  </si>
  <si>
    <t>25</t>
  </si>
  <si>
    <t>998232110</t>
  </si>
  <si>
    <t>Přesun hmot pro oplocení se svislou nosnou konstrukcí zděnou z cihel, tvárnic, bloků, popř. kovovou nebo dřevěnou vodorovná dopravní vzdálenost do 50 m, pro oplocení výšky do 3 m</t>
  </si>
  <si>
    <t>t</t>
  </si>
  <si>
    <t>-1140951197</t>
  </si>
  <si>
    <t xml:space="preserve">Poznámka k souboru cen:_x000D_
1. Cenu -2111 lze použít i pro oplocení ze sloupků a dílců prefabrikovaných dřevěných, kovových nebo železobetonových_x000D_
</t>
  </si>
  <si>
    <t>CP</t>
  </si>
  <si>
    <t xml:space="preserve">Cvičební prvky </t>
  </si>
  <si>
    <t>26</t>
  </si>
  <si>
    <t>CP1</t>
  </si>
  <si>
    <t>SO 901.01 – Agility park - dřevěné cvičební prvky a lavičky - viz přiložený samostatný rozpočet</t>
  </si>
  <si>
    <t>kpl</t>
  </si>
  <si>
    <t>1569988451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</si>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</sst>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4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5" fillId="0" borderId="0" xfId="0" applyFont="1" applyAlignment="1" applyProtection="1">
      <alignment vertical="top" wrapText="1"/>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7" fillId="0" borderId="0" xfId="0" applyFont="1" applyAlignment="1" applyProtection="1">
      <alignment horizontal="left" vertical="center" wrapText="1"/>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0" fontId="22" fillId="4" borderId="8" xfId="0" applyFont="1" applyFill="1" applyBorder="1" applyAlignment="1" applyProtection="1">
      <alignment horizontal="righ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39" fillId="0" borderId="1" xfId="0" applyFont="1" applyBorder="1" applyAlignment="1">
      <alignment horizontal="center" vertical="center" wrapText="1"/>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xf numFmtId="0" fontId="39" fillId="0" borderId="1" xfId="0" applyFont="1" applyBorder="1" applyAlignment="1">
      <alignment horizontal="center" vertical="center"/>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1"/>
  <sheetViews>
    <sheetView showGridLines="0" workbookViewId="0"/>
  </sheetViews>
  <sheetFormatPr defaultRowHeight="11.25"/>
  <cols>
    <col min="1" max="1" width="7.1640625" style="1" customWidth="1"/>
    <col min="2" max="2" width="1.5" style="1" customWidth="1"/>
    <col min="3" max="3" width="3.5" style="1" customWidth="1"/>
    <col min="4" max="33" width="2.33203125" style="1" customWidth="1"/>
    <col min="34" max="34" width="2.83203125" style="1" customWidth="1"/>
    <col min="35" max="35" width="27.1640625" style="1" customWidth="1"/>
    <col min="36" max="37" width="2.1640625" style="1" customWidth="1"/>
    <col min="38" max="38" width="7.1640625" style="1" customWidth="1"/>
    <col min="39" max="39" width="2.83203125" style="1" customWidth="1"/>
    <col min="40" max="40" width="11.5" style="1" customWidth="1"/>
    <col min="41" max="41" width="6.5" style="1" customWidth="1"/>
    <col min="42" max="42" width="3.5" style="1" customWidth="1"/>
    <col min="43" max="43" width="13.5" style="1" customWidth="1"/>
    <col min="44" max="44" width="11.6640625" style="1" customWidth="1"/>
    <col min="45" max="47" width="22.1640625" style="1" hidden="1" customWidth="1"/>
    <col min="48" max="49" width="18.5" style="1" hidden="1" customWidth="1"/>
    <col min="50" max="51" width="21.5" style="1" hidden="1" customWidth="1"/>
    <col min="52" max="52" width="18.5" style="1" hidden="1" customWidth="1"/>
    <col min="53" max="53" width="16.5" style="1" hidden="1" customWidth="1"/>
    <col min="54" max="54" width="21.5" style="1" hidden="1" customWidth="1"/>
    <col min="55" max="55" width="18.5" style="1" hidden="1" customWidth="1"/>
    <col min="56" max="56" width="16.5" style="1" hidden="1" customWidth="1"/>
    <col min="57" max="57" width="57" style="1" customWidth="1"/>
    <col min="71" max="91" width="9.1640625" style="1" hidden="1"/>
  </cols>
  <sheetData>
    <row r="1" spans="1:74">
      <c r="A1" s="18" t="s">
        <v>0</v>
      </c>
      <c r="AZ1" s="18" t="s">
        <v>1</v>
      </c>
      <c r="BA1" s="18" t="s">
        <v>2</v>
      </c>
      <c r="BB1" s="18" t="s">
        <v>3</v>
      </c>
      <c r="BT1" s="18" t="s">
        <v>4</v>
      </c>
      <c r="BU1" s="18" t="s">
        <v>4</v>
      </c>
      <c r="BV1" s="18" t="s">
        <v>5</v>
      </c>
    </row>
    <row r="2" spans="1:74" s="1" customFormat="1" ht="36.950000000000003" customHeight="1">
      <c r="AR2" s="370"/>
      <c r="AS2" s="370"/>
      <c r="AT2" s="370"/>
      <c r="AU2" s="370"/>
      <c r="AV2" s="370"/>
      <c r="AW2" s="370"/>
      <c r="AX2" s="370"/>
      <c r="AY2" s="370"/>
      <c r="AZ2" s="370"/>
      <c r="BA2" s="370"/>
      <c r="BB2" s="370"/>
      <c r="BC2" s="370"/>
      <c r="BD2" s="370"/>
      <c r="BE2" s="370"/>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71" t="s">
        <v>14</v>
      </c>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24"/>
      <c r="AQ5" s="24"/>
      <c r="AR5" s="22"/>
      <c r="BE5" s="378" t="s">
        <v>15</v>
      </c>
      <c r="BS5" s="19" t="s">
        <v>6</v>
      </c>
    </row>
    <row r="6" spans="1:74" s="1" customFormat="1" ht="36.950000000000003" customHeight="1">
      <c r="B6" s="23"/>
      <c r="C6" s="24"/>
      <c r="D6" s="30" t="s">
        <v>16</v>
      </c>
      <c r="E6" s="24"/>
      <c r="F6" s="24"/>
      <c r="G6" s="24"/>
      <c r="H6" s="24"/>
      <c r="I6" s="24"/>
      <c r="J6" s="24"/>
      <c r="K6" s="373" t="s">
        <v>17</v>
      </c>
      <c r="L6" s="372"/>
      <c r="M6" s="372"/>
      <c r="N6" s="372"/>
      <c r="O6" s="372"/>
      <c r="P6" s="372"/>
      <c r="Q6" s="372"/>
      <c r="R6" s="372"/>
      <c r="S6" s="372"/>
      <c r="T6" s="372"/>
      <c r="U6" s="372"/>
      <c r="V6" s="372"/>
      <c r="W6" s="372"/>
      <c r="X6" s="372"/>
      <c r="Y6" s="372"/>
      <c r="Z6" s="372"/>
      <c r="AA6" s="372"/>
      <c r="AB6" s="372"/>
      <c r="AC6" s="372"/>
      <c r="AD6" s="372"/>
      <c r="AE6" s="372"/>
      <c r="AF6" s="372"/>
      <c r="AG6" s="372"/>
      <c r="AH6" s="372"/>
      <c r="AI6" s="372"/>
      <c r="AJ6" s="372"/>
      <c r="AK6" s="372"/>
      <c r="AL6" s="372"/>
      <c r="AM6" s="372"/>
      <c r="AN6" s="372"/>
      <c r="AO6" s="372"/>
      <c r="AP6" s="24"/>
      <c r="AQ6" s="24"/>
      <c r="AR6" s="22"/>
      <c r="BE6" s="379"/>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79"/>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79"/>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79"/>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19</v>
      </c>
      <c r="AO10" s="24"/>
      <c r="AP10" s="24"/>
      <c r="AQ10" s="24"/>
      <c r="AR10" s="22"/>
      <c r="BE10" s="379"/>
      <c r="BS10" s="19" t="s">
        <v>6</v>
      </c>
    </row>
    <row r="11" spans="1:74" s="1" customFormat="1" ht="18.399999999999999"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28</v>
      </c>
      <c r="AL11" s="24"/>
      <c r="AM11" s="24"/>
      <c r="AN11" s="29" t="s">
        <v>19</v>
      </c>
      <c r="AO11" s="24"/>
      <c r="AP11" s="24"/>
      <c r="AQ11" s="24"/>
      <c r="AR11" s="22"/>
      <c r="BE11" s="379"/>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79"/>
      <c r="BS12" s="19" t="s">
        <v>6</v>
      </c>
    </row>
    <row r="13" spans="1:74" s="1" customFormat="1" ht="12" customHeight="1">
      <c r="B13" s="23"/>
      <c r="C13" s="24"/>
      <c r="D13" s="31"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30</v>
      </c>
      <c r="AO13" s="24"/>
      <c r="AP13" s="24"/>
      <c r="AQ13" s="24"/>
      <c r="AR13" s="22"/>
      <c r="BE13" s="379"/>
      <c r="BS13" s="19" t="s">
        <v>6</v>
      </c>
    </row>
    <row r="14" spans="1:74" ht="12.75">
      <c r="B14" s="23"/>
      <c r="C14" s="24"/>
      <c r="D14" s="24"/>
      <c r="E14" s="374" t="s">
        <v>30</v>
      </c>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1" t="s">
        <v>28</v>
      </c>
      <c r="AL14" s="24"/>
      <c r="AM14" s="24"/>
      <c r="AN14" s="33" t="s">
        <v>30</v>
      </c>
      <c r="AO14" s="24"/>
      <c r="AP14" s="24"/>
      <c r="AQ14" s="24"/>
      <c r="AR14" s="22"/>
      <c r="BE14" s="379"/>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79"/>
      <c r="BS15" s="19" t="s">
        <v>4</v>
      </c>
    </row>
    <row r="16" spans="1:74" s="1" customFormat="1" ht="12" customHeight="1">
      <c r="B16" s="23"/>
      <c r="C16" s="24"/>
      <c r="D16" s="31"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379"/>
      <c r="BS16" s="19" t="s">
        <v>4</v>
      </c>
    </row>
    <row r="17" spans="1:71" s="1" customFormat="1" ht="18.399999999999999"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28</v>
      </c>
      <c r="AL17" s="24"/>
      <c r="AM17" s="24"/>
      <c r="AN17" s="29" t="s">
        <v>19</v>
      </c>
      <c r="AO17" s="24"/>
      <c r="AP17" s="24"/>
      <c r="AQ17" s="24"/>
      <c r="AR17" s="22"/>
      <c r="BE17" s="379"/>
      <c r="BS17" s="19" t="s">
        <v>33</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79"/>
      <c r="BS18" s="19" t="s">
        <v>6</v>
      </c>
    </row>
    <row r="19" spans="1:71" s="1" customFormat="1" ht="12" customHeight="1">
      <c r="B19" s="23"/>
      <c r="C19" s="24"/>
      <c r="D19" s="31"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79"/>
      <c r="BS19" s="19" t="s">
        <v>6</v>
      </c>
    </row>
    <row r="20" spans="1:71" s="1" customFormat="1" ht="18.399999999999999" customHeight="1">
      <c r="B20" s="23"/>
      <c r="C20" s="24"/>
      <c r="D20" s="24"/>
      <c r="E20" s="29" t="s">
        <v>22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28</v>
      </c>
      <c r="AL20" s="24"/>
      <c r="AM20" s="24"/>
      <c r="AN20" s="29" t="s">
        <v>19</v>
      </c>
      <c r="AO20" s="24"/>
      <c r="AP20" s="24"/>
      <c r="AQ20" s="24"/>
      <c r="AR20" s="22"/>
      <c r="BE20" s="379"/>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79"/>
    </row>
    <row r="22" spans="1:71" s="1" customFormat="1" ht="12" customHeight="1">
      <c r="B22" s="23"/>
      <c r="C22" s="24"/>
      <c r="D22" s="31" t="s">
        <v>35</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79"/>
    </row>
    <row r="23" spans="1:71" s="1" customFormat="1" ht="60" customHeight="1">
      <c r="B23" s="23"/>
      <c r="C23" s="24"/>
      <c r="D23" s="24"/>
      <c r="E23" s="376" t="s">
        <v>36</v>
      </c>
      <c r="F23" s="376"/>
      <c r="G23" s="376"/>
      <c r="H23" s="376"/>
      <c r="I23" s="376"/>
      <c r="J23" s="376"/>
      <c r="K23" s="376"/>
      <c r="L23" s="376"/>
      <c r="M23" s="376"/>
      <c r="N23" s="376"/>
      <c r="O23" s="376"/>
      <c r="P23" s="376"/>
      <c r="Q23" s="376"/>
      <c r="R23" s="376"/>
      <c r="S23" s="376"/>
      <c r="T23" s="376"/>
      <c r="U23" s="376"/>
      <c r="V23" s="376"/>
      <c r="W23" s="376"/>
      <c r="X23" s="376"/>
      <c r="Y23" s="376"/>
      <c r="Z23" s="376"/>
      <c r="AA23" s="376"/>
      <c r="AB23" s="376"/>
      <c r="AC23" s="376"/>
      <c r="AD23" s="376"/>
      <c r="AE23" s="376"/>
      <c r="AF23" s="376"/>
      <c r="AG23" s="376"/>
      <c r="AH23" s="376"/>
      <c r="AI23" s="376"/>
      <c r="AJ23" s="376"/>
      <c r="AK23" s="376"/>
      <c r="AL23" s="376"/>
      <c r="AM23" s="376"/>
      <c r="AN23" s="376"/>
      <c r="AO23" s="24"/>
      <c r="AP23" s="24"/>
      <c r="AQ23" s="24"/>
      <c r="AR23" s="22"/>
      <c r="BE23" s="379"/>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79"/>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79"/>
    </row>
    <row r="26" spans="1:71" s="2" customFormat="1" ht="25.9" customHeight="1">
      <c r="A26" s="36"/>
      <c r="B26" s="37"/>
      <c r="C26" s="38"/>
      <c r="D26" s="39" t="s">
        <v>37</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81" t="e">
        <f>ROUND(AG54,2)</f>
        <v>#REF!</v>
      </c>
      <c r="AL26" s="382"/>
      <c r="AM26" s="382"/>
      <c r="AN26" s="382"/>
      <c r="AO26" s="382"/>
      <c r="AP26" s="38"/>
      <c r="AQ26" s="38"/>
      <c r="AR26" s="41"/>
      <c r="BE26" s="379"/>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79"/>
    </row>
    <row r="28" spans="1:71" s="2" customFormat="1" ht="12.75">
      <c r="A28" s="36"/>
      <c r="B28" s="37"/>
      <c r="C28" s="38"/>
      <c r="D28" s="38"/>
      <c r="E28" s="38"/>
      <c r="F28" s="38"/>
      <c r="G28" s="38"/>
      <c r="H28" s="38"/>
      <c r="I28" s="38"/>
      <c r="J28" s="38"/>
      <c r="K28" s="38"/>
      <c r="L28" s="377" t="s">
        <v>38</v>
      </c>
      <c r="M28" s="377"/>
      <c r="N28" s="377"/>
      <c r="O28" s="377"/>
      <c r="P28" s="377"/>
      <c r="Q28" s="38"/>
      <c r="R28" s="38"/>
      <c r="S28" s="38"/>
      <c r="T28" s="38"/>
      <c r="U28" s="38"/>
      <c r="V28" s="38"/>
      <c r="W28" s="377" t="s">
        <v>39</v>
      </c>
      <c r="X28" s="377"/>
      <c r="Y28" s="377"/>
      <c r="Z28" s="377"/>
      <c r="AA28" s="377"/>
      <c r="AB28" s="377"/>
      <c r="AC28" s="377"/>
      <c r="AD28" s="377"/>
      <c r="AE28" s="377"/>
      <c r="AF28" s="38"/>
      <c r="AG28" s="38"/>
      <c r="AH28" s="38"/>
      <c r="AI28" s="38"/>
      <c r="AJ28" s="38"/>
      <c r="AK28" s="377" t="s">
        <v>40</v>
      </c>
      <c r="AL28" s="377"/>
      <c r="AM28" s="377"/>
      <c r="AN28" s="377"/>
      <c r="AO28" s="377"/>
      <c r="AP28" s="38"/>
      <c r="AQ28" s="38"/>
      <c r="AR28" s="41"/>
      <c r="BE28" s="379"/>
    </row>
    <row r="29" spans="1:71" s="3" customFormat="1" ht="14.45" customHeight="1">
      <c r="B29" s="42"/>
      <c r="C29" s="43"/>
      <c r="D29" s="31" t="s">
        <v>41</v>
      </c>
      <c r="E29" s="43"/>
      <c r="F29" s="31" t="s">
        <v>42</v>
      </c>
      <c r="G29" s="43"/>
      <c r="H29" s="43"/>
      <c r="I29" s="43"/>
      <c r="J29" s="43"/>
      <c r="K29" s="43"/>
      <c r="L29" s="351">
        <v>0.21</v>
      </c>
      <c r="M29" s="352"/>
      <c r="N29" s="352"/>
      <c r="O29" s="352"/>
      <c r="P29" s="352"/>
      <c r="Q29" s="43"/>
      <c r="R29" s="43"/>
      <c r="S29" s="43"/>
      <c r="T29" s="43"/>
      <c r="U29" s="43"/>
      <c r="V29" s="43"/>
      <c r="W29" s="365" t="e">
        <f>ROUND(AZ54, 2)</f>
        <v>#REF!</v>
      </c>
      <c r="X29" s="352"/>
      <c r="Y29" s="352"/>
      <c r="Z29" s="352"/>
      <c r="AA29" s="352"/>
      <c r="AB29" s="352"/>
      <c r="AC29" s="352"/>
      <c r="AD29" s="352"/>
      <c r="AE29" s="352"/>
      <c r="AF29" s="43"/>
      <c r="AG29" s="43"/>
      <c r="AH29" s="43"/>
      <c r="AI29" s="43"/>
      <c r="AJ29" s="43"/>
      <c r="AK29" s="365" t="e">
        <f>ROUND(AV54, 2)</f>
        <v>#REF!</v>
      </c>
      <c r="AL29" s="352"/>
      <c r="AM29" s="352"/>
      <c r="AN29" s="352"/>
      <c r="AO29" s="352"/>
      <c r="AP29" s="43"/>
      <c r="AQ29" s="43"/>
      <c r="AR29" s="44"/>
      <c r="BE29" s="380"/>
    </row>
    <row r="30" spans="1:71" s="3" customFormat="1" ht="14.45" customHeight="1">
      <c r="B30" s="42"/>
      <c r="C30" s="43"/>
      <c r="D30" s="43"/>
      <c r="E30" s="43"/>
      <c r="F30" s="31" t="s">
        <v>43</v>
      </c>
      <c r="G30" s="43"/>
      <c r="H30" s="43"/>
      <c r="I30" s="43"/>
      <c r="J30" s="43"/>
      <c r="K30" s="43"/>
      <c r="L30" s="351">
        <v>0.15</v>
      </c>
      <c r="M30" s="352"/>
      <c r="N30" s="352"/>
      <c r="O30" s="352"/>
      <c r="P30" s="352"/>
      <c r="Q30" s="43"/>
      <c r="R30" s="43"/>
      <c r="S30" s="43"/>
      <c r="T30" s="43"/>
      <c r="U30" s="43"/>
      <c r="V30" s="43"/>
      <c r="W30" s="365" t="e">
        <f>ROUND(BA54, 2)</f>
        <v>#REF!</v>
      </c>
      <c r="X30" s="352"/>
      <c r="Y30" s="352"/>
      <c r="Z30" s="352"/>
      <c r="AA30" s="352"/>
      <c r="AB30" s="352"/>
      <c r="AC30" s="352"/>
      <c r="AD30" s="352"/>
      <c r="AE30" s="352"/>
      <c r="AF30" s="43"/>
      <c r="AG30" s="43"/>
      <c r="AH30" s="43"/>
      <c r="AI30" s="43"/>
      <c r="AJ30" s="43"/>
      <c r="AK30" s="365" t="e">
        <f>ROUND(AW54, 2)</f>
        <v>#REF!</v>
      </c>
      <c r="AL30" s="352"/>
      <c r="AM30" s="352"/>
      <c r="AN30" s="352"/>
      <c r="AO30" s="352"/>
      <c r="AP30" s="43"/>
      <c r="AQ30" s="43"/>
      <c r="AR30" s="44"/>
      <c r="BE30" s="380"/>
    </row>
    <row r="31" spans="1:71" s="3" customFormat="1" ht="14.45" hidden="1" customHeight="1">
      <c r="B31" s="42"/>
      <c r="C31" s="43"/>
      <c r="D31" s="43"/>
      <c r="E31" s="43"/>
      <c r="F31" s="31" t="s">
        <v>44</v>
      </c>
      <c r="G31" s="43"/>
      <c r="H31" s="43"/>
      <c r="I31" s="43"/>
      <c r="J31" s="43"/>
      <c r="K31" s="43"/>
      <c r="L31" s="351">
        <v>0.21</v>
      </c>
      <c r="M31" s="352"/>
      <c r="N31" s="352"/>
      <c r="O31" s="352"/>
      <c r="P31" s="352"/>
      <c r="Q31" s="43"/>
      <c r="R31" s="43"/>
      <c r="S31" s="43"/>
      <c r="T31" s="43"/>
      <c r="U31" s="43"/>
      <c r="V31" s="43"/>
      <c r="W31" s="365" t="e">
        <f>ROUND(BB54, 2)</f>
        <v>#REF!</v>
      </c>
      <c r="X31" s="352"/>
      <c r="Y31" s="352"/>
      <c r="Z31" s="352"/>
      <c r="AA31" s="352"/>
      <c r="AB31" s="352"/>
      <c r="AC31" s="352"/>
      <c r="AD31" s="352"/>
      <c r="AE31" s="352"/>
      <c r="AF31" s="43"/>
      <c r="AG31" s="43"/>
      <c r="AH31" s="43"/>
      <c r="AI31" s="43"/>
      <c r="AJ31" s="43"/>
      <c r="AK31" s="365">
        <v>0</v>
      </c>
      <c r="AL31" s="352"/>
      <c r="AM31" s="352"/>
      <c r="AN31" s="352"/>
      <c r="AO31" s="352"/>
      <c r="AP31" s="43"/>
      <c r="AQ31" s="43"/>
      <c r="AR31" s="44"/>
      <c r="BE31" s="380"/>
    </row>
    <row r="32" spans="1:71" s="3" customFormat="1" ht="14.45" hidden="1" customHeight="1">
      <c r="B32" s="42"/>
      <c r="C32" s="43"/>
      <c r="D32" s="43"/>
      <c r="E32" s="43"/>
      <c r="F32" s="31" t="s">
        <v>45</v>
      </c>
      <c r="G32" s="43"/>
      <c r="H32" s="43"/>
      <c r="I32" s="43"/>
      <c r="J32" s="43"/>
      <c r="K32" s="43"/>
      <c r="L32" s="351">
        <v>0.15</v>
      </c>
      <c r="M32" s="352"/>
      <c r="N32" s="352"/>
      <c r="O32" s="352"/>
      <c r="P32" s="352"/>
      <c r="Q32" s="43"/>
      <c r="R32" s="43"/>
      <c r="S32" s="43"/>
      <c r="T32" s="43"/>
      <c r="U32" s="43"/>
      <c r="V32" s="43"/>
      <c r="W32" s="365" t="e">
        <f>ROUND(BC54, 2)</f>
        <v>#REF!</v>
      </c>
      <c r="X32" s="352"/>
      <c r="Y32" s="352"/>
      <c r="Z32" s="352"/>
      <c r="AA32" s="352"/>
      <c r="AB32" s="352"/>
      <c r="AC32" s="352"/>
      <c r="AD32" s="352"/>
      <c r="AE32" s="352"/>
      <c r="AF32" s="43"/>
      <c r="AG32" s="43"/>
      <c r="AH32" s="43"/>
      <c r="AI32" s="43"/>
      <c r="AJ32" s="43"/>
      <c r="AK32" s="365">
        <v>0</v>
      </c>
      <c r="AL32" s="352"/>
      <c r="AM32" s="352"/>
      <c r="AN32" s="352"/>
      <c r="AO32" s="352"/>
      <c r="AP32" s="43"/>
      <c r="AQ32" s="43"/>
      <c r="AR32" s="44"/>
      <c r="BE32" s="380"/>
    </row>
    <row r="33" spans="1:57" s="3" customFormat="1" ht="14.45" hidden="1" customHeight="1">
      <c r="B33" s="42"/>
      <c r="C33" s="43"/>
      <c r="D33" s="43"/>
      <c r="E33" s="43"/>
      <c r="F33" s="31" t="s">
        <v>46</v>
      </c>
      <c r="G33" s="43"/>
      <c r="H33" s="43"/>
      <c r="I33" s="43"/>
      <c r="J33" s="43"/>
      <c r="K33" s="43"/>
      <c r="L33" s="351">
        <v>0</v>
      </c>
      <c r="M33" s="352"/>
      <c r="N33" s="352"/>
      <c r="O33" s="352"/>
      <c r="P33" s="352"/>
      <c r="Q33" s="43"/>
      <c r="R33" s="43"/>
      <c r="S33" s="43"/>
      <c r="T33" s="43"/>
      <c r="U33" s="43"/>
      <c r="V33" s="43"/>
      <c r="W33" s="365" t="e">
        <f>ROUND(BD54, 2)</f>
        <v>#REF!</v>
      </c>
      <c r="X33" s="352"/>
      <c r="Y33" s="352"/>
      <c r="Z33" s="352"/>
      <c r="AA33" s="352"/>
      <c r="AB33" s="352"/>
      <c r="AC33" s="352"/>
      <c r="AD33" s="352"/>
      <c r="AE33" s="352"/>
      <c r="AF33" s="43"/>
      <c r="AG33" s="43"/>
      <c r="AH33" s="43"/>
      <c r="AI33" s="43"/>
      <c r="AJ33" s="43"/>
      <c r="AK33" s="365">
        <v>0</v>
      </c>
      <c r="AL33" s="352"/>
      <c r="AM33" s="352"/>
      <c r="AN33" s="352"/>
      <c r="AO33" s="352"/>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47</v>
      </c>
      <c r="E35" s="47"/>
      <c r="F35" s="47"/>
      <c r="G35" s="47"/>
      <c r="H35" s="47"/>
      <c r="I35" s="47"/>
      <c r="J35" s="47"/>
      <c r="K35" s="47"/>
      <c r="L35" s="47"/>
      <c r="M35" s="47"/>
      <c r="N35" s="47"/>
      <c r="O35" s="47"/>
      <c r="P35" s="47"/>
      <c r="Q35" s="47"/>
      <c r="R35" s="47"/>
      <c r="S35" s="47"/>
      <c r="T35" s="48" t="s">
        <v>48</v>
      </c>
      <c r="U35" s="47"/>
      <c r="V35" s="47"/>
      <c r="W35" s="47"/>
      <c r="X35" s="366" t="s">
        <v>49</v>
      </c>
      <c r="Y35" s="367"/>
      <c r="Z35" s="367"/>
      <c r="AA35" s="367"/>
      <c r="AB35" s="367"/>
      <c r="AC35" s="47"/>
      <c r="AD35" s="47"/>
      <c r="AE35" s="47"/>
      <c r="AF35" s="47"/>
      <c r="AG35" s="47"/>
      <c r="AH35" s="47"/>
      <c r="AI35" s="47"/>
      <c r="AJ35" s="47"/>
      <c r="AK35" s="368" t="e">
        <f>SUM(AK26:AK33)</f>
        <v>#REF!</v>
      </c>
      <c r="AL35" s="367"/>
      <c r="AM35" s="367"/>
      <c r="AN35" s="367"/>
      <c r="AO35" s="369"/>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50</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OB-19003</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62" t="str">
        <f>K6</f>
        <v>Objekt SO 901 objekt hřišť a městského mobiliáře</v>
      </c>
      <c r="M45" s="363"/>
      <c r="N45" s="363"/>
      <c r="O45" s="363"/>
      <c r="P45" s="363"/>
      <c r="Q45" s="363"/>
      <c r="R45" s="363"/>
      <c r="S45" s="363"/>
      <c r="T45" s="363"/>
      <c r="U45" s="363"/>
      <c r="V45" s="363"/>
      <c r="W45" s="363"/>
      <c r="X45" s="363"/>
      <c r="Y45" s="363"/>
      <c r="Z45" s="363"/>
      <c r="AA45" s="363"/>
      <c r="AB45" s="363"/>
      <c r="AC45" s="363"/>
      <c r="AD45" s="363"/>
      <c r="AE45" s="363"/>
      <c r="AF45" s="363"/>
      <c r="AG45" s="363"/>
      <c r="AH45" s="363"/>
      <c r="AI45" s="363"/>
      <c r="AJ45" s="363"/>
      <c r="AK45" s="363"/>
      <c r="AL45" s="363"/>
      <c r="AM45" s="363"/>
      <c r="AN45" s="363"/>
      <c r="AO45" s="363"/>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64" t="str">
        <f>IF(AN8= "","",AN8)</f>
        <v>28. 9. 2019</v>
      </c>
      <c r="AN47" s="364"/>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6" customHeight="1">
      <c r="A49" s="36"/>
      <c r="B49" s="37"/>
      <c r="C49" s="31" t="s">
        <v>25</v>
      </c>
      <c r="D49" s="38"/>
      <c r="E49" s="38"/>
      <c r="F49" s="38"/>
      <c r="G49" s="38"/>
      <c r="H49" s="38"/>
      <c r="I49" s="38"/>
      <c r="J49" s="38"/>
      <c r="K49" s="38"/>
      <c r="L49" s="54" t="str">
        <f>IF(E11= "","",E11)</f>
        <v>Statutární město Ostrava, MO Slezská Ostrava</v>
      </c>
      <c r="M49" s="38"/>
      <c r="N49" s="38"/>
      <c r="O49" s="38"/>
      <c r="P49" s="38"/>
      <c r="Q49" s="38"/>
      <c r="R49" s="38"/>
      <c r="S49" s="38"/>
      <c r="T49" s="38"/>
      <c r="U49" s="38"/>
      <c r="V49" s="38"/>
      <c r="W49" s="38"/>
      <c r="X49" s="38"/>
      <c r="Y49" s="38"/>
      <c r="Z49" s="38"/>
      <c r="AA49" s="38"/>
      <c r="AB49" s="38"/>
      <c r="AC49" s="38"/>
      <c r="AD49" s="38"/>
      <c r="AE49" s="38"/>
      <c r="AF49" s="38"/>
      <c r="AG49" s="38"/>
      <c r="AH49" s="38"/>
      <c r="AI49" s="31" t="s">
        <v>31</v>
      </c>
      <c r="AJ49" s="38"/>
      <c r="AK49" s="38"/>
      <c r="AL49" s="38"/>
      <c r="AM49" s="360" t="str">
        <f>IF(E17="","",E17)</f>
        <v>ing. Pavel Obroučka</v>
      </c>
      <c r="AN49" s="361"/>
      <c r="AO49" s="361"/>
      <c r="AP49" s="361"/>
      <c r="AQ49" s="38"/>
      <c r="AR49" s="41"/>
      <c r="AS49" s="354" t="s">
        <v>51</v>
      </c>
      <c r="AT49" s="355"/>
      <c r="AU49" s="62"/>
      <c r="AV49" s="62"/>
      <c r="AW49" s="62"/>
      <c r="AX49" s="62"/>
      <c r="AY49" s="62"/>
      <c r="AZ49" s="62"/>
      <c r="BA49" s="62"/>
      <c r="BB49" s="62"/>
      <c r="BC49" s="62"/>
      <c r="BD49" s="63"/>
      <c r="BE49" s="36"/>
    </row>
    <row r="50" spans="1:91" s="2" customFormat="1" ht="15.6" customHeight="1">
      <c r="A50" s="36"/>
      <c r="B50" s="37"/>
      <c r="C50" s="31" t="s">
        <v>29</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34</v>
      </c>
      <c r="AJ50" s="38"/>
      <c r="AK50" s="38"/>
      <c r="AL50" s="38"/>
      <c r="AM50" s="360" t="str">
        <f>IF(E20="","",E20)</f>
        <v xml:space="preserve"> </v>
      </c>
      <c r="AN50" s="361"/>
      <c r="AO50" s="361"/>
      <c r="AP50" s="361"/>
      <c r="AQ50" s="38"/>
      <c r="AR50" s="41"/>
      <c r="AS50" s="356"/>
      <c r="AT50" s="357"/>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58"/>
      <c r="AT51" s="359"/>
      <c r="AU51" s="66"/>
      <c r="AV51" s="66"/>
      <c r="AW51" s="66"/>
      <c r="AX51" s="66"/>
      <c r="AY51" s="66"/>
      <c r="AZ51" s="66"/>
      <c r="BA51" s="66"/>
      <c r="BB51" s="66"/>
      <c r="BC51" s="66"/>
      <c r="BD51" s="67"/>
      <c r="BE51" s="36"/>
    </row>
    <row r="52" spans="1:91" s="2" customFormat="1" ht="29.25" customHeight="1">
      <c r="A52" s="36"/>
      <c r="B52" s="37"/>
      <c r="C52" s="347" t="s">
        <v>52</v>
      </c>
      <c r="D52" s="348"/>
      <c r="E52" s="348"/>
      <c r="F52" s="348"/>
      <c r="G52" s="348"/>
      <c r="H52" s="68"/>
      <c r="I52" s="349" t="s">
        <v>53</v>
      </c>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53" t="s">
        <v>54</v>
      </c>
      <c r="AH52" s="348"/>
      <c r="AI52" s="348"/>
      <c r="AJ52" s="348"/>
      <c r="AK52" s="348"/>
      <c r="AL52" s="348"/>
      <c r="AM52" s="348"/>
      <c r="AN52" s="349" t="s">
        <v>55</v>
      </c>
      <c r="AO52" s="348"/>
      <c r="AP52" s="348"/>
      <c r="AQ52" s="69" t="s">
        <v>56</v>
      </c>
      <c r="AR52" s="41"/>
      <c r="AS52" s="70" t="s">
        <v>57</v>
      </c>
      <c r="AT52" s="71" t="s">
        <v>58</v>
      </c>
      <c r="AU52" s="71" t="s">
        <v>59</v>
      </c>
      <c r="AV52" s="71" t="s">
        <v>60</v>
      </c>
      <c r="AW52" s="71" t="s">
        <v>61</v>
      </c>
      <c r="AX52" s="71" t="s">
        <v>62</v>
      </c>
      <c r="AY52" s="71" t="s">
        <v>63</v>
      </c>
      <c r="AZ52" s="71" t="s">
        <v>64</v>
      </c>
      <c r="BA52" s="71" t="s">
        <v>65</v>
      </c>
      <c r="BB52" s="71" t="s">
        <v>66</v>
      </c>
      <c r="BC52" s="71" t="s">
        <v>67</v>
      </c>
      <c r="BD52" s="72" t="s">
        <v>68</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69</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45" t="e">
        <f>ROUND(SUM(AG55:AG59),2)</f>
        <v>#REF!</v>
      </c>
      <c r="AH54" s="345"/>
      <c r="AI54" s="345"/>
      <c r="AJ54" s="345"/>
      <c r="AK54" s="345"/>
      <c r="AL54" s="345"/>
      <c r="AM54" s="345"/>
      <c r="AN54" s="346" t="e">
        <f t="shared" ref="AN54:AN59" si="0">SUM(AG54,AT54)</f>
        <v>#REF!</v>
      </c>
      <c r="AO54" s="346"/>
      <c r="AP54" s="346"/>
      <c r="AQ54" s="80" t="s">
        <v>19</v>
      </c>
      <c r="AR54" s="81"/>
      <c r="AS54" s="82">
        <f>ROUND(SUM(AS55:AS59),2)</f>
        <v>0</v>
      </c>
      <c r="AT54" s="83" t="e">
        <f t="shared" ref="AT54:AT59" si="1">ROUND(SUM(AV54:AW54),2)</f>
        <v>#REF!</v>
      </c>
      <c r="AU54" s="84" t="e">
        <f>ROUND(SUM(AU55:AU59),5)</f>
        <v>#REF!</v>
      </c>
      <c r="AV54" s="83" t="e">
        <f>ROUND(AZ54*L29,2)</f>
        <v>#REF!</v>
      </c>
      <c r="AW54" s="83" t="e">
        <f>ROUND(BA54*L30,2)</f>
        <v>#REF!</v>
      </c>
      <c r="AX54" s="83" t="e">
        <f>ROUND(BB54*L29,2)</f>
        <v>#REF!</v>
      </c>
      <c r="AY54" s="83" t="e">
        <f>ROUND(BC54*L30,2)</f>
        <v>#REF!</v>
      </c>
      <c r="AZ54" s="83" t="e">
        <f>ROUND(SUM(AZ55:AZ59),2)</f>
        <v>#REF!</v>
      </c>
      <c r="BA54" s="83" t="e">
        <f>ROUND(SUM(BA55:BA59),2)</f>
        <v>#REF!</v>
      </c>
      <c r="BB54" s="83" t="e">
        <f>ROUND(SUM(BB55:BB59),2)</f>
        <v>#REF!</v>
      </c>
      <c r="BC54" s="83" t="e">
        <f>ROUND(SUM(BC55:BC59),2)</f>
        <v>#REF!</v>
      </c>
      <c r="BD54" s="85" t="e">
        <f>ROUND(SUM(BD55:BD59),2)</f>
        <v>#REF!</v>
      </c>
      <c r="BS54" s="86" t="s">
        <v>70</v>
      </c>
      <c r="BT54" s="86" t="s">
        <v>71</v>
      </c>
      <c r="BU54" s="87" t="s">
        <v>72</v>
      </c>
      <c r="BV54" s="86" t="s">
        <v>73</v>
      </c>
      <c r="BW54" s="86" t="s">
        <v>5</v>
      </c>
      <c r="BX54" s="86" t="s">
        <v>74</v>
      </c>
      <c r="CL54" s="86" t="s">
        <v>19</v>
      </c>
    </row>
    <row r="55" spans="1:91" s="7" customFormat="1" ht="26.45" customHeight="1">
      <c r="A55" s="88" t="s">
        <v>75</v>
      </c>
      <c r="B55" s="89"/>
      <c r="C55" s="90"/>
      <c r="D55" s="350" t="s">
        <v>76</v>
      </c>
      <c r="E55" s="350"/>
      <c r="F55" s="350"/>
      <c r="G55" s="350"/>
      <c r="H55" s="350"/>
      <c r="I55" s="91"/>
      <c r="J55" s="350" t="s">
        <v>77</v>
      </c>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43">
        <f>'01 - SO 901.01 – Agility ...'!J30</f>
        <v>0</v>
      </c>
      <c r="AH55" s="344"/>
      <c r="AI55" s="344"/>
      <c r="AJ55" s="344"/>
      <c r="AK55" s="344"/>
      <c r="AL55" s="344"/>
      <c r="AM55" s="344"/>
      <c r="AN55" s="343">
        <f t="shared" si="0"/>
        <v>0</v>
      </c>
      <c r="AO55" s="344"/>
      <c r="AP55" s="344"/>
      <c r="AQ55" s="92" t="s">
        <v>78</v>
      </c>
      <c r="AR55" s="93"/>
      <c r="AS55" s="94">
        <v>0</v>
      </c>
      <c r="AT55" s="95">
        <f t="shared" si="1"/>
        <v>0</v>
      </c>
      <c r="AU55" s="96">
        <f>'01 - SO 901.01 – Agility ...'!P87</f>
        <v>0</v>
      </c>
      <c r="AV55" s="95">
        <f>'01 - SO 901.01 – Agility ...'!J33</f>
        <v>0</v>
      </c>
      <c r="AW55" s="95">
        <f>'01 - SO 901.01 – Agility ...'!J34</f>
        <v>0</v>
      </c>
      <c r="AX55" s="95">
        <f>'01 - SO 901.01 – Agility ...'!J35</f>
        <v>0</v>
      </c>
      <c r="AY55" s="95">
        <f>'01 - SO 901.01 – Agility ...'!J36</f>
        <v>0</v>
      </c>
      <c r="AZ55" s="95">
        <f>'01 - SO 901.01 – Agility ...'!F33</f>
        <v>0</v>
      </c>
      <c r="BA55" s="95">
        <f>'01 - SO 901.01 – Agility ...'!F34</f>
        <v>0</v>
      </c>
      <c r="BB55" s="95">
        <f>'01 - SO 901.01 – Agility ...'!F35</f>
        <v>0</v>
      </c>
      <c r="BC55" s="95">
        <f>'01 - SO 901.01 – Agility ...'!F36</f>
        <v>0</v>
      </c>
      <c r="BD55" s="97">
        <f>'01 - SO 901.01 – Agility ...'!F37</f>
        <v>0</v>
      </c>
      <c r="BT55" s="98" t="s">
        <v>79</v>
      </c>
      <c r="BV55" s="98" t="s">
        <v>73</v>
      </c>
      <c r="BW55" s="98" t="s">
        <v>80</v>
      </c>
      <c r="BX55" s="98" t="s">
        <v>5</v>
      </c>
      <c r="CL55" s="98" t="s">
        <v>19</v>
      </c>
      <c r="CM55" s="98" t="s">
        <v>81</v>
      </c>
    </row>
    <row r="56" spans="1:91" s="7" customFormat="1" ht="26.45" customHeight="1">
      <c r="A56" s="88" t="s">
        <v>75</v>
      </c>
      <c r="B56" s="89"/>
      <c r="C56" s="90"/>
      <c r="D56" s="350" t="s">
        <v>82</v>
      </c>
      <c r="E56" s="350"/>
      <c r="F56" s="350"/>
      <c r="G56" s="350"/>
      <c r="H56" s="350"/>
      <c r="I56" s="91"/>
      <c r="J56" s="350" t="s">
        <v>83</v>
      </c>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43" t="e">
        <f>#REF!</f>
        <v>#REF!</v>
      </c>
      <c r="AH56" s="344"/>
      <c r="AI56" s="344"/>
      <c r="AJ56" s="344"/>
      <c r="AK56" s="344"/>
      <c r="AL56" s="344"/>
      <c r="AM56" s="344"/>
      <c r="AN56" s="343" t="e">
        <f t="shared" si="0"/>
        <v>#REF!</v>
      </c>
      <c r="AO56" s="344"/>
      <c r="AP56" s="344"/>
      <c r="AQ56" s="92" t="s">
        <v>78</v>
      </c>
      <c r="AR56" s="93"/>
      <c r="AS56" s="94">
        <v>0</v>
      </c>
      <c r="AT56" s="95" t="e">
        <f t="shared" si="1"/>
        <v>#REF!</v>
      </c>
      <c r="AU56" s="96" t="e">
        <f>#REF!</f>
        <v>#REF!</v>
      </c>
      <c r="AV56" s="95" t="e">
        <f>#REF!</f>
        <v>#REF!</v>
      </c>
      <c r="AW56" s="95" t="e">
        <f>#REF!</f>
        <v>#REF!</v>
      </c>
      <c r="AX56" s="95" t="e">
        <f>#REF!</f>
        <v>#REF!</v>
      </c>
      <c r="AY56" s="95" t="e">
        <f>#REF!</f>
        <v>#REF!</v>
      </c>
      <c r="AZ56" s="95" t="e">
        <f>#REF!</f>
        <v>#REF!</v>
      </c>
      <c r="BA56" s="95" t="e">
        <f>#REF!</f>
        <v>#REF!</v>
      </c>
      <c r="BB56" s="95" t="e">
        <f>#REF!</f>
        <v>#REF!</v>
      </c>
      <c r="BC56" s="95" t="e">
        <f>#REF!</f>
        <v>#REF!</v>
      </c>
      <c r="BD56" s="97" t="e">
        <f>#REF!</f>
        <v>#REF!</v>
      </c>
      <c r="BT56" s="98" t="s">
        <v>79</v>
      </c>
      <c r="BV56" s="98" t="s">
        <v>73</v>
      </c>
      <c r="BW56" s="98" t="s">
        <v>84</v>
      </c>
      <c r="BX56" s="98" t="s">
        <v>5</v>
      </c>
      <c r="CL56" s="98" t="s">
        <v>19</v>
      </c>
      <c r="CM56" s="98" t="s">
        <v>81</v>
      </c>
    </row>
    <row r="57" spans="1:91" s="7" customFormat="1" ht="26.45" customHeight="1">
      <c r="A57" s="88" t="s">
        <v>75</v>
      </c>
      <c r="B57" s="89"/>
      <c r="C57" s="90"/>
      <c r="D57" s="350" t="s">
        <v>85</v>
      </c>
      <c r="E57" s="350"/>
      <c r="F57" s="350"/>
      <c r="G57" s="350"/>
      <c r="H57" s="350"/>
      <c r="I57" s="91"/>
      <c r="J57" s="350" t="s">
        <v>86</v>
      </c>
      <c r="K57" s="350"/>
      <c r="L57" s="350"/>
      <c r="M57" s="350"/>
      <c r="N57" s="350"/>
      <c r="O57" s="350"/>
      <c r="P57" s="350"/>
      <c r="Q57" s="350"/>
      <c r="R57" s="350"/>
      <c r="S57" s="350"/>
      <c r="T57" s="350"/>
      <c r="U57" s="350"/>
      <c r="V57" s="350"/>
      <c r="W57" s="350"/>
      <c r="X57" s="350"/>
      <c r="Y57" s="350"/>
      <c r="Z57" s="350"/>
      <c r="AA57" s="350"/>
      <c r="AB57" s="350"/>
      <c r="AC57" s="350"/>
      <c r="AD57" s="350"/>
      <c r="AE57" s="350"/>
      <c r="AF57" s="350"/>
      <c r="AG57" s="343" t="e">
        <f>#REF!</f>
        <v>#REF!</v>
      </c>
      <c r="AH57" s="344"/>
      <c r="AI57" s="344"/>
      <c r="AJ57" s="344"/>
      <c r="AK57" s="344"/>
      <c r="AL57" s="344"/>
      <c r="AM57" s="344"/>
      <c r="AN57" s="343" t="e">
        <f t="shared" si="0"/>
        <v>#REF!</v>
      </c>
      <c r="AO57" s="344"/>
      <c r="AP57" s="344"/>
      <c r="AQ57" s="92" t="s">
        <v>78</v>
      </c>
      <c r="AR57" s="93"/>
      <c r="AS57" s="94">
        <v>0</v>
      </c>
      <c r="AT57" s="95" t="e">
        <f t="shared" si="1"/>
        <v>#REF!</v>
      </c>
      <c r="AU57" s="96" t="e">
        <f>#REF!</f>
        <v>#REF!</v>
      </c>
      <c r="AV57" s="95" t="e">
        <f>#REF!</f>
        <v>#REF!</v>
      </c>
      <c r="AW57" s="95" t="e">
        <f>#REF!</f>
        <v>#REF!</v>
      </c>
      <c r="AX57" s="95" t="e">
        <f>#REF!</f>
        <v>#REF!</v>
      </c>
      <c r="AY57" s="95" t="e">
        <f>#REF!</f>
        <v>#REF!</v>
      </c>
      <c r="AZ57" s="95" t="e">
        <f>#REF!</f>
        <v>#REF!</v>
      </c>
      <c r="BA57" s="95" t="e">
        <f>#REF!</f>
        <v>#REF!</v>
      </c>
      <c r="BB57" s="95" t="e">
        <f>#REF!</f>
        <v>#REF!</v>
      </c>
      <c r="BC57" s="95" t="e">
        <f>#REF!</f>
        <v>#REF!</v>
      </c>
      <c r="BD57" s="97" t="e">
        <f>#REF!</f>
        <v>#REF!</v>
      </c>
      <c r="BT57" s="98" t="s">
        <v>79</v>
      </c>
      <c r="BV57" s="98" t="s">
        <v>73</v>
      </c>
      <c r="BW57" s="98" t="s">
        <v>87</v>
      </c>
      <c r="BX57" s="98" t="s">
        <v>5</v>
      </c>
      <c r="CL57" s="98" t="s">
        <v>19</v>
      </c>
      <c r="CM57" s="98" t="s">
        <v>81</v>
      </c>
    </row>
    <row r="58" spans="1:91" s="7" customFormat="1" ht="14.45" customHeight="1">
      <c r="A58" s="88" t="s">
        <v>75</v>
      </c>
      <c r="B58" s="89"/>
      <c r="C58" s="90"/>
      <c r="D58" s="350" t="s">
        <v>88</v>
      </c>
      <c r="E58" s="350"/>
      <c r="F58" s="350"/>
      <c r="G58" s="350"/>
      <c r="H58" s="350"/>
      <c r="I58" s="91"/>
      <c r="J58" s="350" t="s">
        <v>89</v>
      </c>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43" t="e">
        <f>#REF!</f>
        <v>#REF!</v>
      </c>
      <c r="AH58" s="344"/>
      <c r="AI58" s="344"/>
      <c r="AJ58" s="344"/>
      <c r="AK58" s="344"/>
      <c r="AL58" s="344"/>
      <c r="AM58" s="344"/>
      <c r="AN58" s="343" t="e">
        <f t="shared" si="0"/>
        <v>#REF!</v>
      </c>
      <c r="AO58" s="344"/>
      <c r="AP58" s="344"/>
      <c r="AQ58" s="92" t="s">
        <v>78</v>
      </c>
      <c r="AR58" s="93"/>
      <c r="AS58" s="94">
        <v>0</v>
      </c>
      <c r="AT58" s="95" t="e">
        <f t="shared" si="1"/>
        <v>#REF!</v>
      </c>
      <c r="AU58" s="96" t="e">
        <f>#REF!</f>
        <v>#REF!</v>
      </c>
      <c r="AV58" s="95" t="e">
        <f>#REF!</f>
        <v>#REF!</v>
      </c>
      <c r="AW58" s="95" t="e">
        <f>#REF!</f>
        <v>#REF!</v>
      </c>
      <c r="AX58" s="95" t="e">
        <f>#REF!</f>
        <v>#REF!</v>
      </c>
      <c r="AY58" s="95" t="e">
        <f>#REF!</f>
        <v>#REF!</v>
      </c>
      <c r="AZ58" s="95" t="e">
        <f>#REF!</f>
        <v>#REF!</v>
      </c>
      <c r="BA58" s="95" t="e">
        <f>#REF!</f>
        <v>#REF!</v>
      </c>
      <c r="BB58" s="95" t="e">
        <f>#REF!</f>
        <v>#REF!</v>
      </c>
      <c r="BC58" s="95" t="e">
        <f>#REF!</f>
        <v>#REF!</v>
      </c>
      <c r="BD58" s="97" t="e">
        <f>#REF!</f>
        <v>#REF!</v>
      </c>
      <c r="BT58" s="98" t="s">
        <v>79</v>
      </c>
      <c r="BV58" s="98" t="s">
        <v>73</v>
      </c>
      <c r="BW58" s="98" t="s">
        <v>90</v>
      </c>
      <c r="BX58" s="98" t="s">
        <v>5</v>
      </c>
      <c r="CL58" s="98" t="s">
        <v>19</v>
      </c>
      <c r="CM58" s="98" t="s">
        <v>81</v>
      </c>
    </row>
    <row r="59" spans="1:91" s="7" customFormat="1" ht="14.45" customHeight="1">
      <c r="A59" s="88" t="s">
        <v>75</v>
      </c>
      <c r="B59" s="89"/>
      <c r="C59" s="90"/>
      <c r="D59" s="350" t="s">
        <v>91</v>
      </c>
      <c r="E59" s="350"/>
      <c r="F59" s="350"/>
      <c r="G59" s="350"/>
      <c r="H59" s="350"/>
      <c r="I59" s="91"/>
      <c r="J59" s="350" t="s">
        <v>92</v>
      </c>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43" t="e">
        <f>#REF!</f>
        <v>#REF!</v>
      </c>
      <c r="AH59" s="344"/>
      <c r="AI59" s="344"/>
      <c r="AJ59" s="344"/>
      <c r="AK59" s="344"/>
      <c r="AL59" s="344"/>
      <c r="AM59" s="344"/>
      <c r="AN59" s="343" t="e">
        <f t="shared" si="0"/>
        <v>#REF!</v>
      </c>
      <c r="AO59" s="344"/>
      <c r="AP59" s="344"/>
      <c r="AQ59" s="92" t="s">
        <v>91</v>
      </c>
      <c r="AR59" s="93"/>
      <c r="AS59" s="99">
        <v>0</v>
      </c>
      <c r="AT59" s="100" t="e">
        <f t="shared" si="1"/>
        <v>#REF!</v>
      </c>
      <c r="AU59" s="101" t="e">
        <f>#REF!</f>
        <v>#REF!</v>
      </c>
      <c r="AV59" s="100" t="e">
        <f>#REF!</f>
        <v>#REF!</v>
      </c>
      <c r="AW59" s="100" t="e">
        <f>#REF!</f>
        <v>#REF!</v>
      </c>
      <c r="AX59" s="100" t="e">
        <f>#REF!</f>
        <v>#REF!</v>
      </c>
      <c r="AY59" s="100" t="e">
        <f>#REF!</f>
        <v>#REF!</v>
      </c>
      <c r="AZ59" s="100" t="e">
        <f>#REF!</f>
        <v>#REF!</v>
      </c>
      <c r="BA59" s="100" t="e">
        <f>#REF!</f>
        <v>#REF!</v>
      </c>
      <c r="BB59" s="100" t="e">
        <f>#REF!</f>
        <v>#REF!</v>
      </c>
      <c r="BC59" s="100" t="e">
        <f>#REF!</f>
        <v>#REF!</v>
      </c>
      <c r="BD59" s="102" t="e">
        <f>#REF!</f>
        <v>#REF!</v>
      </c>
      <c r="BT59" s="98" t="s">
        <v>79</v>
      </c>
      <c r="BV59" s="98" t="s">
        <v>73</v>
      </c>
      <c r="BW59" s="98" t="s">
        <v>93</v>
      </c>
      <c r="BX59" s="98" t="s">
        <v>5</v>
      </c>
      <c r="CL59" s="98" t="s">
        <v>19</v>
      </c>
      <c r="CM59" s="98" t="s">
        <v>81</v>
      </c>
    </row>
    <row r="60" spans="1:91" s="2" customFormat="1" ht="30" customHeight="1">
      <c r="A60" s="36"/>
      <c r="B60" s="37"/>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41"/>
      <c r="AS60" s="36"/>
      <c r="AT60" s="36"/>
      <c r="AU60" s="36"/>
      <c r="AV60" s="36"/>
      <c r="AW60" s="36"/>
      <c r="AX60" s="36"/>
      <c r="AY60" s="36"/>
      <c r="AZ60" s="36"/>
      <c r="BA60" s="36"/>
      <c r="BB60" s="36"/>
      <c r="BC60" s="36"/>
      <c r="BD60" s="36"/>
      <c r="BE60" s="36"/>
    </row>
    <row r="61" spans="1:91" s="2" customFormat="1" ht="6.95" customHeight="1">
      <c r="A61" s="36"/>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41"/>
      <c r="AS61" s="36"/>
      <c r="AT61" s="36"/>
      <c r="AU61" s="36"/>
      <c r="AV61" s="36"/>
      <c r="AW61" s="36"/>
      <c r="AX61" s="36"/>
      <c r="AY61" s="36"/>
      <c r="AZ61" s="36"/>
      <c r="BA61" s="36"/>
      <c r="BB61" s="36"/>
      <c r="BC61" s="36"/>
      <c r="BD61" s="36"/>
      <c r="BE61" s="36"/>
    </row>
  </sheetData>
  <sheetProtection algorithmName="SHA-512" hashValue="pZ5PapAjRqCZg81Z6CyKnOsIHIOh3kUJW3Tv09rVWlri5w5qCAHkcBUhJE1G8QF8GwRKS48OOJ0Z4fPLPYb2Rg==" saltValue="evxBw0xmtH61LeEMy+pFtKkjNJeJKRHgmKlzFLCOU8ly7x+LoPlr9pPThm5trB0ST1imM/Z4zWk6371bQv+7jw==" spinCount="100000" sheet="1" objects="1" scenarios="1" formatColumns="0" formatRows="0"/>
  <mergeCells count="58">
    <mergeCell ref="L31:P31"/>
    <mergeCell ref="L32:P32"/>
    <mergeCell ref="W31:AE31"/>
    <mergeCell ref="BE5:BE32"/>
    <mergeCell ref="AK26:AO26"/>
    <mergeCell ref="W29:AE29"/>
    <mergeCell ref="AK29:AO29"/>
    <mergeCell ref="W30:AE30"/>
    <mergeCell ref="AK30:AO30"/>
    <mergeCell ref="AK31:AO31"/>
    <mergeCell ref="W32:AE32"/>
    <mergeCell ref="AK32:AO32"/>
    <mergeCell ref="L28:P28"/>
    <mergeCell ref="W28:AE28"/>
    <mergeCell ref="AK28:AO28"/>
    <mergeCell ref="L29:P29"/>
    <mergeCell ref="L30:P30"/>
    <mergeCell ref="AR2:BE2"/>
    <mergeCell ref="K5:AO5"/>
    <mergeCell ref="K6:AO6"/>
    <mergeCell ref="E14:AJ14"/>
    <mergeCell ref="E23:AN23"/>
    <mergeCell ref="AS49:AT51"/>
    <mergeCell ref="AM50:AP50"/>
    <mergeCell ref="L45:AO45"/>
    <mergeCell ref="AM47:AN47"/>
    <mergeCell ref="AM49:AP49"/>
    <mergeCell ref="L33:P33"/>
    <mergeCell ref="AN52:AP52"/>
    <mergeCell ref="AG52:AM52"/>
    <mergeCell ref="AN55:AP55"/>
    <mergeCell ref="AG55:AM55"/>
    <mergeCell ref="W33:AE33"/>
    <mergeCell ref="AK33:AO33"/>
    <mergeCell ref="X35:AB35"/>
    <mergeCell ref="AK35:AO35"/>
    <mergeCell ref="AN56:AP56"/>
    <mergeCell ref="AG56:AM56"/>
    <mergeCell ref="AN57:AP57"/>
    <mergeCell ref="AG57:AM57"/>
    <mergeCell ref="AN58:AP58"/>
    <mergeCell ref="AG58:AM58"/>
    <mergeCell ref="AN59:AP59"/>
    <mergeCell ref="AG59:AM59"/>
    <mergeCell ref="AG54:AM54"/>
    <mergeCell ref="AN54:AP54"/>
    <mergeCell ref="C52:G52"/>
    <mergeCell ref="I52:AF52"/>
    <mergeCell ref="D55:H55"/>
    <mergeCell ref="J55:AF55"/>
    <mergeCell ref="D56:H56"/>
    <mergeCell ref="J56:AF56"/>
    <mergeCell ref="D57:H57"/>
    <mergeCell ref="J57:AF57"/>
    <mergeCell ref="D58:H58"/>
    <mergeCell ref="J58:AF58"/>
    <mergeCell ref="D59:H59"/>
    <mergeCell ref="J59:AF59"/>
  </mergeCells>
  <hyperlinks>
    <hyperlink ref="A55" location="'01 - SO 901.01 – Agility ...'!C2" display="/" xr:uid="{00000000-0004-0000-0000-000000000000}"/>
    <hyperlink ref="A56" location="'04 - SO 901.04 – Manipula...'!C2" display="/" xr:uid="{00000000-0004-0000-0000-000001000000}"/>
    <hyperlink ref="A57" location="'08 - SO 901.08 – Zástěny ...'!C2" display="/" xr:uid="{00000000-0004-0000-0000-000002000000}"/>
    <hyperlink ref="A58" location="'09 - SO 901.09 – Květinov...'!C2" display="/" xr:uid="{00000000-0004-0000-0000-000003000000}"/>
    <hyperlink ref="A59" location="'VON - Vedlejší a ostatní ...'!C2" display="/" xr:uid="{00000000-0004-0000-00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62"/>
  <sheetViews>
    <sheetView showGridLines="0" topLeftCell="A257" workbookViewId="0"/>
  </sheetViews>
  <sheetFormatPr defaultRowHeight="11.2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03"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03"/>
      <c r="L2" s="370"/>
      <c r="M2" s="370"/>
      <c r="N2" s="370"/>
      <c r="O2" s="370"/>
      <c r="P2" s="370"/>
      <c r="Q2" s="370"/>
      <c r="R2" s="370"/>
      <c r="S2" s="370"/>
      <c r="T2" s="370"/>
      <c r="U2" s="370"/>
      <c r="V2" s="370"/>
      <c r="AT2" s="19" t="s">
        <v>80</v>
      </c>
    </row>
    <row r="3" spans="1:46" s="1" customFormat="1" ht="6.95" customHeight="1">
      <c r="B3" s="104"/>
      <c r="C3" s="105"/>
      <c r="D3" s="105"/>
      <c r="E3" s="105"/>
      <c r="F3" s="105"/>
      <c r="G3" s="105"/>
      <c r="H3" s="105"/>
      <c r="I3" s="106"/>
      <c r="J3" s="105"/>
      <c r="K3" s="105"/>
      <c r="L3" s="22"/>
      <c r="AT3" s="19" t="s">
        <v>81</v>
      </c>
    </row>
    <row r="4" spans="1:46" s="1" customFormat="1" ht="24.95" customHeight="1">
      <c r="B4" s="22"/>
      <c r="D4" s="107" t="s">
        <v>94</v>
      </c>
      <c r="I4" s="103"/>
      <c r="L4" s="22"/>
      <c r="M4" s="108" t="s">
        <v>10</v>
      </c>
      <c r="AT4" s="19" t="s">
        <v>4</v>
      </c>
    </row>
    <row r="5" spans="1:46" s="1" customFormat="1" ht="6.95" customHeight="1">
      <c r="B5" s="22"/>
      <c r="I5" s="103"/>
      <c r="L5" s="22"/>
    </row>
    <row r="6" spans="1:46" s="1" customFormat="1" ht="12" customHeight="1">
      <c r="B6" s="22"/>
      <c r="D6" s="109" t="s">
        <v>16</v>
      </c>
      <c r="I6" s="103"/>
      <c r="L6" s="22"/>
    </row>
    <row r="7" spans="1:46" s="1" customFormat="1" ht="14.45" customHeight="1">
      <c r="B7" s="22"/>
      <c r="E7" s="386" t="str">
        <f>'Rekapitulace stavby'!K6</f>
        <v>Objekt SO 901 objekt hřišť a městského mobiliáře</v>
      </c>
      <c r="F7" s="387"/>
      <c r="G7" s="387"/>
      <c r="H7" s="387"/>
      <c r="I7" s="103"/>
      <c r="L7" s="22"/>
    </row>
    <row r="8" spans="1:46" s="2" customFormat="1" ht="12" customHeight="1">
      <c r="A8" s="36"/>
      <c r="B8" s="41"/>
      <c r="C8" s="36"/>
      <c r="D8" s="109" t="s">
        <v>95</v>
      </c>
      <c r="E8" s="36"/>
      <c r="F8" s="36"/>
      <c r="G8" s="36"/>
      <c r="H8" s="36"/>
      <c r="I8" s="110"/>
      <c r="J8" s="36"/>
      <c r="K8" s="36"/>
      <c r="L8" s="111"/>
      <c r="S8" s="36"/>
      <c r="T8" s="36"/>
      <c r="U8" s="36"/>
      <c r="V8" s="36"/>
      <c r="W8" s="36"/>
      <c r="X8" s="36"/>
      <c r="Y8" s="36"/>
      <c r="Z8" s="36"/>
      <c r="AA8" s="36"/>
      <c r="AB8" s="36"/>
      <c r="AC8" s="36"/>
      <c r="AD8" s="36"/>
      <c r="AE8" s="36"/>
    </row>
    <row r="9" spans="1:46" s="2" customFormat="1" ht="14.45" customHeight="1">
      <c r="A9" s="36"/>
      <c r="B9" s="41"/>
      <c r="C9" s="36"/>
      <c r="D9" s="36"/>
      <c r="E9" s="388" t="s">
        <v>96</v>
      </c>
      <c r="F9" s="389"/>
      <c r="G9" s="389"/>
      <c r="H9" s="389"/>
      <c r="I9" s="110"/>
      <c r="J9" s="36"/>
      <c r="K9" s="36"/>
      <c r="L9" s="111"/>
      <c r="S9" s="36"/>
      <c r="T9" s="36"/>
      <c r="U9" s="36"/>
      <c r="V9" s="36"/>
      <c r="W9" s="36"/>
      <c r="X9" s="36"/>
      <c r="Y9" s="36"/>
      <c r="Z9" s="36"/>
      <c r="AA9" s="36"/>
      <c r="AB9" s="36"/>
      <c r="AC9" s="36"/>
      <c r="AD9" s="36"/>
      <c r="AE9" s="36"/>
    </row>
    <row r="10" spans="1:46" s="2" customFormat="1">
      <c r="A10" s="36"/>
      <c r="B10" s="41"/>
      <c r="C10" s="36"/>
      <c r="D10" s="36"/>
      <c r="E10" s="36"/>
      <c r="F10" s="36"/>
      <c r="G10" s="36"/>
      <c r="H10" s="36"/>
      <c r="I10" s="110"/>
      <c r="J10" s="36"/>
      <c r="K10" s="36"/>
      <c r="L10" s="111"/>
      <c r="S10" s="36"/>
      <c r="T10" s="36"/>
      <c r="U10" s="36"/>
      <c r="V10" s="36"/>
      <c r="W10" s="36"/>
      <c r="X10" s="36"/>
      <c r="Y10" s="36"/>
      <c r="Z10" s="36"/>
      <c r="AA10" s="36"/>
      <c r="AB10" s="36"/>
      <c r="AC10" s="36"/>
      <c r="AD10" s="36"/>
      <c r="AE10" s="36"/>
    </row>
    <row r="11" spans="1:46" s="2" customFormat="1" ht="12" customHeight="1">
      <c r="A11" s="36"/>
      <c r="B11" s="41"/>
      <c r="C11" s="36"/>
      <c r="D11" s="109" t="s">
        <v>18</v>
      </c>
      <c r="E11" s="36"/>
      <c r="F11" s="112" t="s">
        <v>19</v>
      </c>
      <c r="G11" s="36"/>
      <c r="H11" s="36"/>
      <c r="I11" s="113" t="s">
        <v>20</v>
      </c>
      <c r="J11" s="112" t="s">
        <v>19</v>
      </c>
      <c r="K11" s="36"/>
      <c r="L11" s="111"/>
      <c r="S11" s="36"/>
      <c r="T11" s="36"/>
      <c r="U11" s="36"/>
      <c r="V11" s="36"/>
      <c r="W11" s="36"/>
      <c r="X11" s="36"/>
      <c r="Y11" s="36"/>
      <c r="Z11" s="36"/>
      <c r="AA11" s="36"/>
      <c r="AB11" s="36"/>
      <c r="AC11" s="36"/>
      <c r="AD11" s="36"/>
      <c r="AE11" s="36"/>
    </row>
    <row r="12" spans="1:46" s="2" customFormat="1" ht="12" customHeight="1">
      <c r="A12" s="36"/>
      <c r="B12" s="41"/>
      <c r="C12" s="36"/>
      <c r="D12" s="109" t="s">
        <v>21</v>
      </c>
      <c r="E12" s="36"/>
      <c r="F12" s="112" t="s">
        <v>22</v>
      </c>
      <c r="G12" s="36"/>
      <c r="H12" s="36"/>
      <c r="I12" s="113" t="s">
        <v>23</v>
      </c>
      <c r="J12" s="114" t="str">
        <f>'Rekapitulace stavby'!AN8</f>
        <v>28. 9. 2019</v>
      </c>
      <c r="K12" s="36"/>
      <c r="L12" s="111"/>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110"/>
      <c r="J13" s="36"/>
      <c r="K13" s="36"/>
      <c r="L13" s="111"/>
      <c r="S13" s="36"/>
      <c r="T13" s="36"/>
      <c r="U13" s="36"/>
      <c r="V13" s="36"/>
      <c r="W13" s="36"/>
      <c r="X13" s="36"/>
      <c r="Y13" s="36"/>
      <c r="Z13" s="36"/>
      <c r="AA13" s="36"/>
      <c r="AB13" s="36"/>
      <c r="AC13" s="36"/>
      <c r="AD13" s="36"/>
      <c r="AE13" s="36"/>
    </row>
    <row r="14" spans="1:46" s="2" customFormat="1" ht="12" customHeight="1">
      <c r="A14" s="36"/>
      <c r="B14" s="41"/>
      <c r="C14" s="36"/>
      <c r="D14" s="109" t="s">
        <v>25</v>
      </c>
      <c r="E14" s="36"/>
      <c r="F14" s="36"/>
      <c r="G14" s="36"/>
      <c r="H14" s="36"/>
      <c r="I14" s="113" t="s">
        <v>26</v>
      </c>
      <c r="J14" s="112" t="s">
        <v>19</v>
      </c>
      <c r="K14" s="36"/>
      <c r="L14" s="111"/>
      <c r="S14" s="36"/>
      <c r="T14" s="36"/>
      <c r="U14" s="36"/>
      <c r="V14" s="36"/>
      <c r="W14" s="36"/>
      <c r="X14" s="36"/>
      <c r="Y14" s="36"/>
      <c r="Z14" s="36"/>
      <c r="AA14" s="36"/>
      <c r="AB14" s="36"/>
      <c r="AC14" s="36"/>
      <c r="AD14" s="36"/>
      <c r="AE14" s="36"/>
    </row>
    <row r="15" spans="1:46" s="2" customFormat="1" ht="18" customHeight="1">
      <c r="A15" s="36"/>
      <c r="B15" s="41"/>
      <c r="C15" s="36"/>
      <c r="D15" s="36"/>
      <c r="E15" s="112" t="s">
        <v>27</v>
      </c>
      <c r="F15" s="36"/>
      <c r="G15" s="36"/>
      <c r="H15" s="36"/>
      <c r="I15" s="113" t="s">
        <v>28</v>
      </c>
      <c r="J15" s="112" t="s">
        <v>19</v>
      </c>
      <c r="K15" s="36"/>
      <c r="L15" s="111"/>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110"/>
      <c r="J16" s="36"/>
      <c r="K16" s="36"/>
      <c r="L16" s="111"/>
      <c r="S16" s="36"/>
      <c r="T16" s="36"/>
      <c r="U16" s="36"/>
      <c r="V16" s="36"/>
      <c r="W16" s="36"/>
      <c r="X16" s="36"/>
      <c r="Y16" s="36"/>
      <c r="Z16" s="36"/>
      <c r="AA16" s="36"/>
      <c r="AB16" s="36"/>
      <c r="AC16" s="36"/>
      <c r="AD16" s="36"/>
      <c r="AE16" s="36"/>
    </row>
    <row r="17" spans="1:31" s="2" customFormat="1" ht="12" customHeight="1">
      <c r="A17" s="36"/>
      <c r="B17" s="41"/>
      <c r="C17" s="36"/>
      <c r="D17" s="109" t="s">
        <v>29</v>
      </c>
      <c r="E17" s="36"/>
      <c r="F17" s="36"/>
      <c r="G17" s="36"/>
      <c r="H17" s="36"/>
      <c r="I17" s="113" t="s">
        <v>26</v>
      </c>
      <c r="J17" s="32" t="str">
        <f>'Rekapitulace stavby'!AN13</f>
        <v>Vyplň údaj</v>
      </c>
      <c r="K17" s="36"/>
      <c r="L17" s="111"/>
      <c r="S17" s="36"/>
      <c r="T17" s="36"/>
      <c r="U17" s="36"/>
      <c r="V17" s="36"/>
      <c r="W17" s="36"/>
      <c r="X17" s="36"/>
      <c r="Y17" s="36"/>
      <c r="Z17" s="36"/>
      <c r="AA17" s="36"/>
      <c r="AB17" s="36"/>
      <c r="AC17" s="36"/>
      <c r="AD17" s="36"/>
      <c r="AE17" s="36"/>
    </row>
    <row r="18" spans="1:31" s="2" customFormat="1" ht="18" customHeight="1">
      <c r="A18" s="36"/>
      <c r="B18" s="41"/>
      <c r="C18" s="36"/>
      <c r="D18" s="36"/>
      <c r="E18" s="390" t="str">
        <f>'Rekapitulace stavby'!E14</f>
        <v>Vyplň údaj</v>
      </c>
      <c r="F18" s="391"/>
      <c r="G18" s="391"/>
      <c r="H18" s="391"/>
      <c r="I18" s="113" t="s">
        <v>28</v>
      </c>
      <c r="J18" s="32" t="str">
        <f>'Rekapitulace stavby'!AN14</f>
        <v>Vyplň údaj</v>
      </c>
      <c r="K18" s="36"/>
      <c r="L18" s="111"/>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0"/>
      <c r="J19" s="36"/>
      <c r="K19" s="36"/>
      <c r="L19" s="111"/>
      <c r="S19" s="36"/>
      <c r="T19" s="36"/>
      <c r="U19" s="36"/>
      <c r="V19" s="36"/>
      <c r="W19" s="36"/>
      <c r="X19" s="36"/>
      <c r="Y19" s="36"/>
      <c r="Z19" s="36"/>
      <c r="AA19" s="36"/>
      <c r="AB19" s="36"/>
      <c r="AC19" s="36"/>
      <c r="AD19" s="36"/>
      <c r="AE19" s="36"/>
    </row>
    <row r="20" spans="1:31" s="2" customFormat="1" ht="12" customHeight="1">
      <c r="A20" s="36"/>
      <c r="B20" s="41"/>
      <c r="C20" s="36"/>
      <c r="D20" s="109" t="s">
        <v>31</v>
      </c>
      <c r="E20" s="36"/>
      <c r="F20" s="36"/>
      <c r="G20" s="36"/>
      <c r="H20" s="36"/>
      <c r="I20" s="113" t="s">
        <v>26</v>
      </c>
      <c r="J20" s="112" t="s">
        <v>19</v>
      </c>
      <c r="K20" s="36"/>
      <c r="L20" s="111"/>
      <c r="S20" s="36"/>
      <c r="T20" s="36"/>
      <c r="U20" s="36"/>
      <c r="V20" s="36"/>
      <c r="W20" s="36"/>
      <c r="X20" s="36"/>
      <c r="Y20" s="36"/>
      <c r="Z20" s="36"/>
      <c r="AA20" s="36"/>
      <c r="AB20" s="36"/>
      <c r="AC20" s="36"/>
      <c r="AD20" s="36"/>
      <c r="AE20" s="36"/>
    </row>
    <row r="21" spans="1:31" s="2" customFormat="1" ht="18" customHeight="1">
      <c r="A21" s="36"/>
      <c r="B21" s="41"/>
      <c r="C21" s="36"/>
      <c r="D21" s="36"/>
      <c r="E21" s="112" t="s">
        <v>32</v>
      </c>
      <c r="F21" s="36"/>
      <c r="G21" s="36"/>
      <c r="H21" s="36"/>
      <c r="I21" s="113" t="s">
        <v>28</v>
      </c>
      <c r="J21" s="112" t="s">
        <v>19</v>
      </c>
      <c r="K21" s="36"/>
      <c r="L21" s="111"/>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0"/>
      <c r="J22" s="36"/>
      <c r="K22" s="36"/>
      <c r="L22" s="111"/>
      <c r="S22" s="36"/>
      <c r="T22" s="36"/>
      <c r="U22" s="36"/>
      <c r="V22" s="36"/>
      <c r="W22" s="36"/>
      <c r="X22" s="36"/>
      <c r="Y22" s="36"/>
      <c r="Z22" s="36"/>
      <c r="AA22" s="36"/>
      <c r="AB22" s="36"/>
      <c r="AC22" s="36"/>
      <c r="AD22" s="36"/>
      <c r="AE22" s="36"/>
    </row>
    <row r="23" spans="1:31" s="2" customFormat="1" ht="12" customHeight="1">
      <c r="A23" s="36"/>
      <c r="B23" s="41"/>
      <c r="C23" s="36"/>
      <c r="D23" s="109" t="s">
        <v>34</v>
      </c>
      <c r="E23" s="36"/>
      <c r="F23" s="36"/>
      <c r="G23" s="36"/>
      <c r="H23" s="36"/>
      <c r="I23" s="113" t="s">
        <v>26</v>
      </c>
      <c r="J23" s="112" t="str">
        <f>IF('Rekapitulace stavby'!AN19="","",'Rekapitulace stavby'!AN19)</f>
        <v/>
      </c>
      <c r="K23" s="36"/>
      <c r="L23" s="111"/>
      <c r="S23" s="36"/>
      <c r="T23" s="36"/>
      <c r="U23" s="36"/>
      <c r="V23" s="36"/>
      <c r="W23" s="36"/>
      <c r="X23" s="36"/>
      <c r="Y23" s="36"/>
      <c r="Z23" s="36"/>
      <c r="AA23" s="36"/>
      <c r="AB23" s="36"/>
      <c r="AC23" s="36"/>
      <c r="AD23" s="36"/>
      <c r="AE23" s="36"/>
    </row>
    <row r="24" spans="1:31" s="2" customFormat="1" ht="18" customHeight="1">
      <c r="A24" s="36"/>
      <c r="B24" s="41"/>
      <c r="C24" s="36"/>
      <c r="D24" s="36"/>
      <c r="E24" s="112" t="str">
        <f>IF('Rekapitulace stavby'!E20="","",'Rekapitulace stavby'!E20)</f>
        <v xml:space="preserve"> </v>
      </c>
      <c r="F24" s="36"/>
      <c r="G24" s="36"/>
      <c r="H24" s="36"/>
      <c r="I24" s="113" t="s">
        <v>28</v>
      </c>
      <c r="J24" s="112" t="str">
        <f>IF('Rekapitulace stavby'!AN20="","",'Rekapitulace stavby'!AN20)</f>
        <v/>
      </c>
      <c r="K24" s="36"/>
      <c r="L24" s="111"/>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0"/>
      <c r="J25" s="36"/>
      <c r="K25" s="36"/>
      <c r="L25" s="111"/>
      <c r="S25" s="36"/>
      <c r="T25" s="36"/>
      <c r="U25" s="36"/>
      <c r="V25" s="36"/>
      <c r="W25" s="36"/>
      <c r="X25" s="36"/>
      <c r="Y25" s="36"/>
      <c r="Z25" s="36"/>
      <c r="AA25" s="36"/>
      <c r="AB25" s="36"/>
      <c r="AC25" s="36"/>
      <c r="AD25" s="36"/>
      <c r="AE25" s="36"/>
    </row>
    <row r="26" spans="1:31" s="2" customFormat="1" ht="12" customHeight="1">
      <c r="A26" s="36"/>
      <c r="B26" s="41"/>
      <c r="C26" s="36"/>
      <c r="D26" s="109" t="s">
        <v>35</v>
      </c>
      <c r="E26" s="36"/>
      <c r="F26" s="36"/>
      <c r="G26" s="36"/>
      <c r="H26" s="36"/>
      <c r="I26" s="110"/>
      <c r="J26" s="36"/>
      <c r="K26" s="36"/>
      <c r="L26" s="111"/>
      <c r="S26" s="36"/>
      <c r="T26" s="36"/>
      <c r="U26" s="36"/>
      <c r="V26" s="36"/>
      <c r="W26" s="36"/>
      <c r="X26" s="36"/>
      <c r="Y26" s="36"/>
      <c r="Z26" s="36"/>
      <c r="AA26" s="36"/>
      <c r="AB26" s="36"/>
      <c r="AC26" s="36"/>
      <c r="AD26" s="36"/>
      <c r="AE26" s="36"/>
    </row>
    <row r="27" spans="1:31" s="8" customFormat="1" ht="96" customHeight="1">
      <c r="A27" s="115"/>
      <c r="B27" s="116"/>
      <c r="C27" s="115"/>
      <c r="D27" s="115"/>
      <c r="E27" s="392" t="s">
        <v>36</v>
      </c>
      <c r="F27" s="392"/>
      <c r="G27" s="392"/>
      <c r="H27" s="392"/>
      <c r="I27" s="117"/>
      <c r="J27" s="115"/>
      <c r="K27" s="115"/>
      <c r="L27" s="118"/>
      <c r="S27" s="115"/>
      <c r="T27" s="115"/>
      <c r="U27" s="115"/>
      <c r="V27" s="115"/>
      <c r="W27" s="115"/>
      <c r="X27" s="115"/>
      <c r="Y27" s="115"/>
      <c r="Z27" s="115"/>
      <c r="AA27" s="115"/>
      <c r="AB27" s="115"/>
      <c r="AC27" s="115"/>
      <c r="AD27" s="115"/>
      <c r="AE27" s="115"/>
    </row>
    <row r="28" spans="1:31" s="2" customFormat="1" ht="6.95" customHeight="1">
      <c r="A28" s="36"/>
      <c r="B28" s="41"/>
      <c r="C28" s="36"/>
      <c r="D28" s="36"/>
      <c r="E28" s="36"/>
      <c r="F28" s="36"/>
      <c r="G28" s="36"/>
      <c r="H28" s="36"/>
      <c r="I28" s="110"/>
      <c r="J28" s="36"/>
      <c r="K28" s="36"/>
      <c r="L28" s="111"/>
      <c r="S28" s="36"/>
      <c r="T28" s="36"/>
      <c r="U28" s="36"/>
      <c r="V28" s="36"/>
      <c r="W28" s="36"/>
      <c r="X28" s="36"/>
      <c r="Y28" s="36"/>
      <c r="Z28" s="36"/>
      <c r="AA28" s="36"/>
      <c r="AB28" s="36"/>
      <c r="AC28" s="36"/>
      <c r="AD28" s="36"/>
      <c r="AE28" s="36"/>
    </row>
    <row r="29" spans="1:31" s="2" customFormat="1" ht="6.95" customHeight="1">
      <c r="A29" s="36"/>
      <c r="B29" s="41"/>
      <c r="C29" s="36"/>
      <c r="D29" s="119"/>
      <c r="E29" s="119"/>
      <c r="F29" s="119"/>
      <c r="G29" s="119"/>
      <c r="H29" s="119"/>
      <c r="I29" s="120"/>
      <c r="J29" s="119"/>
      <c r="K29" s="119"/>
      <c r="L29" s="111"/>
      <c r="S29" s="36"/>
      <c r="T29" s="36"/>
      <c r="U29" s="36"/>
      <c r="V29" s="36"/>
      <c r="W29" s="36"/>
      <c r="X29" s="36"/>
      <c r="Y29" s="36"/>
      <c r="Z29" s="36"/>
      <c r="AA29" s="36"/>
      <c r="AB29" s="36"/>
      <c r="AC29" s="36"/>
      <c r="AD29" s="36"/>
      <c r="AE29" s="36"/>
    </row>
    <row r="30" spans="1:31" s="2" customFormat="1" ht="25.35" customHeight="1">
      <c r="A30" s="36"/>
      <c r="B30" s="41"/>
      <c r="C30" s="36"/>
      <c r="D30" s="121" t="s">
        <v>37</v>
      </c>
      <c r="E30" s="36"/>
      <c r="F30" s="36"/>
      <c r="G30" s="36"/>
      <c r="H30" s="36"/>
      <c r="I30" s="110"/>
      <c r="J30" s="122">
        <f>ROUND(J87, 2)</f>
        <v>0</v>
      </c>
      <c r="K30" s="36"/>
      <c r="L30" s="111"/>
      <c r="S30" s="36"/>
      <c r="T30" s="36"/>
      <c r="U30" s="36"/>
      <c r="V30" s="36"/>
      <c r="W30" s="36"/>
      <c r="X30" s="36"/>
      <c r="Y30" s="36"/>
      <c r="Z30" s="36"/>
      <c r="AA30" s="36"/>
      <c r="AB30" s="36"/>
      <c r="AC30" s="36"/>
      <c r="AD30" s="36"/>
      <c r="AE30" s="36"/>
    </row>
    <row r="31" spans="1:31" s="2" customFormat="1" ht="6.95" customHeight="1">
      <c r="A31" s="36"/>
      <c r="B31" s="41"/>
      <c r="C31" s="36"/>
      <c r="D31" s="119"/>
      <c r="E31" s="119"/>
      <c r="F31" s="119"/>
      <c r="G31" s="119"/>
      <c r="H31" s="119"/>
      <c r="I31" s="120"/>
      <c r="J31" s="119"/>
      <c r="K31" s="119"/>
      <c r="L31" s="111"/>
      <c r="S31" s="36"/>
      <c r="T31" s="36"/>
      <c r="U31" s="36"/>
      <c r="V31" s="36"/>
      <c r="W31" s="36"/>
      <c r="X31" s="36"/>
      <c r="Y31" s="36"/>
      <c r="Z31" s="36"/>
      <c r="AA31" s="36"/>
      <c r="AB31" s="36"/>
      <c r="AC31" s="36"/>
      <c r="AD31" s="36"/>
      <c r="AE31" s="36"/>
    </row>
    <row r="32" spans="1:31" s="2" customFormat="1" ht="14.45" customHeight="1">
      <c r="A32" s="36"/>
      <c r="B32" s="41"/>
      <c r="C32" s="36"/>
      <c r="D32" s="36"/>
      <c r="E32" s="36"/>
      <c r="F32" s="123" t="s">
        <v>39</v>
      </c>
      <c r="G32" s="36"/>
      <c r="H32" s="36"/>
      <c r="I32" s="124" t="s">
        <v>38</v>
      </c>
      <c r="J32" s="123" t="s">
        <v>40</v>
      </c>
      <c r="K32" s="36"/>
      <c r="L32" s="111"/>
      <c r="S32" s="36"/>
      <c r="T32" s="36"/>
      <c r="U32" s="36"/>
      <c r="V32" s="36"/>
      <c r="W32" s="36"/>
      <c r="X32" s="36"/>
      <c r="Y32" s="36"/>
      <c r="Z32" s="36"/>
      <c r="AA32" s="36"/>
      <c r="AB32" s="36"/>
      <c r="AC32" s="36"/>
      <c r="AD32" s="36"/>
      <c r="AE32" s="36"/>
    </row>
    <row r="33" spans="1:31" s="2" customFormat="1" ht="14.45" customHeight="1">
      <c r="A33" s="36"/>
      <c r="B33" s="41"/>
      <c r="C33" s="36"/>
      <c r="D33" s="125" t="s">
        <v>41</v>
      </c>
      <c r="E33" s="109" t="s">
        <v>42</v>
      </c>
      <c r="F33" s="126">
        <f>ROUND((SUM(BE87:BE261)),  2)</f>
        <v>0</v>
      </c>
      <c r="G33" s="36"/>
      <c r="H33" s="36"/>
      <c r="I33" s="127">
        <v>0.21</v>
      </c>
      <c r="J33" s="126">
        <f>ROUND(((SUM(BE87:BE261))*I33),  2)</f>
        <v>0</v>
      </c>
      <c r="K33" s="36"/>
      <c r="L33" s="111"/>
      <c r="S33" s="36"/>
      <c r="T33" s="36"/>
      <c r="U33" s="36"/>
      <c r="V33" s="36"/>
      <c r="W33" s="36"/>
      <c r="X33" s="36"/>
      <c r="Y33" s="36"/>
      <c r="Z33" s="36"/>
      <c r="AA33" s="36"/>
      <c r="AB33" s="36"/>
      <c r="AC33" s="36"/>
      <c r="AD33" s="36"/>
      <c r="AE33" s="36"/>
    </row>
    <row r="34" spans="1:31" s="2" customFormat="1" ht="14.45" customHeight="1">
      <c r="A34" s="36"/>
      <c r="B34" s="41"/>
      <c r="C34" s="36"/>
      <c r="D34" s="36"/>
      <c r="E34" s="109" t="s">
        <v>43</v>
      </c>
      <c r="F34" s="126">
        <f>ROUND((SUM(BF87:BF261)),  2)</f>
        <v>0</v>
      </c>
      <c r="G34" s="36"/>
      <c r="H34" s="36"/>
      <c r="I34" s="127">
        <v>0.15</v>
      </c>
      <c r="J34" s="126">
        <f>ROUND(((SUM(BF87:BF261))*I34),  2)</f>
        <v>0</v>
      </c>
      <c r="K34" s="36"/>
      <c r="L34" s="111"/>
      <c r="S34" s="36"/>
      <c r="T34" s="36"/>
      <c r="U34" s="36"/>
      <c r="V34" s="36"/>
      <c r="W34" s="36"/>
      <c r="X34" s="36"/>
      <c r="Y34" s="36"/>
      <c r="Z34" s="36"/>
      <c r="AA34" s="36"/>
      <c r="AB34" s="36"/>
      <c r="AC34" s="36"/>
      <c r="AD34" s="36"/>
      <c r="AE34" s="36"/>
    </row>
    <row r="35" spans="1:31" s="2" customFormat="1" ht="14.45" hidden="1" customHeight="1">
      <c r="A35" s="36"/>
      <c r="B35" s="41"/>
      <c r="C35" s="36"/>
      <c r="D35" s="36"/>
      <c r="E35" s="109" t="s">
        <v>44</v>
      </c>
      <c r="F35" s="126">
        <f>ROUND((SUM(BG87:BG261)),  2)</f>
        <v>0</v>
      </c>
      <c r="G35" s="36"/>
      <c r="H35" s="36"/>
      <c r="I35" s="127">
        <v>0.21</v>
      </c>
      <c r="J35" s="126">
        <f>0</f>
        <v>0</v>
      </c>
      <c r="K35" s="36"/>
      <c r="L35" s="111"/>
      <c r="S35" s="36"/>
      <c r="T35" s="36"/>
      <c r="U35" s="36"/>
      <c r="V35" s="36"/>
      <c r="W35" s="36"/>
      <c r="X35" s="36"/>
      <c r="Y35" s="36"/>
      <c r="Z35" s="36"/>
      <c r="AA35" s="36"/>
      <c r="AB35" s="36"/>
      <c r="AC35" s="36"/>
      <c r="AD35" s="36"/>
      <c r="AE35" s="36"/>
    </row>
    <row r="36" spans="1:31" s="2" customFormat="1" ht="14.45" hidden="1" customHeight="1">
      <c r="A36" s="36"/>
      <c r="B36" s="41"/>
      <c r="C36" s="36"/>
      <c r="D36" s="36"/>
      <c r="E36" s="109" t="s">
        <v>45</v>
      </c>
      <c r="F36" s="126">
        <f>ROUND((SUM(BH87:BH261)),  2)</f>
        <v>0</v>
      </c>
      <c r="G36" s="36"/>
      <c r="H36" s="36"/>
      <c r="I36" s="127">
        <v>0.15</v>
      </c>
      <c r="J36" s="126">
        <f>0</f>
        <v>0</v>
      </c>
      <c r="K36" s="36"/>
      <c r="L36" s="111"/>
      <c r="S36" s="36"/>
      <c r="T36" s="36"/>
      <c r="U36" s="36"/>
      <c r="V36" s="36"/>
      <c r="W36" s="36"/>
      <c r="X36" s="36"/>
      <c r="Y36" s="36"/>
      <c r="Z36" s="36"/>
      <c r="AA36" s="36"/>
      <c r="AB36" s="36"/>
      <c r="AC36" s="36"/>
      <c r="AD36" s="36"/>
      <c r="AE36" s="36"/>
    </row>
    <row r="37" spans="1:31" s="2" customFormat="1" ht="14.45" hidden="1" customHeight="1">
      <c r="A37" s="36"/>
      <c r="B37" s="41"/>
      <c r="C37" s="36"/>
      <c r="D37" s="36"/>
      <c r="E37" s="109" t="s">
        <v>46</v>
      </c>
      <c r="F37" s="126">
        <f>ROUND((SUM(BI87:BI261)),  2)</f>
        <v>0</v>
      </c>
      <c r="G37" s="36"/>
      <c r="H37" s="36"/>
      <c r="I37" s="127">
        <v>0</v>
      </c>
      <c r="J37" s="126">
        <f>0</f>
        <v>0</v>
      </c>
      <c r="K37" s="36"/>
      <c r="L37" s="111"/>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0"/>
      <c r="J38" s="36"/>
      <c r="K38" s="36"/>
      <c r="L38" s="111"/>
      <c r="S38" s="36"/>
      <c r="T38" s="36"/>
      <c r="U38" s="36"/>
      <c r="V38" s="36"/>
      <c r="W38" s="36"/>
      <c r="X38" s="36"/>
      <c r="Y38" s="36"/>
      <c r="Z38" s="36"/>
      <c r="AA38" s="36"/>
      <c r="AB38" s="36"/>
      <c r="AC38" s="36"/>
      <c r="AD38" s="36"/>
      <c r="AE38" s="36"/>
    </row>
    <row r="39" spans="1:31" s="2" customFormat="1" ht="25.35" customHeight="1">
      <c r="A39" s="36"/>
      <c r="B39" s="41"/>
      <c r="C39" s="128"/>
      <c r="D39" s="129" t="s">
        <v>47</v>
      </c>
      <c r="E39" s="130"/>
      <c r="F39" s="130"/>
      <c r="G39" s="131" t="s">
        <v>48</v>
      </c>
      <c r="H39" s="132" t="s">
        <v>49</v>
      </c>
      <c r="I39" s="133"/>
      <c r="J39" s="134">
        <f>SUM(J30:J37)</f>
        <v>0</v>
      </c>
      <c r="K39" s="135"/>
      <c r="L39" s="111"/>
      <c r="S39" s="36"/>
      <c r="T39" s="36"/>
      <c r="U39" s="36"/>
      <c r="V39" s="36"/>
      <c r="W39" s="36"/>
      <c r="X39" s="36"/>
      <c r="Y39" s="36"/>
      <c r="Z39" s="36"/>
      <c r="AA39" s="36"/>
      <c r="AB39" s="36"/>
      <c r="AC39" s="36"/>
      <c r="AD39" s="36"/>
      <c r="AE39" s="36"/>
    </row>
    <row r="40" spans="1:31" s="2" customFormat="1" ht="14.45" customHeight="1">
      <c r="A40" s="36"/>
      <c r="B40" s="136"/>
      <c r="C40" s="137"/>
      <c r="D40" s="137"/>
      <c r="E40" s="137"/>
      <c r="F40" s="137"/>
      <c r="G40" s="137"/>
      <c r="H40" s="137"/>
      <c r="I40" s="138"/>
      <c r="J40" s="137"/>
      <c r="K40" s="137"/>
      <c r="L40" s="111"/>
      <c r="S40" s="36"/>
      <c r="T40" s="36"/>
      <c r="U40" s="36"/>
      <c r="V40" s="36"/>
      <c r="W40" s="36"/>
      <c r="X40" s="36"/>
      <c r="Y40" s="36"/>
      <c r="Z40" s="36"/>
      <c r="AA40" s="36"/>
      <c r="AB40" s="36"/>
      <c r="AC40" s="36"/>
      <c r="AD40" s="36"/>
      <c r="AE40" s="36"/>
    </row>
    <row r="44" spans="1:31" s="2" customFormat="1" ht="6.95" customHeight="1">
      <c r="A44" s="36"/>
      <c r="B44" s="139"/>
      <c r="C44" s="140"/>
      <c r="D44" s="140"/>
      <c r="E44" s="140"/>
      <c r="F44" s="140"/>
      <c r="G44" s="140"/>
      <c r="H44" s="140"/>
      <c r="I44" s="141"/>
      <c r="J44" s="140"/>
      <c r="K44" s="140"/>
      <c r="L44" s="111"/>
      <c r="S44" s="36"/>
      <c r="T44" s="36"/>
      <c r="U44" s="36"/>
      <c r="V44" s="36"/>
      <c r="W44" s="36"/>
      <c r="X44" s="36"/>
      <c r="Y44" s="36"/>
      <c r="Z44" s="36"/>
      <c r="AA44" s="36"/>
      <c r="AB44" s="36"/>
      <c r="AC44" s="36"/>
      <c r="AD44" s="36"/>
      <c r="AE44" s="36"/>
    </row>
    <row r="45" spans="1:31" s="2" customFormat="1" ht="24.95" customHeight="1">
      <c r="A45" s="36"/>
      <c r="B45" s="37"/>
      <c r="C45" s="25" t="s">
        <v>97</v>
      </c>
      <c r="D45" s="38"/>
      <c r="E45" s="38"/>
      <c r="F45" s="38"/>
      <c r="G45" s="38"/>
      <c r="H45" s="38"/>
      <c r="I45" s="110"/>
      <c r="J45" s="38"/>
      <c r="K45" s="38"/>
      <c r="L45" s="111"/>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110"/>
      <c r="J46" s="38"/>
      <c r="K46" s="38"/>
      <c r="L46" s="111"/>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0"/>
      <c r="J47" s="38"/>
      <c r="K47" s="38"/>
      <c r="L47" s="111"/>
      <c r="S47" s="36"/>
      <c r="T47" s="36"/>
      <c r="U47" s="36"/>
      <c r="V47" s="36"/>
      <c r="W47" s="36"/>
      <c r="X47" s="36"/>
      <c r="Y47" s="36"/>
      <c r="Z47" s="36"/>
      <c r="AA47" s="36"/>
      <c r="AB47" s="36"/>
      <c r="AC47" s="36"/>
      <c r="AD47" s="36"/>
      <c r="AE47" s="36"/>
    </row>
    <row r="48" spans="1:31" s="2" customFormat="1" ht="14.45" customHeight="1">
      <c r="A48" s="36"/>
      <c r="B48" s="37"/>
      <c r="C48" s="38"/>
      <c r="D48" s="38"/>
      <c r="E48" s="384" t="str">
        <f>E7</f>
        <v>Objekt SO 901 objekt hřišť a městského mobiliáře</v>
      </c>
      <c r="F48" s="385"/>
      <c r="G48" s="385"/>
      <c r="H48" s="385"/>
      <c r="I48" s="110"/>
      <c r="J48" s="38"/>
      <c r="K48" s="38"/>
      <c r="L48" s="111"/>
      <c r="S48" s="36"/>
      <c r="T48" s="36"/>
      <c r="U48" s="36"/>
      <c r="V48" s="36"/>
      <c r="W48" s="36"/>
      <c r="X48" s="36"/>
      <c r="Y48" s="36"/>
      <c r="Z48" s="36"/>
      <c r="AA48" s="36"/>
      <c r="AB48" s="36"/>
      <c r="AC48" s="36"/>
      <c r="AD48" s="36"/>
      <c r="AE48" s="36"/>
    </row>
    <row r="49" spans="1:47" s="2" customFormat="1" ht="12" customHeight="1">
      <c r="A49" s="36"/>
      <c r="B49" s="37"/>
      <c r="C49" s="31" t="s">
        <v>95</v>
      </c>
      <c r="D49" s="38"/>
      <c r="E49" s="38"/>
      <c r="F49" s="38"/>
      <c r="G49" s="38"/>
      <c r="H49" s="38"/>
      <c r="I49" s="110"/>
      <c r="J49" s="38"/>
      <c r="K49" s="38"/>
      <c r="L49" s="111"/>
      <c r="S49" s="36"/>
      <c r="T49" s="36"/>
      <c r="U49" s="36"/>
      <c r="V49" s="36"/>
      <c r="W49" s="36"/>
      <c r="X49" s="36"/>
      <c r="Y49" s="36"/>
      <c r="Z49" s="36"/>
      <c r="AA49" s="36"/>
      <c r="AB49" s="36"/>
      <c r="AC49" s="36"/>
      <c r="AD49" s="36"/>
      <c r="AE49" s="36"/>
    </row>
    <row r="50" spans="1:47" s="2" customFormat="1" ht="14.45" customHeight="1">
      <c r="A50" s="36"/>
      <c r="B50" s="37"/>
      <c r="C50" s="38"/>
      <c r="D50" s="38"/>
      <c r="E50" s="362" t="str">
        <f>E9</f>
        <v>01 - SO 901.01 – Agility park cvičiště pro psy</v>
      </c>
      <c r="F50" s="383"/>
      <c r="G50" s="383"/>
      <c r="H50" s="383"/>
      <c r="I50" s="110"/>
      <c r="J50" s="38"/>
      <c r="K50" s="38"/>
      <c r="L50" s="111"/>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110"/>
      <c r="J51" s="38"/>
      <c r="K51" s="38"/>
      <c r="L51" s="111"/>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113" t="s">
        <v>23</v>
      </c>
      <c r="J52" s="61" t="str">
        <f>IF(J12="","",J12)</f>
        <v>28. 9. 2019</v>
      </c>
      <c r="K52" s="38"/>
      <c r="L52" s="111"/>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110"/>
      <c r="J53" s="38"/>
      <c r="K53" s="38"/>
      <c r="L53" s="111"/>
      <c r="S53" s="36"/>
      <c r="T53" s="36"/>
      <c r="U53" s="36"/>
      <c r="V53" s="36"/>
      <c r="W53" s="36"/>
      <c r="X53" s="36"/>
      <c r="Y53" s="36"/>
      <c r="Z53" s="36"/>
      <c r="AA53" s="36"/>
      <c r="AB53" s="36"/>
      <c r="AC53" s="36"/>
      <c r="AD53" s="36"/>
      <c r="AE53" s="36"/>
    </row>
    <row r="54" spans="1:47" s="2" customFormat="1" ht="26.45" customHeight="1">
      <c r="A54" s="36"/>
      <c r="B54" s="37"/>
      <c r="C54" s="31" t="s">
        <v>25</v>
      </c>
      <c r="D54" s="38"/>
      <c r="E54" s="38"/>
      <c r="F54" s="29" t="str">
        <f>E15</f>
        <v>Statutární město Ostrava, MO Slezská Ostrava</v>
      </c>
      <c r="G54" s="38"/>
      <c r="H54" s="38"/>
      <c r="I54" s="113" t="s">
        <v>31</v>
      </c>
      <c r="J54" s="34" t="str">
        <f>E21</f>
        <v>ing. Pavel Obroučka</v>
      </c>
      <c r="K54" s="38"/>
      <c r="L54" s="111"/>
      <c r="S54" s="36"/>
      <c r="T54" s="36"/>
      <c r="U54" s="36"/>
      <c r="V54" s="36"/>
      <c r="W54" s="36"/>
      <c r="X54" s="36"/>
      <c r="Y54" s="36"/>
      <c r="Z54" s="36"/>
      <c r="AA54" s="36"/>
      <c r="AB54" s="36"/>
      <c r="AC54" s="36"/>
      <c r="AD54" s="36"/>
      <c r="AE54" s="36"/>
    </row>
    <row r="55" spans="1:47" s="2" customFormat="1" ht="15.6" customHeight="1">
      <c r="A55" s="36"/>
      <c r="B55" s="37"/>
      <c r="C55" s="31" t="s">
        <v>29</v>
      </c>
      <c r="D55" s="38"/>
      <c r="E55" s="38"/>
      <c r="F55" s="29" t="str">
        <f>IF(E18="","",E18)</f>
        <v>Vyplň údaj</v>
      </c>
      <c r="G55" s="38"/>
      <c r="H55" s="38"/>
      <c r="I55" s="113" t="s">
        <v>34</v>
      </c>
      <c r="J55" s="34" t="str">
        <f>E24</f>
        <v xml:space="preserve"> </v>
      </c>
      <c r="K55" s="38"/>
      <c r="L55" s="111"/>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0"/>
      <c r="J56" s="38"/>
      <c r="K56" s="38"/>
      <c r="L56" s="111"/>
      <c r="S56" s="36"/>
      <c r="T56" s="36"/>
      <c r="U56" s="36"/>
      <c r="V56" s="36"/>
      <c r="W56" s="36"/>
      <c r="X56" s="36"/>
      <c r="Y56" s="36"/>
      <c r="Z56" s="36"/>
      <c r="AA56" s="36"/>
      <c r="AB56" s="36"/>
      <c r="AC56" s="36"/>
      <c r="AD56" s="36"/>
      <c r="AE56" s="36"/>
    </row>
    <row r="57" spans="1:47" s="2" customFormat="1" ht="29.25" customHeight="1">
      <c r="A57" s="36"/>
      <c r="B57" s="37"/>
      <c r="C57" s="142" t="s">
        <v>98</v>
      </c>
      <c r="D57" s="143"/>
      <c r="E57" s="143"/>
      <c r="F57" s="143"/>
      <c r="G57" s="143"/>
      <c r="H57" s="143"/>
      <c r="I57" s="144"/>
      <c r="J57" s="145" t="s">
        <v>99</v>
      </c>
      <c r="K57" s="143"/>
      <c r="L57" s="111"/>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0"/>
      <c r="J58" s="38"/>
      <c r="K58" s="38"/>
      <c r="L58" s="111"/>
      <c r="S58" s="36"/>
      <c r="T58" s="36"/>
      <c r="U58" s="36"/>
      <c r="V58" s="36"/>
      <c r="W58" s="36"/>
      <c r="X58" s="36"/>
      <c r="Y58" s="36"/>
      <c r="Z58" s="36"/>
      <c r="AA58" s="36"/>
      <c r="AB58" s="36"/>
      <c r="AC58" s="36"/>
      <c r="AD58" s="36"/>
      <c r="AE58" s="36"/>
    </row>
    <row r="59" spans="1:47" s="2" customFormat="1" ht="22.9" customHeight="1">
      <c r="A59" s="36"/>
      <c r="B59" s="37"/>
      <c r="C59" s="146" t="s">
        <v>69</v>
      </c>
      <c r="D59" s="38"/>
      <c r="E59" s="38"/>
      <c r="F59" s="38"/>
      <c r="G59" s="38"/>
      <c r="H59" s="38"/>
      <c r="I59" s="110"/>
      <c r="J59" s="79">
        <f>J87</f>
        <v>0</v>
      </c>
      <c r="K59" s="38"/>
      <c r="L59" s="111"/>
      <c r="S59" s="36"/>
      <c r="T59" s="36"/>
      <c r="U59" s="36"/>
      <c r="V59" s="36"/>
      <c r="W59" s="36"/>
      <c r="X59" s="36"/>
      <c r="Y59" s="36"/>
      <c r="Z59" s="36"/>
      <c r="AA59" s="36"/>
      <c r="AB59" s="36"/>
      <c r="AC59" s="36"/>
      <c r="AD59" s="36"/>
      <c r="AE59" s="36"/>
      <c r="AU59" s="19" t="s">
        <v>100</v>
      </c>
    </row>
    <row r="60" spans="1:47" s="9" customFormat="1" ht="24.95" customHeight="1">
      <c r="B60" s="147"/>
      <c r="C60" s="148"/>
      <c r="D60" s="149" t="s">
        <v>101</v>
      </c>
      <c r="E60" s="150"/>
      <c r="F60" s="150"/>
      <c r="G60" s="150"/>
      <c r="H60" s="150"/>
      <c r="I60" s="151"/>
      <c r="J60" s="152">
        <f>J88</f>
        <v>0</v>
      </c>
      <c r="K60" s="148"/>
      <c r="L60" s="153"/>
    </row>
    <row r="61" spans="1:47" s="10" customFormat="1" ht="19.899999999999999" customHeight="1">
      <c r="B61" s="154"/>
      <c r="C61" s="155"/>
      <c r="D61" s="156" t="s">
        <v>102</v>
      </c>
      <c r="E61" s="157"/>
      <c r="F61" s="157"/>
      <c r="G61" s="157"/>
      <c r="H61" s="157"/>
      <c r="I61" s="158"/>
      <c r="J61" s="159">
        <f>J89</f>
        <v>0</v>
      </c>
      <c r="K61" s="155"/>
      <c r="L61" s="160"/>
    </row>
    <row r="62" spans="1:47" s="10" customFormat="1" ht="19.899999999999999" customHeight="1">
      <c r="B62" s="154"/>
      <c r="C62" s="155"/>
      <c r="D62" s="156" t="s">
        <v>103</v>
      </c>
      <c r="E62" s="157"/>
      <c r="F62" s="157"/>
      <c r="G62" s="157"/>
      <c r="H62" s="157"/>
      <c r="I62" s="158"/>
      <c r="J62" s="159">
        <f>J199</f>
        <v>0</v>
      </c>
      <c r="K62" s="155"/>
      <c r="L62" s="160"/>
    </row>
    <row r="63" spans="1:47" s="10" customFormat="1" ht="19.899999999999999" customHeight="1">
      <c r="B63" s="154"/>
      <c r="C63" s="155"/>
      <c r="D63" s="156" t="s">
        <v>104</v>
      </c>
      <c r="E63" s="157"/>
      <c r="F63" s="157"/>
      <c r="G63" s="157"/>
      <c r="H63" s="157"/>
      <c r="I63" s="158"/>
      <c r="J63" s="159">
        <f>J220</f>
        <v>0</v>
      </c>
      <c r="K63" s="155"/>
      <c r="L63" s="160"/>
    </row>
    <row r="64" spans="1:47" s="10" customFormat="1" ht="19.899999999999999" customHeight="1">
      <c r="B64" s="154"/>
      <c r="C64" s="155"/>
      <c r="D64" s="156" t="s">
        <v>105</v>
      </c>
      <c r="E64" s="157"/>
      <c r="F64" s="157"/>
      <c r="G64" s="157"/>
      <c r="H64" s="157"/>
      <c r="I64" s="158"/>
      <c r="J64" s="159">
        <f>J241</f>
        <v>0</v>
      </c>
      <c r="K64" s="155"/>
      <c r="L64" s="160"/>
    </row>
    <row r="65" spans="1:31" s="10" customFormat="1" ht="19.899999999999999" customHeight="1">
      <c r="B65" s="154"/>
      <c r="C65" s="155"/>
      <c r="D65" s="156" t="s">
        <v>106</v>
      </c>
      <c r="E65" s="157"/>
      <c r="F65" s="157"/>
      <c r="G65" s="157"/>
      <c r="H65" s="157"/>
      <c r="I65" s="158"/>
      <c r="J65" s="159">
        <f>J253</f>
        <v>0</v>
      </c>
      <c r="K65" s="155"/>
      <c r="L65" s="160"/>
    </row>
    <row r="66" spans="1:31" s="10" customFormat="1" ht="19.899999999999999" customHeight="1">
      <c r="B66" s="154"/>
      <c r="C66" s="155"/>
      <c r="D66" s="156" t="s">
        <v>107</v>
      </c>
      <c r="E66" s="157"/>
      <c r="F66" s="157"/>
      <c r="G66" s="157"/>
      <c r="H66" s="157"/>
      <c r="I66" s="158"/>
      <c r="J66" s="159">
        <f>J257</f>
        <v>0</v>
      </c>
      <c r="K66" s="155"/>
      <c r="L66" s="160"/>
    </row>
    <row r="67" spans="1:31" s="10" customFormat="1" ht="19.899999999999999" customHeight="1">
      <c r="B67" s="154"/>
      <c r="C67" s="155"/>
      <c r="D67" s="156" t="s">
        <v>108</v>
      </c>
      <c r="E67" s="157"/>
      <c r="F67" s="157"/>
      <c r="G67" s="157"/>
      <c r="H67" s="157"/>
      <c r="I67" s="158"/>
      <c r="J67" s="159">
        <f>J260</f>
        <v>0</v>
      </c>
      <c r="K67" s="155"/>
      <c r="L67" s="160"/>
    </row>
    <row r="68" spans="1:31" s="2" customFormat="1" ht="21.75" customHeight="1">
      <c r="A68" s="36"/>
      <c r="B68" s="37"/>
      <c r="C68" s="38"/>
      <c r="D68" s="38"/>
      <c r="E68" s="38"/>
      <c r="F68" s="38"/>
      <c r="G68" s="38"/>
      <c r="H68" s="38"/>
      <c r="I68" s="110"/>
      <c r="J68" s="38"/>
      <c r="K68" s="38"/>
      <c r="L68" s="111"/>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138"/>
      <c r="J69" s="50"/>
      <c r="K69" s="50"/>
      <c r="L69" s="111"/>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141"/>
      <c r="J73" s="52"/>
      <c r="K73" s="52"/>
      <c r="L73" s="111"/>
      <c r="S73" s="36"/>
      <c r="T73" s="36"/>
      <c r="U73" s="36"/>
      <c r="V73" s="36"/>
      <c r="W73" s="36"/>
      <c r="X73" s="36"/>
      <c r="Y73" s="36"/>
      <c r="Z73" s="36"/>
      <c r="AA73" s="36"/>
      <c r="AB73" s="36"/>
      <c r="AC73" s="36"/>
      <c r="AD73" s="36"/>
      <c r="AE73" s="36"/>
    </row>
    <row r="74" spans="1:31" s="2" customFormat="1" ht="24.95" customHeight="1">
      <c r="A74" s="36"/>
      <c r="B74" s="37"/>
      <c r="C74" s="25" t="s">
        <v>109</v>
      </c>
      <c r="D74" s="38"/>
      <c r="E74" s="38"/>
      <c r="F74" s="38"/>
      <c r="G74" s="38"/>
      <c r="H74" s="38"/>
      <c r="I74" s="110"/>
      <c r="J74" s="38"/>
      <c r="K74" s="38"/>
      <c r="L74" s="111"/>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110"/>
      <c r="J75" s="38"/>
      <c r="K75" s="38"/>
      <c r="L75" s="111"/>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110"/>
      <c r="J76" s="38"/>
      <c r="K76" s="38"/>
      <c r="L76" s="111"/>
      <c r="S76" s="36"/>
      <c r="T76" s="36"/>
      <c r="U76" s="36"/>
      <c r="V76" s="36"/>
      <c r="W76" s="36"/>
      <c r="X76" s="36"/>
      <c r="Y76" s="36"/>
      <c r="Z76" s="36"/>
      <c r="AA76" s="36"/>
      <c r="AB76" s="36"/>
      <c r="AC76" s="36"/>
      <c r="AD76" s="36"/>
      <c r="AE76" s="36"/>
    </row>
    <row r="77" spans="1:31" s="2" customFormat="1" ht="14.45" customHeight="1">
      <c r="A77" s="36"/>
      <c r="B77" s="37"/>
      <c r="C77" s="38"/>
      <c r="D77" s="38"/>
      <c r="E77" s="384" t="str">
        <f>E7</f>
        <v>Objekt SO 901 objekt hřišť a městského mobiliáře</v>
      </c>
      <c r="F77" s="385"/>
      <c r="G77" s="385"/>
      <c r="H77" s="385"/>
      <c r="I77" s="110"/>
      <c r="J77" s="38"/>
      <c r="K77" s="38"/>
      <c r="L77" s="111"/>
      <c r="S77" s="36"/>
      <c r="T77" s="36"/>
      <c r="U77" s="36"/>
      <c r="V77" s="36"/>
      <c r="W77" s="36"/>
      <c r="X77" s="36"/>
      <c r="Y77" s="36"/>
      <c r="Z77" s="36"/>
      <c r="AA77" s="36"/>
      <c r="AB77" s="36"/>
      <c r="AC77" s="36"/>
      <c r="AD77" s="36"/>
      <c r="AE77" s="36"/>
    </row>
    <row r="78" spans="1:31" s="2" customFormat="1" ht="12" customHeight="1">
      <c r="A78" s="36"/>
      <c r="B78" s="37"/>
      <c r="C78" s="31" t="s">
        <v>95</v>
      </c>
      <c r="D78" s="38"/>
      <c r="E78" s="38"/>
      <c r="F78" s="38"/>
      <c r="G78" s="38"/>
      <c r="H78" s="38"/>
      <c r="I78" s="110"/>
      <c r="J78" s="38"/>
      <c r="K78" s="38"/>
      <c r="L78" s="111"/>
      <c r="S78" s="36"/>
      <c r="T78" s="36"/>
      <c r="U78" s="36"/>
      <c r="V78" s="36"/>
      <c r="W78" s="36"/>
      <c r="X78" s="36"/>
      <c r="Y78" s="36"/>
      <c r="Z78" s="36"/>
      <c r="AA78" s="36"/>
      <c r="AB78" s="36"/>
      <c r="AC78" s="36"/>
      <c r="AD78" s="36"/>
      <c r="AE78" s="36"/>
    </row>
    <row r="79" spans="1:31" s="2" customFormat="1" ht="14.45" customHeight="1">
      <c r="A79" s="36"/>
      <c r="B79" s="37"/>
      <c r="C79" s="38"/>
      <c r="D79" s="38"/>
      <c r="E79" s="362" t="str">
        <f>E9</f>
        <v>01 - SO 901.01 – Agility park cvičiště pro psy</v>
      </c>
      <c r="F79" s="383"/>
      <c r="G79" s="383"/>
      <c r="H79" s="383"/>
      <c r="I79" s="110"/>
      <c r="J79" s="38"/>
      <c r="K79" s="38"/>
      <c r="L79" s="111"/>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0"/>
      <c r="J80" s="38"/>
      <c r="K80" s="38"/>
      <c r="L80" s="111"/>
      <c r="S80" s="36"/>
      <c r="T80" s="36"/>
      <c r="U80" s="36"/>
      <c r="V80" s="36"/>
      <c r="W80" s="36"/>
      <c r="X80" s="36"/>
      <c r="Y80" s="36"/>
      <c r="Z80" s="36"/>
      <c r="AA80" s="36"/>
      <c r="AB80" s="36"/>
      <c r="AC80" s="36"/>
      <c r="AD80" s="36"/>
      <c r="AE80" s="36"/>
    </row>
    <row r="81" spans="1:65" s="2" customFormat="1" ht="12" customHeight="1">
      <c r="A81" s="36"/>
      <c r="B81" s="37"/>
      <c r="C81" s="31" t="s">
        <v>21</v>
      </c>
      <c r="D81" s="38"/>
      <c r="E81" s="38"/>
      <c r="F81" s="29" t="str">
        <f>F12</f>
        <v xml:space="preserve"> </v>
      </c>
      <c r="G81" s="38"/>
      <c r="H81" s="38"/>
      <c r="I81" s="113" t="s">
        <v>23</v>
      </c>
      <c r="J81" s="61" t="str">
        <f>IF(J12="","",J12)</f>
        <v>28. 9. 2019</v>
      </c>
      <c r="K81" s="38"/>
      <c r="L81" s="111"/>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0"/>
      <c r="J82" s="38"/>
      <c r="K82" s="38"/>
      <c r="L82" s="111"/>
      <c r="S82" s="36"/>
      <c r="T82" s="36"/>
      <c r="U82" s="36"/>
      <c r="V82" s="36"/>
      <c r="W82" s="36"/>
      <c r="X82" s="36"/>
      <c r="Y82" s="36"/>
      <c r="Z82" s="36"/>
      <c r="AA82" s="36"/>
      <c r="AB82" s="36"/>
      <c r="AC82" s="36"/>
      <c r="AD82" s="36"/>
      <c r="AE82" s="36"/>
    </row>
    <row r="83" spans="1:65" s="2" customFormat="1" ht="26.45" customHeight="1">
      <c r="A83" s="36"/>
      <c r="B83" s="37"/>
      <c r="C83" s="31" t="s">
        <v>25</v>
      </c>
      <c r="D83" s="38"/>
      <c r="E83" s="38"/>
      <c r="F83" s="29" t="str">
        <f>E15</f>
        <v>Statutární město Ostrava, MO Slezská Ostrava</v>
      </c>
      <c r="G83" s="38"/>
      <c r="H83" s="38"/>
      <c r="I83" s="113" t="s">
        <v>31</v>
      </c>
      <c r="J83" s="34" t="str">
        <f>E21</f>
        <v>ing. Pavel Obroučka</v>
      </c>
      <c r="K83" s="38"/>
      <c r="L83" s="111"/>
      <c r="S83" s="36"/>
      <c r="T83" s="36"/>
      <c r="U83" s="36"/>
      <c r="V83" s="36"/>
      <c r="W83" s="36"/>
      <c r="X83" s="36"/>
      <c r="Y83" s="36"/>
      <c r="Z83" s="36"/>
      <c r="AA83" s="36"/>
      <c r="AB83" s="36"/>
      <c r="AC83" s="36"/>
      <c r="AD83" s="36"/>
      <c r="AE83" s="36"/>
    </row>
    <row r="84" spans="1:65" s="2" customFormat="1" ht="15.6" customHeight="1">
      <c r="A84" s="36"/>
      <c r="B84" s="37"/>
      <c r="C84" s="31" t="s">
        <v>29</v>
      </c>
      <c r="D84" s="38"/>
      <c r="E84" s="38"/>
      <c r="F84" s="29" t="str">
        <f>IF(E18="","",E18)</f>
        <v>Vyplň údaj</v>
      </c>
      <c r="G84" s="38"/>
      <c r="H84" s="38"/>
      <c r="I84" s="113" t="s">
        <v>34</v>
      </c>
      <c r="J84" s="34" t="str">
        <f>E24</f>
        <v xml:space="preserve"> </v>
      </c>
      <c r="K84" s="38"/>
      <c r="L84" s="111"/>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0"/>
      <c r="J85" s="38"/>
      <c r="K85" s="38"/>
      <c r="L85" s="111"/>
      <c r="S85" s="36"/>
      <c r="T85" s="36"/>
      <c r="U85" s="36"/>
      <c r="V85" s="36"/>
      <c r="W85" s="36"/>
      <c r="X85" s="36"/>
      <c r="Y85" s="36"/>
      <c r="Z85" s="36"/>
      <c r="AA85" s="36"/>
      <c r="AB85" s="36"/>
      <c r="AC85" s="36"/>
      <c r="AD85" s="36"/>
      <c r="AE85" s="36"/>
    </row>
    <row r="86" spans="1:65" s="11" customFormat="1" ht="29.25" customHeight="1">
      <c r="A86" s="161"/>
      <c r="B86" s="162"/>
      <c r="C86" s="163" t="s">
        <v>110</v>
      </c>
      <c r="D86" s="164" t="s">
        <v>56</v>
      </c>
      <c r="E86" s="164" t="s">
        <v>52</v>
      </c>
      <c r="F86" s="164" t="s">
        <v>53</v>
      </c>
      <c r="G86" s="164" t="s">
        <v>111</v>
      </c>
      <c r="H86" s="164" t="s">
        <v>112</v>
      </c>
      <c r="I86" s="165" t="s">
        <v>113</v>
      </c>
      <c r="J86" s="164" t="s">
        <v>99</v>
      </c>
      <c r="K86" s="166" t="s">
        <v>114</v>
      </c>
      <c r="L86" s="167"/>
      <c r="M86" s="70" t="s">
        <v>19</v>
      </c>
      <c r="N86" s="71" t="s">
        <v>41</v>
      </c>
      <c r="O86" s="71" t="s">
        <v>115</v>
      </c>
      <c r="P86" s="71" t="s">
        <v>116</v>
      </c>
      <c r="Q86" s="71" t="s">
        <v>117</v>
      </c>
      <c r="R86" s="71" t="s">
        <v>118</v>
      </c>
      <c r="S86" s="71" t="s">
        <v>119</v>
      </c>
      <c r="T86" s="72" t="s">
        <v>120</v>
      </c>
      <c r="U86" s="161"/>
      <c r="V86" s="161"/>
      <c r="W86" s="161"/>
      <c r="X86" s="161"/>
      <c r="Y86" s="161"/>
      <c r="Z86" s="161"/>
      <c r="AA86" s="161"/>
      <c r="AB86" s="161"/>
      <c r="AC86" s="161"/>
      <c r="AD86" s="161"/>
      <c r="AE86" s="161"/>
    </row>
    <row r="87" spans="1:65" s="2" customFormat="1" ht="22.9" customHeight="1">
      <c r="A87" s="36"/>
      <c r="B87" s="37"/>
      <c r="C87" s="77" t="s">
        <v>121</v>
      </c>
      <c r="D87" s="38"/>
      <c r="E87" s="38"/>
      <c r="F87" s="38"/>
      <c r="G87" s="38"/>
      <c r="H87" s="38"/>
      <c r="I87" s="110"/>
      <c r="J87" s="168">
        <f>BK87</f>
        <v>0</v>
      </c>
      <c r="K87" s="38"/>
      <c r="L87" s="41"/>
      <c r="M87" s="73"/>
      <c r="N87" s="169"/>
      <c r="O87" s="74"/>
      <c r="P87" s="170">
        <f>P88</f>
        <v>0</v>
      </c>
      <c r="Q87" s="74"/>
      <c r="R87" s="170">
        <f>R88</f>
        <v>25.639370620000001</v>
      </c>
      <c r="S87" s="74"/>
      <c r="T87" s="171">
        <f>T88</f>
        <v>0</v>
      </c>
      <c r="U87" s="36"/>
      <c r="V87" s="36"/>
      <c r="W87" s="36"/>
      <c r="X87" s="36"/>
      <c r="Y87" s="36"/>
      <c r="Z87" s="36"/>
      <c r="AA87" s="36"/>
      <c r="AB87" s="36"/>
      <c r="AC87" s="36"/>
      <c r="AD87" s="36"/>
      <c r="AE87" s="36"/>
      <c r="AT87" s="19" t="s">
        <v>70</v>
      </c>
      <c r="AU87" s="19" t="s">
        <v>100</v>
      </c>
      <c r="BK87" s="172">
        <f>BK88</f>
        <v>0</v>
      </c>
    </row>
    <row r="88" spans="1:65" s="12" customFormat="1" ht="25.9" customHeight="1">
      <c r="B88" s="173"/>
      <c r="C88" s="174"/>
      <c r="D88" s="175" t="s">
        <v>70</v>
      </c>
      <c r="E88" s="176" t="s">
        <v>122</v>
      </c>
      <c r="F88" s="176" t="s">
        <v>123</v>
      </c>
      <c r="G88" s="174"/>
      <c r="H88" s="174"/>
      <c r="I88" s="177"/>
      <c r="J88" s="178">
        <f>BK88</f>
        <v>0</v>
      </c>
      <c r="K88" s="174"/>
      <c r="L88" s="179"/>
      <c r="M88" s="180"/>
      <c r="N88" s="181"/>
      <c r="O88" s="181"/>
      <c r="P88" s="182">
        <f>P89+P199+P220+P241+P253+P257+P260</f>
        <v>0</v>
      </c>
      <c r="Q88" s="181"/>
      <c r="R88" s="182">
        <f>R89+R199+R220+R241+R253+R257+R260</f>
        <v>25.639370620000001</v>
      </c>
      <c r="S88" s="181"/>
      <c r="T88" s="183">
        <f>T89+T199+T220+T241+T253+T257+T260</f>
        <v>0</v>
      </c>
      <c r="AR88" s="184" t="s">
        <v>79</v>
      </c>
      <c r="AT88" s="185" t="s">
        <v>70</v>
      </c>
      <c r="AU88" s="185" t="s">
        <v>71</v>
      </c>
      <c r="AY88" s="184" t="s">
        <v>124</v>
      </c>
      <c r="BK88" s="186">
        <f>BK89+BK199+BK220+BK241+BK253+BK257+BK260</f>
        <v>0</v>
      </c>
    </row>
    <row r="89" spans="1:65" s="12" customFormat="1" ht="22.9" customHeight="1">
      <c r="B89" s="173"/>
      <c r="C89" s="174"/>
      <c r="D89" s="175" t="s">
        <v>70</v>
      </c>
      <c r="E89" s="187" t="s">
        <v>79</v>
      </c>
      <c r="F89" s="187" t="s">
        <v>125</v>
      </c>
      <c r="G89" s="174"/>
      <c r="H89" s="174"/>
      <c r="I89" s="177"/>
      <c r="J89" s="188">
        <f>BK89</f>
        <v>0</v>
      </c>
      <c r="K89" s="174"/>
      <c r="L89" s="179"/>
      <c r="M89" s="180"/>
      <c r="N89" s="181"/>
      <c r="O89" s="181"/>
      <c r="P89" s="182">
        <f>SUM(P90:P198)</f>
        <v>0</v>
      </c>
      <c r="Q89" s="181"/>
      <c r="R89" s="182">
        <f>SUM(R90:R198)</f>
        <v>0</v>
      </c>
      <c r="S89" s="181"/>
      <c r="T89" s="183">
        <f>SUM(T90:T198)</f>
        <v>0</v>
      </c>
      <c r="AR89" s="184" t="s">
        <v>79</v>
      </c>
      <c r="AT89" s="185" t="s">
        <v>70</v>
      </c>
      <c r="AU89" s="185" t="s">
        <v>79</v>
      </c>
      <c r="AY89" s="184" t="s">
        <v>124</v>
      </c>
      <c r="BK89" s="186">
        <f>SUM(BK90:BK198)</f>
        <v>0</v>
      </c>
    </row>
    <row r="90" spans="1:65" s="2" customFormat="1" ht="32.450000000000003" customHeight="1">
      <c r="A90" s="36"/>
      <c r="B90" s="37"/>
      <c r="C90" s="189" t="s">
        <v>79</v>
      </c>
      <c r="D90" s="189" t="s">
        <v>126</v>
      </c>
      <c r="E90" s="190" t="s">
        <v>127</v>
      </c>
      <c r="F90" s="191" t="s">
        <v>128</v>
      </c>
      <c r="G90" s="192" t="s">
        <v>129</v>
      </c>
      <c r="H90" s="193">
        <v>56</v>
      </c>
      <c r="I90" s="194"/>
      <c r="J90" s="195">
        <f>ROUND(I90*H90,2)</f>
        <v>0</v>
      </c>
      <c r="K90" s="191" t="s">
        <v>130</v>
      </c>
      <c r="L90" s="41"/>
      <c r="M90" s="196" t="s">
        <v>19</v>
      </c>
      <c r="N90" s="197" t="s">
        <v>42</v>
      </c>
      <c r="O90" s="66"/>
      <c r="P90" s="198">
        <f>O90*H90</f>
        <v>0</v>
      </c>
      <c r="Q90" s="198">
        <v>0</v>
      </c>
      <c r="R90" s="198">
        <f>Q90*H90</f>
        <v>0</v>
      </c>
      <c r="S90" s="198">
        <v>0</v>
      </c>
      <c r="T90" s="199">
        <f>S90*H90</f>
        <v>0</v>
      </c>
      <c r="U90" s="36"/>
      <c r="V90" s="36"/>
      <c r="W90" s="36"/>
      <c r="X90" s="36"/>
      <c r="Y90" s="36"/>
      <c r="Z90" s="36"/>
      <c r="AA90" s="36"/>
      <c r="AB90" s="36"/>
      <c r="AC90" s="36"/>
      <c r="AD90" s="36"/>
      <c r="AE90" s="36"/>
      <c r="AR90" s="200" t="s">
        <v>131</v>
      </c>
      <c r="AT90" s="200" t="s">
        <v>126</v>
      </c>
      <c r="AU90" s="200" t="s">
        <v>81</v>
      </c>
      <c r="AY90" s="19" t="s">
        <v>124</v>
      </c>
      <c r="BE90" s="201">
        <f>IF(N90="základní",J90,0)</f>
        <v>0</v>
      </c>
      <c r="BF90" s="201">
        <f>IF(N90="snížená",J90,0)</f>
        <v>0</v>
      </c>
      <c r="BG90" s="201">
        <f>IF(N90="zákl. přenesená",J90,0)</f>
        <v>0</v>
      </c>
      <c r="BH90" s="201">
        <f>IF(N90="sníž. přenesená",J90,0)</f>
        <v>0</v>
      </c>
      <c r="BI90" s="201">
        <f>IF(N90="nulová",J90,0)</f>
        <v>0</v>
      </c>
      <c r="BJ90" s="19" t="s">
        <v>79</v>
      </c>
      <c r="BK90" s="201">
        <f>ROUND(I90*H90,2)</f>
        <v>0</v>
      </c>
      <c r="BL90" s="19" t="s">
        <v>131</v>
      </c>
      <c r="BM90" s="200" t="s">
        <v>132</v>
      </c>
    </row>
    <row r="91" spans="1:65" s="2" customFormat="1" ht="48.75">
      <c r="A91" s="36"/>
      <c r="B91" s="37"/>
      <c r="C91" s="38"/>
      <c r="D91" s="202" t="s">
        <v>133</v>
      </c>
      <c r="E91" s="38"/>
      <c r="F91" s="203" t="s">
        <v>134</v>
      </c>
      <c r="G91" s="38"/>
      <c r="H91" s="38"/>
      <c r="I91" s="110"/>
      <c r="J91" s="38"/>
      <c r="K91" s="38"/>
      <c r="L91" s="41"/>
      <c r="M91" s="204"/>
      <c r="N91" s="205"/>
      <c r="O91" s="66"/>
      <c r="P91" s="66"/>
      <c r="Q91" s="66"/>
      <c r="R91" s="66"/>
      <c r="S91" s="66"/>
      <c r="T91" s="67"/>
      <c r="U91" s="36"/>
      <c r="V91" s="36"/>
      <c r="W91" s="36"/>
      <c r="X91" s="36"/>
      <c r="Y91" s="36"/>
      <c r="Z91" s="36"/>
      <c r="AA91" s="36"/>
      <c r="AB91" s="36"/>
      <c r="AC91" s="36"/>
      <c r="AD91" s="36"/>
      <c r="AE91" s="36"/>
      <c r="AT91" s="19" t="s">
        <v>133</v>
      </c>
      <c r="AU91" s="19" t="s">
        <v>81</v>
      </c>
    </row>
    <row r="92" spans="1:65" s="13" customFormat="1">
      <c r="B92" s="206"/>
      <c r="C92" s="207"/>
      <c r="D92" s="202" t="s">
        <v>135</v>
      </c>
      <c r="E92" s="208" t="s">
        <v>19</v>
      </c>
      <c r="F92" s="209" t="s">
        <v>136</v>
      </c>
      <c r="G92" s="207"/>
      <c r="H92" s="208" t="s">
        <v>19</v>
      </c>
      <c r="I92" s="210"/>
      <c r="J92" s="207"/>
      <c r="K92" s="207"/>
      <c r="L92" s="211"/>
      <c r="M92" s="212"/>
      <c r="N92" s="213"/>
      <c r="O92" s="213"/>
      <c r="P92" s="213"/>
      <c r="Q92" s="213"/>
      <c r="R92" s="213"/>
      <c r="S92" s="213"/>
      <c r="T92" s="214"/>
      <c r="AT92" s="215" t="s">
        <v>135</v>
      </c>
      <c r="AU92" s="215" t="s">
        <v>81</v>
      </c>
      <c r="AV92" s="13" t="s">
        <v>79</v>
      </c>
      <c r="AW92" s="13" t="s">
        <v>33</v>
      </c>
      <c r="AX92" s="13" t="s">
        <v>71</v>
      </c>
      <c r="AY92" s="215" t="s">
        <v>124</v>
      </c>
    </row>
    <row r="93" spans="1:65" s="13" customFormat="1">
      <c r="B93" s="206"/>
      <c r="C93" s="207"/>
      <c r="D93" s="202" t="s">
        <v>135</v>
      </c>
      <c r="E93" s="208" t="s">
        <v>19</v>
      </c>
      <c r="F93" s="209" t="s">
        <v>137</v>
      </c>
      <c r="G93" s="207"/>
      <c r="H93" s="208" t="s">
        <v>19</v>
      </c>
      <c r="I93" s="210"/>
      <c r="J93" s="207"/>
      <c r="K93" s="207"/>
      <c r="L93" s="211"/>
      <c r="M93" s="212"/>
      <c r="N93" s="213"/>
      <c r="O93" s="213"/>
      <c r="P93" s="213"/>
      <c r="Q93" s="213"/>
      <c r="R93" s="213"/>
      <c r="S93" s="213"/>
      <c r="T93" s="214"/>
      <c r="AT93" s="215" t="s">
        <v>135</v>
      </c>
      <c r="AU93" s="215" t="s">
        <v>81</v>
      </c>
      <c r="AV93" s="13" t="s">
        <v>79</v>
      </c>
      <c r="AW93" s="13" t="s">
        <v>33</v>
      </c>
      <c r="AX93" s="13" t="s">
        <v>71</v>
      </c>
      <c r="AY93" s="215" t="s">
        <v>124</v>
      </c>
    </row>
    <row r="94" spans="1:65" s="14" customFormat="1">
      <c r="B94" s="216"/>
      <c r="C94" s="217"/>
      <c r="D94" s="202" t="s">
        <v>135</v>
      </c>
      <c r="E94" s="218" t="s">
        <v>19</v>
      </c>
      <c r="F94" s="219" t="s">
        <v>138</v>
      </c>
      <c r="G94" s="217"/>
      <c r="H94" s="220">
        <v>3.2</v>
      </c>
      <c r="I94" s="221"/>
      <c r="J94" s="217"/>
      <c r="K94" s="217"/>
      <c r="L94" s="222"/>
      <c r="M94" s="223"/>
      <c r="N94" s="224"/>
      <c r="O94" s="224"/>
      <c r="P94" s="224"/>
      <c r="Q94" s="224"/>
      <c r="R94" s="224"/>
      <c r="S94" s="224"/>
      <c r="T94" s="225"/>
      <c r="AT94" s="226" t="s">
        <v>135</v>
      </c>
      <c r="AU94" s="226" t="s">
        <v>81</v>
      </c>
      <c r="AV94" s="14" t="s">
        <v>81</v>
      </c>
      <c r="AW94" s="14" t="s">
        <v>33</v>
      </c>
      <c r="AX94" s="14" t="s">
        <v>71</v>
      </c>
      <c r="AY94" s="226" t="s">
        <v>124</v>
      </c>
    </row>
    <row r="95" spans="1:65" s="13" customFormat="1">
      <c r="B95" s="206"/>
      <c r="C95" s="207"/>
      <c r="D95" s="202" t="s">
        <v>135</v>
      </c>
      <c r="E95" s="208" t="s">
        <v>19</v>
      </c>
      <c r="F95" s="209" t="s">
        <v>139</v>
      </c>
      <c r="G95" s="207"/>
      <c r="H95" s="208" t="s">
        <v>19</v>
      </c>
      <c r="I95" s="210"/>
      <c r="J95" s="207"/>
      <c r="K95" s="207"/>
      <c r="L95" s="211"/>
      <c r="M95" s="212"/>
      <c r="N95" s="213"/>
      <c r="O95" s="213"/>
      <c r="P95" s="213"/>
      <c r="Q95" s="213"/>
      <c r="R95" s="213"/>
      <c r="S95" s="213"/>
      <c r="T95" s="214"/>
      <c r="AT95" s="215" t="s">
        <v>135</v>
      </c>
      <c r="AU95" s="215" t="s">
        <v>81</v>
      </c>
      <c r="AV95" s="13" t="s">
        <v>79</v>
      </c>
      <c r="AW95" s="13" t="s">
        <v>33</v>
      </c>
      <c r="AX95" s="13" t="s">
        <v>71</v>
      </c>
      <c r="AY95" s="215" t="s">
        <v>124</v>
      </c>
    </row>
    <row r="96" spans="1:65" s="14" customFormat="1">
      <c r="B96" s="216"/>
      <c r="C96" s="217"/>
      <c r="D96" s="202" t="s">
        <v>135</v>
      </c>
      <c r="E96" s="218" t="s">
        <v>19</v>
      </c>
      <c r="F96" s="219" t="s">
        <v>140</v>
      </c>
      <c r="G96" s="217"/>
      <c r="H96" s="220">
        <v>0.8</v>
      </c>
      <c r="I96" s="221"/>
      <c r="J96" s="217"/>
      <c r="K96" s="217"/>
      <c r="L96" s="222"/>
      <c r="M96" s="223"/>
      <c r="N96" s="224"/>
      <c r="O96" s="224"/>
      <c r="P96" s="224"/>
      <c r="Q96" s="224"/>
      <c r="R96" s="224"/>
      <c r="S96" s="224"/>
      <c r="T96" s="225"/>
      <c r="AT96" s="226" t="s">
        <v>135</v>
      </c>
      <c r="AU96" s="226" t="s">
        <v>81</v>
      </c>
      <c r="AV96" s="14" t="s">
        <v>81</v>
      </c>
      <c r="AW96" s="14" t="s">
        <v>33</v>
      </c>
      <c r="AX96" s="14" t="s">
        <v>71</v>
      </c>
      <c r="AY96" s="226" t="s">
        <v>124</v>
      </c>
    </row>
    <row r="97" spans="1:65" s="15" customFormat="1">
      <c r="B97" s="227"/>
      <c r="C97" s="228"/>
      <c r="D97" s="202" t="s">
        <v>135</v>
      </c>
      <c r="E97" s="229" t="s">
        <v>19</v>
      </c>
      <c r="F97" s="230" t="s">
        <v>141</v>
      </c>
      <c r="G97" s="228"/>
      <c r="H97" s="231">
        <v>4</v>
      </c>
      <c r="I97" s="232"/>
      <c r="J97" s="228"/>
      <c r="K97" s="228"/>
      <c r="L97" s="233"/>
      <c r="M97" s="234"/>
      <c r="N97" s="235"/>
      <c r="O97" s="235"/>
      <c r="P97" s="235"/>
      <c r="Q97" s="235"/>
      <c r="R97" s="235"/>
      <c r="S97" s="235"/>
      <c r="T97" s="236"/>
      <c r="AT97" s="237" t="s">
        <v>135</v>
      </c>
      <c r="AU97" s="237" t="s">
        <v>81</v>
      </c>
      <c r="AV97" s="15" t="s">
        <v>142</v>
      </c>
      <c r="AW97" s="15" t="s">
        <v>33</v>
      </c>
      <c r="AX97" s="15" t="s">
        <v>71</v>
      </c>
      <c r="AY97" s="237" t="s">
        <v>124</v>
      </c>
    </row>
    <row r="98" spans="1:65" s="13" customFormat="1">
      <c r="B98" s="206"/>
      <c r="C98" s="207"/>
      <c r="D98" s="202" t="s">
        <v>135</v>
      </c>
      <c r="E98" s="208" t="s">
        <v>19</v>
      </c>
      <c r="F98" s="209" t="s">
        <v>143</v>
      </c>
      <c r="G98" s="207"/>
      <c r="H98" s="208" t="s">
        <v>19</v>
      </c>
      <c r="I98" s="210"/>
      <c r="J98" s="207"/>
      <c r="K98" s="207"/>
      <c r="L98" s="211"/>
      <c r="M98" s="212"/>
      <c r="N98" s="213"/>
      <c r="O98" s="213"/>
      <c r="P98" s="213"/>
      <c r="Q98" s="213"/>
      <c r="R98" s="213"/>
      <c r="S98" s="213"/>
      <c r="T98" s="214"/>
      <c r="AT98" s="215" t="s">
        <v>135</v>
      </c>
      <c r="AU98" s="215" t="s">
        <v>81</v>
      </c>
      <c r="AV98" s="13" t="s">
        <v>79</v>
      </c>
      <c r="AW98" s="13" t="s">
        <v>33</v>
      </c>
      <c r="AX98" s="13" t="s">
        <v>71</v>
      </c>
      <c r="AY98" s="215" t="s">
        <v>124</v>
      </c>
    </row>
    <row r="99" spans="1:65" s="14" customFormat="1">
      <c r="B99" s="216"/>
      <c r="C99" s="217"/>
      <c r="D99" s="202" t="s">
        <v>135</v>
      </c>
      <c r="E99" s="218" t="s">
        <v>19</v>
      </c>
      <c r="F99" s="219" t="s">
        <v>144</v>
      </c>
      <c r="G99" s="217"/>
      <c r="H99" s="220">
        <v>52</v>
      </c>
      <c r="I99" s="221"/>
      <c r="J99" s="217"/>
      <c r="K99" s="217"/>
      <c r="L99" s="222"/>
      <c r="M99" s="223"/>
      <c r="N99" s="224"/>
      <c r="O99" s="224"/>
      <c r="P99" s="224"/>
      <c r="Q99" s="224"/>
      <c r="R99" s="224"/>
      <c r="S99" s="224"/>
      <c r="T99" s="225"/>
      <c r="AT99" s="226" t="s">
        <v>135</v>
      </c>
      <c r="AU99" s="226" t="s">
        <v>81</v>
      </c>
      <c r="AV99" s="14" t="s">
        <v>81</v>
      </c>
      <c r="AW99" s="14" t="s">
        <v>33</v>
      </c>
      <c r="AX99" s="14" t="s">
        <v>71</v>
      </c>
      <c r="AY99" s="226" t="s">
        <v>124</v>
      </c>
    </row>
    <row r="100" spans="1:65" s="15" customFormat="1">
      <c r="B100" s="227"/>
      <c r="C100" s="228"/>
      <c r="D100" s="202" t="s">
        <v>135</v>
      </c>
      <c r="E100" s="229" t="s">
        <v>19</v>
      </c>
      <c r="F100" s="230" t="s">
        <v>141</v>
      </c>
      <c r="G100" s="228"/>
      <c r="H100" s="231">
        <v>52</v>
      </c>
      <c r="I100" s="232"/>
      <c r="J100" s="228"/>
      <c r="K100" s="228"/>
      <c r="L100" s="233"/>
      <c r="M100" s="234"/>
      <c r="N100" s="235"/>
      <c r="O100" s="235"/>
      <c r="P100" s="235"/>
      <c r="Q100" s="235"/>
      <c r="R100" s="235"/>
      <c r="S100" s="235"/>
      <c r="T100" s="236"/>
      <c r="AT100" s="237" t="s">
        <v>135</v>
      </c>
      <c r="AU100" s="237" t="s">
        <v>81</v>
      </c>
      <c r="AV100" s="15" t="s">
        <v>142</v>
      </c>
      <c r="AW100" s="15" t="s">
        <v>33</v>
      </c>
      <c r="AX100" s="15" t="s">
        <v>71</v>
      </c>
      <c r="AY100" s="237" t="s">
        <v>124</v>
      </c>
    </row>
    <row r="101" spans="1:65" s="16" customFormat="1">
      <c r="B101" s="238"/>
      <c r="C101" s="239"/>
      <c r="D101" s="202" t="s">
        <v>135</v>
      </c>
      <c r="E101" s="240" t="s">
        <v>19</v>
      </c>
      <c r="F101" s="241" t="s">
        <v>145</v>
      </c>
      <c r="G101" s="239"/>
      <c r="H101" s="242">
        <v>56</v>
      </c>
      <c r="I101" s="243"/>
      <c r="J101" s="239"/>
      <c r="K101" s="239"/>
      <c r="L101" s="244"/>
      <c r="M101" s="245"/>
      <c r="N101" s="246"/>
      <c r="O101" s="246"/>
      <c r="P101" s="246"/>
      <c r="Q101" s="246"/>
      <c r="R101" s="246"/>
      <c r="S101" s="246"/>
      <c r="T101" s="247"/>
      <c r="AT101" s="248" t="s">
        <v>135</v>
      </c>
      <c r="AU101" s="248" t="s">
        <v>81</v>
      </c>
      <c r="AV101" s="16" t="s">
        <v>131</v>
      </c>
      <c r="AW101" s="16" t="s">
        <v>33</v>
      </c>
      <c r="AX101" s="16" t="s">
        <v>79</v>
      </c>
      <c r="AY101" s="248" t="s">
        <v>124</v>
      </c>
    </row>
    <row r="102" spans="1:65" s="2" customFormat="1" ht="23.25" customHeight="1">
      <c r="A102" s="36"/>
      <c r="B102" s="37"/>
      <c r="C102" s="189" t="s">
        <v>81</v>
      </c>
      <c r="D102" s="189" t="s">
        <v>126</v>
      </c>
      <c r="E102" s="190" t="s">
        <v>146</v>
      </c>
      <c r="F102" s="191" t="s">
        <v>147</v>
      </c>
      <c r="G102" s="192" t="s">
        <v>129</v>
      </c>
      <c r="H102" s="193">
        <v>36.799999999999997</v>
      </c>
      <c r="I102" s="194"/>
      <c r="J102" s="195">
        <f>ROUND(I102*H102,2)</f>
        <v>0</v>
      </c>
      <c r="K102" s="191" t="s">
        <v>19</v>
      </c>
      <c r="L102" s="41"/>
      <c r="M102" s="196" t="s">
        <v>19</v>
      </c>
      <c r="N102" s="197" t="s">
        <v>42</v>
      </c>
      <c r="O102" s="66"/>
      <c r="P102" s="198">
        <f>O102*H102</f>
        <v>0</v>
      </c>
      <c r="Q102" s="198">
        <v>0</v>
      </c>
      <c r="R102" s="198">
        <f>Q102*H102</f>
        <v>0</v>
      </c>
      <c r="S102" s="198">
        <v>0</v>
      </c>
      <c r="T102" s="199">
        <f>S102*H102</f>
        <v>0</v>
      </c>
      <c r="U102" s="36"/>
      <c r="V102" s="36"/>
      <c r="W102" s="36"/>
      <c r="X102" s="36"/>
      <c r="Y102" s="36"/>
      <c r="Z102" s="36"/>
      <c r="AA102" s="36"/>
      <c r="AB102" s="36"/>
      <c r="AC102" s="36"/>
      <c r="AD102" s="36"/>
      <c r="AE102" s="36"/>
      <c r="AR102" s="200" t="s">
        <v>131</v>
      </c>
      <c r="AT102" s="200" t="s">
        <v>126</v>
      </c>
      <c r="AU102" s="200" t="s">
        <v>81</v>
      </c>
      <c r="AY102" s="19" t="s">
        <v>124</v>
      </c>
      <c r="BE102" s="201">
        <f>IF(N102="základní",J102,0)</f>
        <v>0</v>
      </c>
      <c r="BF102" s="201">
        <f>IF(N102="snížená",J102,0)</f>
        <v>0</v>
      </c>
      <c r="BG102" s="201">
        <f>IF(N102="zákl. přenesená",J102,0)</f>
        <v>0</v>
      </c>
      <c r="BH102" s="201">
        <f>IF(N102="sníž. přenesená",J102,0)</f>
        <v>0</v>
      </c>
      <c r="BI102" s="201">
        <f>IF(N102="nulová",J102,0)</f>
        <v>0</v>
      </c>
      <c r="BJ102" s="19" t="s">
        <v>79</v>
      </c>
      <c r="BK102" s="201">
        <f>ROUND(I102*H102,2)</f>
        <v>0</v>
      </c>
      <c r="BL102" s="19" t="s">
        <v>131</v>
      </c>
      <c r="BM102" s="200" t="s">
        <v>148</v>
      </c>
    </row>
    <row r="103" spans="1:65" s="2" customFormat="1" ht="48.75">
      <c r="A103" s="36"/>
      <c r="B103" s="37"/>
      <c r="C103" s="38"/>
      <c r="D103" s="202" t="s">
        <v>133</v>
      </c>
      <c r="E103" s="38"/>
      <c r="F103" s="203" t="s">
        <v>134</v>
      </c>
      <c r="G103" s="38"/>
      <c r="H103" s="38"/>
      <c r="I103" s="110"/>
      <c r="J103" s="38"/>
      <c r="K103" s="38"/>
      <c r="L103" s="41"/>
      <c r="M103" s="204"/>
      <c r="N103" s="205"/>
      <c r="O103" s="66"/>
      <c r="P103" s="66"/>
      <c r="Q103" s="66"/>
      <c r="R103" s="66"/>
      <c r="S103" s="66"/>
      <c r="T103" s="67"/>
      <c r="U103" s="36"/>
      <c r="V103" s="36"/>
      <c r="W103" s="36"/>
      <c r="X103" s="36"/>
      <c r="Y103" s="36"/>
      <c r="Z103" s="36"/>
      <c r="AA103" s="36"/>
      <c r="AB103" s="36"/>
      <c r="AC103" s="36"/>
      <c r="AD103" s="36"/>
      <c r="AE103" s="36"/>
      <c r="AT103" s="19" t="s">
        <v>133</v>
      </c>
      <c r="AU103" s="19" t="s">
        <v>81</v>
      </c>
    </row>
    <row r="104" spans="1:65" s="13" customFormat="1">
      <c r="B104" s="206"/>
      <c r="C104" s="207"/>
      <c r="D104" s="202" t="s">
        <v>135</v>
      </c>
      <c r="E104" s="208" t="s">
        <v>19</v>
      </c>
      <c r="F104" s="209" t="s">
        <v>136</v>
      </c>
      <c r="G104" s="207"/>
      <c r="H104" s="208" t="s">
        <v>19</v>
      </c>
      <c r="I104" s="210"/>
      <c r="J104" s="207"/>
      <c r="K104" s="207"/>
      <c r="L104" s="211"/>
      <c r="M104" s="212"/>
      <c r="N104" s="213"/>
      <c r="O104" s="213"/>
      <c r="P104" s="213"/>
      <c r="Q104" s="213"/>
      <c r="R104" s="213"/>
      <c r="S104" s="213"/>
      <c r="T104" s="214"/>
      <c r="AT104" s="215" t="s">
        <v>135</v>
      </c>
      <c r="AU104" s="215" t="s">
        <v>81</v>
      </c>
      <c r="AV104" s="13" t="s">
        <v>79</v>
      </c>
      <c r="AW104" s="13" t="s">
        <v>33</v>
      </c>
      <c r="AX104" s="13" t="s">
        <v>71</v>
      </c>
      <c r="AY104" s="215" t="s">
        <v>124</v>
      </c>
    </row>
    <row r="105" spans="1:65" s="13" customFormat="1">
      <c r="B105" s="206"/>
      <c r="C105" s="207"/>
      <c r="D105" s="202" t="s">
        <v>135</v>
      </c>
      <c r="E105" s="208" t="s">
        <v>19</v>
      </c>
      <c r="F105" s="209" t="s">
        <v>149</v>
      </c>
      <c r="G105" s="207"/>
      <c r="H105" s="208" t="s">
        <v>19</v>
      </c>
      <c r="I105" s="210"/>
      <c r="J105" s="207"/>
      <c r="K105" s="207"/>
      <c r="L105" s="211"/>
      <c r="M105" s="212"/>
      <c r="N105" s="213"/>
      <c r="O105" s="213"/>
      <c r="P105" s="213"/>
      <c r="Q105" s="213"/>
      <c r="R105" s="213"/>
      <c r="S105" s="213"/>
      <c r="T105" s="214"/>
      <c r="AT105" s="215" t="s">
        <v>135</v>
      </c>
      <c r="AU105" s="215" t="s">
        <v>81</v>
      </c>
      <c r="AV105" s="13" t="s">
        <v>79</v>
      </c>
      <c r="AW105" s="13" t="s">
        <v>33</v>
      </c>
      <c r="AX105" s="13" t="s">
        <v>71</v>
      </c>
      <c r="AY105" s="215" t="s">
        <v>124</v>
      </c>
    </row>
    <row r="106" spans="1:65" s="14" customFormat="1">
      <c r="B106" s="216"/>
      <c r="C106" s="217"/>
      <c r="D106" s="202" t="s">
        <v>135</v>
      </c>
      <c r="E106" s="218" t="s">
        <v>19</v>
      </c>
      <c r="F106" s="219" t="s">
        <v>150</v>
      </c>
      <c r="G106" s="217"/>
      <c r="H106" s="220">
        <v>3.2</v>
      </c>
      <c r="I106" s="221"/>
      <c r="J106" s="217"/>
      <c r="K106" s="217"/>
      <c r="L106" s="222"/>
      <c r="M106" s="223"/>
      <c r="N106" s="224"/>
      <c r="O106" s="224"/>
      <c r="P106" s="224"/>
      <c r="Q106" s="224"/>
      <c r="R106" s="224"/>
      <c r="S106" s="224"/>
      <c r="T106" s="225"/>
      <c r="AT106" s="226" t="s">
        <v>135</v>
      </c>
      <c r="AU106" s="226" t="s">
        <v>81</v>
      </c>
      <c r="AV106" s="14" t="s">
        <v>81</v>
      </c>
      <c r="AW106" s="14" t="s">
        <v>33</v>
      </c>
      <c r="AX106" s="14" t="s">
        <v>71</v>
      </c>
      <c r="AY106" s="226" t="s">
        <v>124</v>
      </c>
    </row>
    <row r="107" spans="1:65" s="13" customFormat="1">
      <c r="B107" s="206"/>
      <c r="C107" s="207"/>
      <c r="D107" s="202" t="s">
        <v>135</v>
      </c>
      <c r="E107" s="208" t="s">
        <v>19</v>
      </c>
      <c r="F107" s="209" t="s">
        <v>151</v>
      </c>
      <c r="G107" s="207"/>
      <c r="H107" s="208" t="s">
        <v>19</v>
      </c>
      <c r="I107" s="210"/>
      <c r="J107" s="207"/>
      <c r="K107" s="207"/>
      <c r="L107" s="211"/>
      <c r="M107" s="212"/>
      <c r="N107" s="213"/>
      <c r="O107" s="213"/>
      <c r="P107" s="213"/>
      <c r="Q107" s="213"/>
      <c r="R107" s="213"/>
      <c r="S107" s="213"/>
      <c r="T107" s="214"/>
      <c r="AT107" s="215" t="s">
        <v>135</v>
      </c>
      <c r="AU107" s="215" t="s">
        <v>81</v>
      </c>
      <c r="AV107" s="13" t="s">
        <v>79</v>
      </c>
      <c r="AW107" s="13" t="s">
        <v>33</v>
      </c>
      <c r="AX107" s="13" t="s">
        <v>71</v>
      </c>
      <c r="AY107" s="215" t="s">
        <v>124</v>
      </c>
    </row>
    <row r="108" spans="1:65" s="14" customFormat="1">
      <c r="B108" s="216"/>
      <c r="C108" s="217"/>
      <c r="D108" s="202" t="s">
        <v>135</v>
      </c>
      <c r="E108" s="218" t="s">
        <v>19</v>
      </c>
      <c r="F108" s="219" t="s">
        <v>152</v>
      </c>
      <c r="G108" s="217"/>
      <c r="H108" s="220">
        <v>5.6</v>
      </c>
      <c r="I108" s="221"/>
      <c r="J108" s="217"/>
      <c r="K108" s="217"/>
      <c r="L108" s="222"/>
      <c r="M108" s="223"/>
      <c r="N108" s="224"/>
      <c r="O108" s="224"/>
      <c r="P108" s="224"/>
      <c r="Q108" s="224"/>
      <c r="R108" s="224"/>
      <c r="S108" s="224"/>
      <c r="T108" s="225"/>
      <c r="AT108" s="226" t="s">
        <v>135</v>
      </c>
      <c r="AU108" s="226" t="s">
        <v>81</v>
      </c>
      <c r="AV108" s="14" t="s">
        <v>81</v>
      </c>
      <c r="AW108" s="14" t="s">
        <v>33</v>
      </c>
      <c r="AX108" s="14" t="s">
        <v>71</v>
      </c>
      <c r="AY108" s="226" t="s">
        <v>124</v>
      </c>
    </row>
    <row r="109" spans="1:65" s="13" customFormat="1">
      <c r="B109" s="206"/>
      <c r="C109" s="207"/>
      <c r="D109" s="202" t="s">
        <v>135</v>
      </c>
      <c r="E109" s="208" t="s">
        <v>19</v>
      </c>
      <c r="F109" s="209" t="s">
        <v>153</v>
      </c>
      <c r="G109" s="207"/>
      <c r="H109" s="208" t="s">
        <v>19</v>
      </c>
      <c r="I109" s="210"/>
      <c r="J109" s="207"/>
      <c r="K109" s="207"/>
      <c r="L109" s="211"/>
      <c r="M109" s="212"/>
      <c r="N109" s="213"/>
      <c r="O109" s="213"/>
      <c r="P109" s="213"/>
      <c r="Q109" s="213"/>
      <c r="R109" s="213"/>
      <c r="S109" s="213"/>
      <c r="T109" s="214"/>
      <c r="AT109" s="215" t="s">
        <v>135</v>
      </c>
      <c r="AU109" s="215" t="s">
        <v>81</v>
      </c>
      <c r="AV109" s="13" t="s">
        <v>79</v>
      </c>
      <c r="AW109" s="13" t="s">
        <v>33</v>
      </c>
      <c r="AX109" s="13" t="s">
        <v>71</v>
      </c>
      <c r="AY109" s="215" t="s">
        <v>124</v>
      </c>
    </row>
    <row r="110" spans="1:65" s="14" customFormat="1">
      <c r="B110" s="216"/>
      <c r="C110" s="217"/>
      <c r="D110" s="202" t="s">
        <v>135</v>
      </c>
      <c r="E110" s="218" t="s">
        <v>19</v>
      </c>
      <c r="F110" s="219" t="s">
        <v>154</v>
      </c>
      <c r="G110" s="217"/>
      <c r="H110" s="220">
        <v>1.6</v>
      </c>
      <c r="I110" s="221"/>
      <c r="J110" s="217"/>
      <c r="K110" s="217"/>
      <c r="L110" s="222"/>
      <c r="M110" s="223"/>
      <c r="N110" s="224"/>
      <c r="O110" s="224"/>
      <c r="P110" s="224"/>
      <c r="Q110" s="224"/>
      <c r="R110" s="224"/>
      <c r="S110" s="224"/>
      <c r="T110" s="225"/>
      <c r="AT110" s="226" t="s">
        <v>135</v>
      </c>
      <c r="AU110" s="226" t="s">
        <v>81</v>
      </c>
      <c r="AV110" s="14" t="s">
        <v>81</v>
      </c>
      <c r="AW110" s="14" t="s">
        <v>33</v>
      </c>
      <c r="AX110" s="14" t="s">
        <v>71</v>
      </c>
      <c r="AY110" s="226" t="s">
        <v>124</v>
      </c>
    </row>
    <row r="111" spans="1:65" s="13" customFormat="1">
      <c r="B111" s="206"/>
      <c r="C111" s="207"/>
      <c r="D111" s="202" t="s">
        <v>135</v>
      </c>
      <c r="E111" s="208" t="s">
        <v>19</v>
      </c>
      <c r="F111" s="209" t="s">
        <v>155</v>
      </c>
      <c r="G111" s="207"/>
      <c r="H111" s="208" t="s">
        <v>19</v>
      </c>
      <c r="I111" s="210"/>
      <c r="J111" s="207"/>
      <c r="K111" s="207"/>
      <c r="L111" s="211"/>
      <c r="M111" s="212"/>
      <c r="N111" s="213"/>
      <c r="O111" s="213"/>
      <c r="P111" s="213"/>
      <c r="Q111" s="213"/>
      <c r="R111" s="213"/>
      <c r="S111" s="213"/>
      <c r="T111" s="214"/>
      <c r="AT111" s="215" t="s">
        <v>135</v>
      </c>
      <c r="AU111" s="215" t="s">
        <v>81</v>
      </c>
      <c r="AV111" s="13" t="s">
        <v>79</v>
      </c>
      <c r="AW111" s="13" t="s">
        <v>33</v>
      </c>
      <c r="AX111" s="13" t="s">
        <v>71</v>
      </c>
      <c r="AY111" s="215" t="s">
        <v>124</v>
      </c>
    </row>
    <row r="112" spans="1:65" s="14" customFormat="1">
      <c r="B112" s="216"/>
      <c r="C112" s="217"/>
      <c r="D112" s="202" t="s">
        <v>135</v>
      </c>
      <c r="E112" s="218" t="s">
        <v>19</v>
      </c>
      <c r="F112" s="219" t="s">
        <v>156</v>
      </c>
      <c r="G112" s="217"/>
      <c r="H112" s="220">
        <v>4.8</v>
      </c>
      <c r="I112" s="221"/>
      <c r="J112" s="217"/>
      <c r="K112" s="217"/>
      <c r="L112" s="222"/>
      <c r="M112" s="223"/>
      <c r="N112" s="224"/>
      <c r="O112" s="224"/>
      <c r="P112" s="224"/>
      <c r="Q112" s="224"/>
      <c r="R112" s="224"/>
      <c r="S112" s="224"/>
      <c r="T112" s="225"/>
      <c r="AT112" s="226" t="s">
        <v>135</v>
      </c>
      <c r="AU112" s="226" t="s">
        <v>81</v>
      </c>
      <c r="AV112" s="14" t="s">
        <v>81</v>
      </c>
      <c r="AW112" s="14" t="s">
        <v>33</v>
      </c>
      <c r="AX112" s="14" t="s">
        <v>71</v>
      </c>
      <c r="AY112" s="226" t="s">
        <v>124</v>
      </c>
    </row>
    <row r="113" spans="1:65" s="13" customFormat="1">
      <c r="B113" s="206"/>
      <c r="C113" s="207"/>
      <c r="D113" s="202" t="s">
        <v>135</v>
      </c>
      <c r="E113" s="208" t="s">
        <v>19</v>
      </c>
      <c r="F113" s="209" t="s">
        <v>157</v>
      </c>
      <c r="G113" s="207"/>
      <c r="H113" s="208" t="s">
        <v>19</v>
      </c>
      <c r="I113" s="210"/>
      <c r="J113" s="207"/>
      <c r="K113" s="207"/>
      <c r="L113" s="211"/>
      <c r="M113" s="212"/>
      <c r="N113" s="213"/>
      <c r="O113" s="213"/>
      <c r="P113" s="213"/>
      <c r="Q113" s="213"/>
      <c r="R113" s="213"/>
      <c r="S113" s="213"/>
      <c r="T113" s="214"/>
      <c r="AT113" s="215" t="s">
        <v>135</v>
      </c>
      <c r="AU113" s="215" t="s">
        <v>81</v>
      </c>
      <c r="AV113" s="13" t="s">
        <v>79</v>
      </c>
      <c r="AW113" s="13" t="s">
        <v>33</v>
      </c>
      <c r="AX113" s="13" t="s">
        <v>71</v>
      </c>
      <c r="AY113" s="215" t="s">
        <v>124</v>
      </c>
    </row>
    <row r="114" spans="1:65" s="14" customFormat="1">
      <c r="B114" s="216"/>
      <c r="C114" s="217"/>
      <c r="D114" s="202" t="s">
        <v>135</v>
      </c>
      <c r="E114" s="218" t="s">
        <v>19</v>
      </c>
      <c r="F114" s="219" t="s">
        <v>156</v>
      </c>
      <c r="G114" s="217"/>
      <c r="H114" s="220">
        <v>4.8</v>
      </c>
      <c r="I114" s="221"/>
      <c r="J114" s="217"/>
      <c r="K114" s="217"/>
      <c r="L114" s="222"/>
      <c r="M114" s="223"/>
      <c r="N114" s="224"/>
      <c r="O114" s="224"/>
      <c r="P114" s="224"/>
      <c r="Q114" s="224"/>
      <c r="R114" s="224"/>
      <c r="S114" s="224"/>
      <c r="T114" s="225"/>
      <c r="AT114" s="226" t="s">
        <v>135</v>
      </c>
      <c r="AU114" s="226" t="s">
        <v>81</v>
      </c>
      <c r="AV114" s="14" t="s">
        <v>81</v>
      </c>
      <c r="AW114" s="14" t="s">
        <v>33</v>
      </c>
      <c r="AX114" s="14" t="s">
        <v>71</v>
      </c>
      <c r="AY114" s="226" t="s">
        <v>124</v>
      </c>
    </row>
    <row r="115" spans="1:65" s="13" customFormat="1">
      <c r="B115" s="206"/>
      <c r="C115" s="207"/>
      <c r="D115" s="202" t="s">
        <v>135</v>
      </c>
      <c r="E115" s="208" t="s">
        <v>19</v>
      </c>
      <c r="F115" s="209" t="s">
        <v>137</v>
      </c>
      <c r="G115" s="207"/>
      <c r="H115" s="208" t="s">
        <v>19</v>
      </c>
      <c r="I115" s="210"/>
      <c r="J115" s="207"/>
      <c r="K115" s="207"/>
      <c r="L115" s="211"/>
      <c r="M115" s="212"/>
      <c r="N115" s="213"/>
      <c r="O115" s="213"/>
      <c r="P115" s="213"/>
      <c r="Q115" s="213"/>
      <c r="R115" s="213"/>
      <c r="S115" s="213"/>
      <c r="T115" s="214"/>
      <c r="AT115" s="215" t="s">
        <v>135</v>
      </c>
      <c r="AU115" s="215" t="s">
        <v>81</v>
      </c>
      <c r="AV115" s="13" t="s">
        <v>79</v>
      </c>
      <c r="AW115" s="13" t="s">
        <v>33</v>
      </c>
      <c r="AX115" s="13" t="s">
        <v>71</v>
      </c>
      <c r="AY115" s="215" t="s">
        <v>124</v>
      </c>
    </row>
    <row r="116" spans="1:65" s="14" customFormat="1">
      <c r="B116" s="216"/>
      <c r="C116" s="217"/>
      <c r="D116" s="202" t="s">
        <v>135</v>
      </c>
      <c r="E116" s="218" t="s">
        <v>19</v>
      </c>
      <c r="F116" s="219" t="s">
        <v>138</v>
      </c>
      <c r="G116" s="217"/>
      <c r="H116" s="220">
        <v>3.2</v>
      </c>
      <c r="I116" s="221"/>
      <c r="J116" s="217"/>
      <c r="K116" s="217"/>
      <c r="L116" s="222"/>
      <c r="M116" s="223"/>
      <c r="N116" s="224"/>
      <c r="O116" s="224"/>
      <c r="P116" s="224"/>
      <c r="Q116" s="224"/>
      <c r="R116" s="224"/>
      <c r="S116" s="224"/>
      <c r="T116" s="225"/>
      <c r="AT116" s="226" t="s">
        <v>135</v>
      </c>
      <c r="AU116" s="226" t="s">
        <v>81</v>
      </c>
      <c r="AV116" s="14" t="s">
        <v>81</v>
      </c>
      <c r="AW116" s="14" t="s">
        <v>33</v>
      </c>
      <c r="AX116" s="14" t="s">
        <v>71</v>
      </c>
      <c r="AY116" s="226" t="s">
        <v>124</v>
      </c>
    </row>
    <row r="117" spans="1:65" s="13" customFormat="1">
      <c r="B117" s="206"/>
      <c r="C117" s="207"/>
      <c r="D117" s="202" t="s">
        <v>135</v>
      </c>
      <c r="E117" s="208" t="s">
        <v>19</v>
      </c>
      <c r="F117" s="209" t="s">
        <v>158</v>
      </c>
      <c r="G117" s="207"/>
      <c r="H117" s="208" t="s">
        <v>19</v>
      </c>
      <c r="I117" s="210"/>
      <c r="J117" s="207"/>
      <c r="K117" s="207"/>
      <c r="L117" s="211"/>
      <c r="M117" s="212"/>
      <c r="N117" s="213"/>
      <c r="O117" s="213"/>
      <c r="P117" s="213"/>
      <c r="Q117" s="213"/>
      <c r="R117" s="213"/>
      <c r="S117" s="213"/>
      <c r="T117" s="214"/>
      <c r="AT117" s="215" t="s">
        <v>135</v>
      </c>
      <c r="AU117" s="215" t="s">
        <v>81</v>
      </c>
      <c r="AV117" s="13" t="s">
        <v>79</v>
      </c>
      <c r="AW117" s="13" t="s">
        <v>33</v>
      </c>
      <c r="AX117" s="13" t="s">
        <v>71</v>
      </c>
      <c r="AY117" s="215" t="s">
        <v>124</v>
      </c>
    </row>
    <row r="118" spans="1:65" s="14" customFormat="1">
      <c r="B118" s="216"/>
      <c r="C118" s="217"/>
      <c r="D118" s="202" t="s">
        <v>135</v>
      </c>
      <c r="E118" s="218" t="s">
        <v>19</v>
      </c>
      <c r="F118" s="219" t="s">
        <v>159</v>
      </c>
      <c r="G118" s="217"/>
      <c r="H118" s="220">
        <v>12.8</v>
      </c>
      <c r="I118" s="221"/>
      <c r="J118" s="217"/>
      <c r="K118" s="217"/>
      <c r="L118" s="222"/>
      <c r="M118" s="223"/>
      <c r="N118" s="224"/>
      <c r="O118" s="224"/>
      <c r="P118" s="224"/>
      <c r="Q118" s="224"/>
      <c r="R118" s="224"/>
      <c r="S118" s="224"/>
      <c r="T118" s="225"/>
      <c r="AT118" s="226" t="s">
        <v>135</v>
      </c>
      <c r="AU118" s="226" t="s">
        <v>81</v>
      </c>
      <c r="AV118" s="14" t="s">
        <v>81</v>
      </c>
      <c r="AW118" s="14" t="s">
        <v>33</v>
      </c>
      <c r="AX118" s="14" t="s">
        <v>71</v>
      </c>
      <c r="AY118" s="226" t="s">
        <v>124</v>
      </c>
    </row>
    <row r="119" spans="1:65" s="13" customFormat="1">
      <c r="B119" s="206"/>
      <c r="C119" s="207"/>
      <c r="D119" s="202" t="s">
        <v>135</v>
      </c>
      <c r="E119" s="208" t="s">
        <v>19</v>
      </c>
      <c r="F119" s="209" t="s">
        <v>139</v>
      </c>
      <c r="G119" s="207"/>
      <c r="H119" s="208" t="s">
        <v>19</v>
      </c>
      <c r="I119" s="210"/>
      <c r="J119" s="207"/>
      <c r="K119" s="207"/>
      <c r="L119" s="211"/>
      <c r="M119" s="212"/>
      <c r="N119" s="213"/>
      <c r="O119" s="213"/>
      <c r="P119" s="213"/>
      <c r="Q119" s="213"/>
      <c r="R119" s="213"/>
      <c r="S119" s="213"/>
      <c r="T119" s="214"/>
      <c r="AT119" s="215" t="s">
        <v>135</v>
      </c>
      <c r="AU119" s="215" t="s">
        <v>81</v>
      </c>
      <c r="AV119" s="13" t="s">
        <v>79</v>
      </c>
      <c r="AW119" s="13" t="s">
        <v>33</v>
      </c>
      <c r="AX119" s="13" t="s">
        <v>71</v>
      </c>
      <c r="AY119" s="215" t="s">
        <v>124</v>
      </c>
    </row>
    <row r="120" spans="1:65" s="14" customFormat="1">
      <c r="B120" s="216"/>
      <c r="C120" s="217"/>
      <c r="D120" s="202" t="s">
        <v>135</v>
      </c>
      <c r="E120" s="218" t="s">
        <v>19</v>
      </c>
      <c r="F120" s="219" t="s">
        <v>140</v>
      </c>
      <c r="G120" s="217"/>
      <c r="H120" s="220">
        <v>0.8</v>
      </c>
      <c r="I120" s="221"/>
      <c r="J120" s="217"/>
      <c r="K120" s="217"/>
      <c r="L120" s="222"/>
      <c r="M120" s="223"/>
      <c r="N120" s="224"/>
      <c r="O120" s="224"/>
      <c r="P120" s="224"/>
      <c r="Q120" s="224"/>
      <c r="R120" s="224"/>
      <c r="S120" s="224"/>
      <c r="T120" s="225"/>
      <c r="AT120" s="226" t="s">
        <v>135</v>
      </c>
      <c r="AU120" s="226" t="s">
        <v>81</v>
      </c>
      <c r="AV120" s="14" t="s">
        <v>81</v>
      </c>
      <c r="AW120" s="14" t="s">
        <v>33</v>
      </c>
      <c r="AX120" s="14" t="s">
        <v>71</v>
      </c>
      <c r="AY120" s="226" t="s">
        <v>124</v>
      </c>
    </row>
    <row r="121" spans="1:65" s="16" customFormat="1">
      <c r="B121" s="238"/>
      <c r="C121" s="239"/>
      <c r="D121" s="202" t="s">
        <v>135</v>
      </c>
      <c r="E121" s="240" t="s">
        <v>19</v>
      </c>
      <c r="F121" s="241" t="s">
        <v>145</v>
      </c>
      <c r="G121" s="239"/>
      <c r="H121" s="242">
        <v>36.799999999999997</v>
      </c>
      <c r="I121" s="243"/>
      <c r="J121" s="239"/>
      <c r="K121" s="239"/>
      <c r="L121" s="244"/>
      <c r="M121" s="245"/>
      <c r="N121" s="246"/>
      <c r="O121" s="246"/>
      <c r="P121" s="246"/>
      <c r="Q121" s="246"/>
      <c r="R121" s="246"/>
      <c r="S121" s="246"/>
      <c r="T121" s="247"/>
      <c r="AT121" s="248" t="s">
        <v>135</v>
      </c>
      <c r="AU121" s="248" t="s">
        <v>81</v>
      </c>
      <c r="AV121" s="16" t="s">
        <v>131</v>
      </c>
      <c r="AW121" s="16" t="s">
        <v>33</v>
      </c>
      <c r="AX121" s="16" t="s">
        <v>79</v>
      </c>
      <c r="AY121" s="248" t="s">
        <v>124</v>
      </c>
    </row>
    <row r="122" spans="1:65" s="2" customFormat="1" ht="21.6" customHeight="1">
      <c r="A122" s="36"/>
      <c r="B122" s="37"/>
      <c r="C122" s="189" t="s">
        <v>142</v>
      </c>
      <c r="D122" s="189" t="s">
        <v>126</v>
      </c>
      <c r="E122" s="190" t="s">
        <v>160</v>
      </c>
      <c r="F122" s="191" t="s">
        <v>161</v>
      </c>
      <c r="G122" s="192" t="s">
        <v>129</v>
      </c>
      <c r="H122" s="193">
        <v>4.8</v>
      </c>
      <c r="I122" s="194"/>
      <c r="J122" s="195">
        <f>ROUND(I122*H122,2)</f>
        <v>0</v>
      </c>
      <c r="K122" s="191" t="s">
        <v>19</v>
      </c>
      <c r="L122" s="41"/>
      <c r="M122" s="196" t="s">
        <v>19</v>
      </c>
      <c r="N122" s="197" t="s">
        <v>42</v>
      </c>
      <c r="O122" s="66"/>
      <c r="P122" s="198">
        <f>O122*H122</f>
        <v>0</v>
      </c>
      <c r="Q122" s="198">
        <v>0</v>
      </c>
      <c r="R122" s="198">
        <f>Q122*H122</f>
        <v>0</v>
      </c>
      <c r="S122" s="198">
        <v>0</v>
      </c>
      <c r="T122" s="199">
        <f>S122*H122</f>
        <v>0</v>
      </c>
      <c r="U122" s="36"/>
      <c r="V122" s="36"/>
      <c r="W122" s="36"/>
      <c r="X122" s="36"/>
      <c r="Y122" s="36"/>
      <c r="Z122" s="36"/>
      <c r="AA122" s="36"/>
      <c r="AB122" s="36"/>
      <c r="AC122" s="36"/>
      <c r="AD122" s="36"/>
      <c r="AE122" s="36"/>
      <c r="AR122" s="200" t="s">
        <v>131</v>
      </c>
      <c r="AT122" s="200" t="s">
        <v>126</v>
      </c>
      <c r="AU122" s="200" t="s">
        <v>81</v>
      </c>
      <c r="AY122" s="19" t="s">
        <v>124</v>
      </c>
      <c r="BE122" s="201">
        <f>IF(N122="základní",J122,0)</f>
        <v>0</v>
      </c>
      <c r="BF122" s="201">
        <f>IF(N122="snížená",J122,0)</f>
        <v>0</v>
      </c>
      <c r="BG122" s="201">
        <f>IF(N122="zákl. přenesená",J122,0)</f>
        <v>0</v>
      </c>
      <c r="BH122" s="201">
        <f>IF(N122="sníž. přenesená",J122,0)</f>
        <v>0</v>
      </c>
      <c r="BI122" s="201">
        <f>IF(N122="nulová",J122,0)</f>
        <v>0</v>
      </c>
      <c r="BJ122" s="19" t="s">
        <v>79</v>
      </c>
      <c r="BK122" s="201">
        <f>ROUND(I122*H122,2)</f>
        <v>0</v>
      </c>
      <c r="BL122" s="19" t="s">
        <v>131</v>
      </c>
      <c r="BM122" s="200" t="s">
        <v>162</v>
      </c>
    </row>
    <row r="123" spans="1:65" s="2" customFormat="1" ht="48.75">
      <c r="A123" s="36"/>
      <c r="B123" s="37"/>
      <c r="C123" s="38"/>
      <c r="D123" s="202" t="s">
        <v>133</v>
      </c>
      <c r="E123" s="38"/>
      <c r="F123" s="203" t="s">
        <v>134</v>
      </c>
      <c r="G123" s="38"/>
      <c r="H123" s="38"/>
      <c r="I123" s="110"/>
      <c r="J123" s="38"/>
      <c r="K123" s="38"/>
      <c r="L123" s="41"/>
      <c r="M123" s="204"/>
      <c r="N123" s="205"/>
      <c r="O123" s="66"/>
      <c r="P123" s="66"/>
      <c r="Q123" s="66"/>
      <c r="R123" s="66"/>
      <c r="S123" s="66"/>
      <c r="T123" s="67"/>
      <c r="U123" s="36"/>
      <c r="V123" s="36"/>
      <c r="W123" s="36"/>
      <c r="X123" s="36"/>
      <c r="Y123" s="36"/>
      <c r="Z123" s="36"/>
      <c r="AA123" s="36"/>
      <c r="AB123" s="36"/>
      <c r="AC123" s="36"/>
      <c r="AD123" s="36"/>
      <c r="AE123" s="36"/>
      <c r="AT123" s="19" t="s">
        <v>133</v>
      </c>
      <c r="AU123" s="19" t="s">
        <v>81</v>
      </c>
    </row>
    <row r="124" spans="1:65" s="13" customFormat="1">
      <c r="B124" s="206"/>
      <c r="C124" s="207"/>
      <c r="D124" s="202" t="s">
        <v>135</v>
      </c>
      <c r="E124" s="208" t="s">
        <v>19</v>
      </c>
      <c r="F124" s="209" t="s">
        <v>136</v>
      </c>
      <c r="G124" s="207"/>
      <c r="H124" s="208" t="s">
        <v>19</v>
      </c>
      <c r="I124" s="210"/>
      <c r="J124" s="207"/>
      <c r="K124" s="207"/>
      <c r="L124" s="211"/>
      <c r="M124" s="212"/>
      <c r="N124" s="213"/>
      <c r="O124" s="213"/>
      <c r="P124" s="213"/>
      <c r="Q124" s="213"/>
      <c r="R124" s="213"/>
      <c r="S124" s="213"/>
      <c r="T124" s="214"/>
      <c r="AT124" s="215" t="s">
        <v>135</v>
      </c>
      <c r="AU124" s="215" t="s">
        <v>81</v>
      </c>
      <c r="AV124" s="13" t="s">
        <v>79</v>
      </c>
      <c r="AW124" s="13" t="s">
        <v>33</v>
      </c>
      <c r="AX124" s="13" t="s">
        <v>71</v>
      </c>
      <c r="AY124" s="215" t="s">
        <v>124</v>
      </c>
    </row>
    <row r="125" spans="1:65" s="13" customFormat="1">
      <c r="B125" s="206"/>
      <c r="C125" s="207"/>
      <c r="D125" s="202" t="s">
        <v>135</v>
      </c>
      <c r="E125" s="208" t="s">
        <v>19</v>
      </c>
      <c r="F125" s="209" t="s">
        <v>155</v>
      </c>
      <c r="G125" s="207"/>
      <c r="H125" s="208" t="s">
        <v>19</v>
      </c>
      <c r="I125" s="210"/>
      <c r="J125" s="207"/>
      <c r="K125" s="207"/>
      <c r="L125" s="211"/>
      <c r="M125" s="212"/>
      <c r="N125" s="213"/>
      <c r="O125" s="213"/>
      <c r="P125" s="213"/>
      <c r="Q125" s="213"/>
      <c r="R125" s="213"/>
      <c r="S125" s="213"/>
      <c r="T125" s="214"/>
      <c r="AT125" s="215" t="s">
        <v>135</v>
      </c>
      <c r="AU125" s="215" t="s">
        <v>81</v>
      </c>
      <c r="AV125" s="13" t="s">
        <v>79</v>
      </c>
      <c r="AW125" s="13" t="s">
        <v>33</v>
      </c>
      <c r="AX125" s="13" t="s">
        <v>71</v>
      </c>
      <c r="AY125" s="215" t="s">
        <v>124</v>
      </c>
    </row>
    <row r="126" spans="1:65" s="14" customFormat="1">
      <c r="B126" s="216"/>
      <c r="C126" s="217"/>
      <c r="D126" s="202" t="s">
        <v>135</v>
      </c>
      <c r="E126" s="218" t="s">
        <v>19</v>
      </c>
      <c r="F126" s="219" t="s">
        <v>156</v>
      </c>
      <c r="G126" s="217"/>
      <c r="H126" s="220">
        <v>4.8</v>
      </c>
      <c r="I126" s="221"/>
      <c r="J126" s="217"/>
      <c r="K126" s="217"/>
      <c r="L126" s="222"/>
      <c r="M126" s="223"/>
      <c r="N126" s="224"/>
      <c r="O126" s="224"/>
      <c r="P126" s="224"/>
      <c r="Q126" s="224"/>
      <c r="R126" s="224"/>
      <c r="S126" s="224"/>
      <c r="T126" s="225"/>
      <c r="AT126" s="226" t="s">
        <v>135</v>
      </c>
      <c r="AU126" s="226" t="s">
        <v>81</v>
      </c>
      <c r="AV126" s="14" t="s">
        <v>81</v>
      </c>
      <c r="AW126" s="14" t="s">
        <v>33</v>
      </c>
      <c r="AX126" s="14" t="s">
        <v>71</v>
      </c>
      <c r="AY126" s="226" t="s">
        <v>124</v>
      </c>
    </row>
    <row r="127" spans="1:65" s="16" customFormat="1">
      <c r="B127" s="238"/>
      <c r="C127" s="239"/>
      <c r="D127" s="202" t="s">
        <v>135</v>
      </c>
      <c r="E127" s="240" t="s">
        <v>19</v>
      </c>
      <c r="F127" s="241" t="s">
        <v>145</v>
      </c>
      <c r="G127" s="239"/>
      <c r="H127" s="242">
        <v>4.8</v>
      </c>
      <c r="I127" s="243"/>
      <c r="J127" s="239"/>
      <c r="K127" s="239"/>
      <c r="L127" s="244"/>
      <c r="M127" s="245"/>
      <c r="N127" s="246"/>
      <c r="O127" s="246"/>
      <c r="P127" s="246"/>
      <c r="Q127" s="246"/>
      <c r="R127" s="246"/>
      <c r="S127" s="246"/>
      <c r="T127" s="247"/>
      <c r="AT127" s="248" t="s">
        <v>135</v>
      </c>
      <c r="AU127" s="248" t="s">
        <v>81</v>
      </c>
      <c r="AV127" s="16" t="s">
        <v>131</v>
      </c>
      <c r="AW127" s="16" t="s">
        <v>33</v>
      </c>
      <c r="AX127" s="16" t="s">
        <v>79</v>
      </c>
      <c r="AY127" s="248" t="s">
        <v>124</v>
      </c>
    </row>
    <row r="128" spans="1:65" s="2" customFormat="1" ht="36.75" customHeight="1">
      <c r="A128" s="36"/>
      <c r="B128" s="37"/>
      <c r="C128" s="189" t="s">
        <v>131</v>
      </c>
      <c r="D128" s="189" t="s">
        <v>126</v>
      </c>
      <c r="E128" s="190" t="s">
        <v>163</v>
      </c>
      <c r="F128" s="191" t="s">
        <v>164</v>
      </c>
      <c r="G128" s="192" t="s">
        <v>129</v>
      </c>
      <c r="H128" s="193">
        <v>36.799999999999997</v>
      </c>
      <c r="I128" s="194"/>
      <c r="J128" s="195">
        <f>ROUND(I128*H128,2)</f>
        <v>0</v>
      </c>
      <c r="K128" s="191" t="s">
        <v>130</v>
      </c>
      <c r="L128" s="41"/>
      <c r="M128" s="196" t="s">
        <v>19</v>
      </c>
      <c r="N128" s="197" t="s">
        <v>42</v>
      </c>
      <c r="O128" s="66"/>
      <c r="P128" s="198">
        <f>O128*H128</f>
        <v>0</v>
      </c>
      <c r="Q128" s="198">
        <v>0</v>
      </c>
      <c r="R128" s="198">
        <f>Q128*H128</f>
        <v>0</v>
      </c>
      <c r="S128" s="198">
        <v>0</v>
      </c>
      <c r="T128" s="199">
        <f>S128*H128</f>
        <v>0</v>
      </c>
      <c r="U128" s="36"/>
      <c r="V128" s="36"/>
      <c r="W128" s="36"/>
      <c r="X128" s="36"/>
      <c r="Y128" s="36"/>
      <c r="Z128" s="36"/>
      <c r="AA128" s="36"/>
      <c r="AB128" s="36"/>
      <c r="AC128" s="36"/>
      <c r="AD128" s="36"/>
      <c r="AE128" s="36"/>
      <c r="AR128" s="200" t="s">
        <v>131</v>
      </c>
      <c r="AT128" s="200" t="s">
        <v>126</v>
      </c>
      <c r="AU128" s="200" t="s">
        <v>81</v>
      </c>
      <c r="AY128" s="19" t="s">
        <v>124</v>
      </c>
      <c r="BE128" s="201">
        <f>IF(N128="základní",J128,0)</f>
        <v>0</v>
      </c>
      <c r="BF128" s="201">
        <f>IF(N128="snížená",J128,0)</f>
        <v>0</v>
      </c>
      <c r="BG128" s="201">
        <f>IF(N128="zákl. přenesená",J128,0)</f>
        <v>0</v>
      </c>
      <c r="BH128" s="201">
        <f>IF(N128="sníž. přenesená",J128,0)</f>
        <v>0</v>
      </c>
      <c r="BI128" s="201">
        <f>IF(N128="nulová",J128,0)</f>
        <v>0</v>
      </c>
      <c r="BJ128" s="19" t="s">
        <v>79</v>
      </c>
      <c r="BK128" s="201">
        <f>ROUND(I128*H128,2)</f>
        <v>0</v>
      </c>
      <c r="BL128" s="19" t="s">
        <v>131</v>
      </c>
      <c r="BM128" s="200" t="s">
        <v>165</v>
      </c>
    </row>
    <row r="129" spans="1:51" s="2" customFormat="1" ht="48.75">
      <c r="A129" s="36"/>
      <c r="B129" s="37"/>
      <c r="C129" s="38"/>
      <c r="D129" s="202" t="s">
        <v>133</v>
      </c>
      <c r="E129" s="38"/>
      <c r="F129" s="203" t="s">
        <v>134</v>
      </c>
      <c r="G129" s="38"/>
      <c r="H129" s="38"/>
      <c r="I129" s="110"/>
      <c r="J129" s="38"/>
      <c r="K129" s="38"/>
      <c r="L129" s="41"/>
      <c r="M129" s="204"/>
      <c r="N129" s="205"/>
      <c r="O129" s="66"/>
      <c r="P129" s="66"/>
      <c r="Q129" s="66"/>
      <c r="R129" s="66"/>
      <c r="S129" s="66"/>
      <c r="T129" s="67"/>
      <c r="U129" s="36"/>
      <c r="V129" s="36"/>
      <c r="W129" s="36"/>
      <c r="X129" s="36"/>
      <c r="Y129" s="36"/>
      <c r="Z129" s="36"/>
      <c r="AA129" s="36"/>
      <c r="AB129" s="36"/>
      <c r="AC129" s="36"/>
      <c r="AD129" s="36"/>
      <c r="AE129" s="36"/>
      <c r="AT129" s="19" t="s">
        <v>133</v>
      </c>
      <c r="AU129" s="19" t="s">
        <v>81</v>
      </c>
    </row>
    <row r="130" spans="1:51" s="13" customFormat="1">
      <c r="B130" s="206"/>
      <c r="C130" s="207"/>
      <c r="D130" s="202" t="s">
        <v>135</v>
      </c>
      <c r="E130" s="208" t="s">
        <v>19</v>
      </c>
      <c r="F130" s="209" t="s">
        <v>136</v>
      </c>
      <c r="G130" s="207"/>
      <c r="H130" s="208" t="s">
        <v>19</v>
      </c>
      <c r="I130" s="210"/>
      <c r="J130" s="207"/>
      <c r="K130" s="207"/>
      <c r="L130" s="211"/>
      <c r="M130" s="212"/>
      <c r="N130" s="213"/>
      <c r="O130" s="213"/>
      <c r="P130" s="213"/>
      <c r="Q130" s="213"/>
      <c r="R130" s="213"/>
      <c r="S130" s="213"/>
      <c r="T130" s="214"/>
      <c r="AT130" s="215" t="s">
        <v>135</v>
      </c>
      <c r="AU130" s="215" t="s">
        <v>81</v>
      </c>
      <c r="AV130" s="13" t="s">
        <v>79</v>
      </c>
      <c r="AW130" s="13" t="s">
        <v>33</v>
      </c>
      <c r="AX130" s="13" t="s">
        <v>71</v>
      </c>
      <c r="AY130" s="215" t="s">
        <v>124</v>
      </c>
    </row>
    <row r="131" spans="1:51" s="13" customFormat="1">
      <c r="B131" s="206"/>
      <c r="C131" s="207"/>
      <c r="D131" s="202" t="s">
        <v>135</v>
      </c>
      <c r="E131" s="208" t="s">
        <v>19</v>
      </c>
      <c r="F131" s="209" t="s">
        <v>149</v>
      </c>
      <c r="G131" s="207"/>
      <c r="H131" s="208" t="s">
        <v>19</v>
      </c>
      <c r="I131" s="210"/>
      <c r="J131" s="207"/>
      <c r="K131" s="207"/>
      <c r="L131" s="211"/>
      <c r="M131" s="212"/>
      <c r="N131" s="213"/>
      <c r="O131" s="213"/>
      <c r="P131" s="213"/>
      <c r="Q131" s="213"/>
      <c r="R131" s="213"/>
      <c r="S131" s="213"/>
      <c r="T131" s="214"/>
      <c r="AT131" s="215" t="s">
        <v>135</v>
      </c>
      <c r="AU131" s="215" t="s">
        <v>81</v>
      </c>
      <c r="AV131" s="13" t="s">
        <v>79</v>
      </c>
      <c r="AW131" s="13" t="s">
        <v>33</v>
      </c>
      <c r="AX131" s="13" t="s">
        <v>71</v>
      </c>
      <c r="AY131" s="215" t="s">
        <v>124</v>
      </c>
    </row>
    <row r="132" spans="1:51" s="14" customFormat="1">
      <c r="B132" s="216"/>
      <c r="C132" s="217"/>
      <c r="D132" s="202" t="s">
        <v>135</v>
      </c>
      <c r="E132" s="218" t="s">
        <v>19</v>
      </c>
      <c r="F132" s="219" t="s">
        <v>150</v>
      </c>
      <c r="G132" s="217"/>
      <c r="H132" s="220">
        <v>3.2</v>
      </c>
      <c r="I132" s="221"/>
      <c r="J132" s="217"/>
      <c r="K132" s="217"/>
      <c r="L132" s="222"/>
      <c r="M132" s="223"/>
      <c r="N132" s="224"/>
      <c r="O132" s="224"/>
      <c r="P132" s="224"/>
      <c r="Q132" s="224"/>
      <c r="R132" s="224"/>
      <c r="S132" s="224"/>
      <c r="T132" s="225"/>
      <c r="AT132" s="226" t="s">
        <v>135</v>
      </c>
      <c r="AU132" s="226" t="s">
        <v>81</v>
      </c>
      <c r="AV132" s="14" t="s">
        <v>81</v>
      </c>
      <c r="AW132" s="14" t="s">
        <v>33</v>
      </c>
      <c r="AX132" s="14" t="s">
        <v>71</v>
      </c>
      <c r="AY132" s="226" t="s">
        <v>124</v>
      </c>
    </row>
    <row r="133" spans="1:51" s="13" customFormat="1">
      <c r="B133" s="206"/>
      <c r="C133" s="207"/>
      <c r="D133" s="202" t="s">
        <v>135</v>
      </c>
      <c r="E133" s="208" t="s">
        <v>19</v>
      </c>
      <c r="F133" s="209" t="s">
        <v>151</v>
      </c>
      <c r="G133" s="207"/>
      <c r="H133" s="208" t="s">
        <v>19</v>
      </c>
      <c r="I133" s="210"/>
      <c r="J133" s="207"/>
      <c r="K133" s="207"/>
      <c r="L133" s="211"/>
      <c r="M133" s="212"/>
      <c r="N133" s="213"/>
      <c r="O133" s="213"/>
      <c r="P133" s="213"/>
      <c r="Q133" s="213"/>
      <c r="R133" s="213"/>
      <c r="S133" s="213"/>
      <c r="T133" s="214"/>
      <c r="AT133" s="215" t="s">
        <v>135</v>
      </c>
      <c r="AU133" s="215" t="s">
        <v>81</v>
      </c>
      <c r="AV133" s="13" t="s">
        <v>79</v>
      </c>
      <c r="AW133" s="13" t="s">
        <v>33</v>
      </c>
      <c r="AX133" s="13" t="s">
        <v>71</v>
      </c>
      <c r="AY133" s="215" t="s">
        <v>124</v>
      </c>
    </row>
    <row r="134" spans="1:51" s="14" customFormat="1">
      <c r="B134" s="216"/>
      <c r="C134" s="217"/>
      <c r="D134" s="202" t="s">
        <v>135</v>
      </c>
      <c r="E134" s="218" t="s">
        <v>19</v>
      </c>
      <c r="F134" s="219" t="s">
        <v>152</v>
      </c>
      <c r="G134" s="217"/>
      <c r="H134" s="220">
        <v>5.6</v>
      </c>
      <c r="I134" s="221"/>
      <c r="J134" s="217"/>
      <c r="K134" s="217"/>
      <c r="L134" s="222"/>
      <c r="M134" s="223"/>
      <c r="N134" s="224"/>
      <c r="O134" s="224"/>
      <c r="P134" s="224"/>
      <c r="Q134" s="224"/>
      <c r="R134" s="224"/>
      <c r="S134" s="224"/>
      <c r="T134" s="225"/>
      <c r="AT134" s="226" t="s">
        <v>135</v>
      </c>
      <c r="AU134" s="226" t="s">
        <v>81</v>
      </c>
      <c r="AV134" s="14" t="s">
        <v>81</v>
      </c>
      <c r="AW134" s="14" t="s">
        <v>33</v>
      </c>
      <c r="AX134" s="14" t="s">
        <v>71</v>
      </c>
      <c r="AY134" s="226" t="s">
        <v>124</v>
      </c>
    </row>
    <row r="135" spans="1:51" s="13" customFormat="1">
      <c r="B135" s="206"/>
      <c r="C135" s="207"/>
      <c r="D135" s="202" t="s">
        <v>135</v>
      </c>
      <c r="E135" s="208" t="s">
        <v>19</v>
      </c>
      <c r="F135" s="209" t="s">
        <v>153</v>
      </c>
      <c r="G135" s="207"/>
      <c r="H135" s="208" t="s">
        <v>19</v>
      </c>
      <c r="I135" s="210"/>
      <c r="J135" s="207"/>
      <c r="K135" s="207"/>
      <c r="L135" s="211"/>
      <c r="M135" s="212"/>
      <c r="N135" s="213"/>
      <c r="O135" s="213"/>
      <c r="P135" s="213"/>
      <c r="Q135" s="213"/>
      <c r="R135" s="213"/>
      <c r="S135" s="213"/>
      <c r="T135" s="214"/>
      <c r="AT135" s="215" t="s">
        <v>135</v>
      </c>
      <c r="AU135" s="215" t="s">
        <v>81</v>
      </c>
      <c r="AV135" s="13" t="s">
        <v>79</v>
      </c>
      <c r="AW135" s="13" t="s">
        <v>33</v>
      </c>
      <c r="AX135" s="13" t="s">
        <v>71</v>
      </c>
      <c r="AY135" s="215" t="s">
        <v>124</v>
      </c>
    </row>
    <row r="136" spans="1:51" s="14" customFormat="1">
      <c r="B136" s="216"/>
      <c r="C136" s="217"/>
      <c r="D136" s="202" t="s">
        <v>135</v>
      </c>
      <c r="E136" s="218" t="s">
        <v>19</v>
      </c>
      <c r="F136" s="219" t="s">
        <v>154</v>
      </c>
      <c r="G136" s="217"/>
      <c r="H136" s="220">
        <v>1.6</v>
      </c>
      <c r="I136" s="221"/>
      <c r="J136" s="217"/>
      <c r="K136" s="217"/>
      <c r="L136" s="222"/>
      <c r="M136" s="223"/>
      <c r="N136" s="224"/>
      <c r="O136" s="224"/>
      <c r="P136" s="224"/>
      <c r="Q136" s="224"/>
      <c r="R136" s="224"/>
      <c r="S136" s="224"/>
      <c r="T136" s="225"/>
      <c r="AT136" s="226" t="s">
        <v>135</v>
      </c>
      <c r="AU136" s="226" t="s">
        <v>81</v>
      </c>
      <c r="AV136" s="14" t="s">
        <v>81</v>
      </c>
      <c r="AW136" s="14" t="s">
        <v>33</v>
      </c>
      <c r="AX136" s="14" t="s">
        <v>71</v>
      </c>
      <c r="AY136" s="226" t="s">
        <v>124</v>
      </c>
    </row>
    <row r="137" spans="1:51" s="13" customFormat="1">
      <c r="B137" s="206"/>
      <c r="C137" s="207"/>
      <c r="D137" s="202" t="s">
        <v>135</v>
      </c>
      <c r="E137" s="208" t="s">
        <v>19</v>
      </c>
      <c r="F137" s="209" t="s">
        <v>155</v>
      </c>
      <c r="G137" s="207"/>
      <c r="H137" s="208" t="s">
        <v>19</v>
      </c>
      <c r="I137" s="210"/>
      <c r="J137" s="207"/>
      <c r="K137" s="207"/>
      <c r="L137" s="211"/>
      <c r="M137" s="212"/>
      <c r="N137" s="213"/>
      <c r="O137" s="213"/>
      <c r="P137" s="213"/>
      <c r="Q137" s="213"/>
      <c r="R137" s="213"/>
      <c r="S137" s="213"/>
      <c r="T137" s="214"/>
      <c r="AT137" s="215" t="s">
        <v>135</v>
      </c>
      <c r="AU137" s="215" t="s">
        <v>81</v>
      </c>
      <c r="AV137" s="13" t="s">
        <v>79</v>
      </c>
      <c r="AW137" s="13" t="s">
        <v>33</v>
      </c>
      <c r="AX137" s="13" t="s">
        <v>71</v>
      </c>
      <c r="AY137" s="215" t="s">
        <v>124</v>
      </c>
    </row>
    <row r="138" spans="1:51" s="14" customFormat="1">
      <c r="B138" s="216"/>
      <c r="C138" s="217"/>
      <c r="D138" s="202" t="s">
        <v>135</v>
      </c>
      <c r="E138" s="218" t="s">
        <v>19</v>
      </c>
      <c r="F138" s="219" t="s">
        <v>156</v>
      </c>
      <c r="G138" s="217"/>
      <c r="H138" s="220">
        <v>4.8</v>
      </c>
      <c r="I138" s="221"/>
      <c r="J138" s="217"/>
      <c r="K138" s="217"/>
      <c r="L138" s="222"/>
      <c r="M138" s="223"/>
      <c r="N138" s="224"/>
      <c r="O138" s="224"/>
      <c r="P138" s="224"/>
      <c r="Q138" s="224"/>
      <c r="R138" s="224"/>
      <c r="S138" s="224"/>
      <c r="T138" s="225"/>
      <c r="AT138" s="226" t="s">
        <v>135</v>
      </c>
      <c r="AU138" s="226" t="s">
        <v>81</v>
      </c>
      <c r="AV138" s="14" t="s">
        <v>81</v>
      </c>
      <c r="AW138" s="14" t="s">
        <v>33</v>
      </c>
      <c r="AX138" s="14" t="s">
        <v>71</v>
      </c>
      <c r="AY138" s="226" t="s">
        <v>124</v>
      </c>
    </row>
    <row r="139" spans="1:51" s="13" customFormat="1">
      <c r="B139" s="206"/>
      <c r="C139" s="207"/>
      <c r="D139" s="202" t="s">
        <v>135</v>
      </c>
      <c r="E139" s="208" t="s">
        <v>19</v>
      </c>
      <c r="F139" s="209" t="s">
        <v>157</v>
      </c>
      <c r="G139" s="207"/>
      <c r="H139" s="208" t="s">
        <v>19</v>
      </c>
      <c r="I139" s="210"/>
      <c r="J139" s="207"/>
      <c r="K139" s="207"/>
      <c r="L139" s="211"/>
      <c r="M139" s="212"/>
      <c r="N139" s="213"/>
      <c r="O139" s="213"/>
      <c r="P139" s="213"/>
      <c r="Q139" s="213"/>
      <c r="R139" s="213"/>
      <c r="S139" s="213"/>
      <c r="T139" s="214"/>
      <c r="AT139" s="215" t="s">
        <v>135</v>
      </c>
      <c r="AU139" s="215" t="s">
        <v>81</v>
      </c>
      <c r="AV139" s="13" t="s">
        <v>79</v>
      </c>
      <c r="AW139" s="13" t="s">
        <v>33</v>
      </c>
      <c r="AX139" s="13" t="s">
        <v>71</v>
      </c>
      <c r="AY139" s="215" t="s">
        <v>124</v>
      </c>
    </row>
    <row r="140" spans="1:51" s="14" customFormat="1">
      <c r="B140" s="216"/>
      <c r="C140" s="217"/>
      <c r="D140" s="202" t="s">
        <v>135</v>
      </c>
      <c r="E140" s="218" t="s">
        <v>19</v>
      </c>
      <c r="F140" s="219" t="s">
        <v>156</v>
      </c>
      <c r="G140" s="217"/>
      <c r="H140" s="220">
        <v>4.8</v>
      </c>
      <c r="I140" s="221"/>
      <c r="J140" s="217"/>
      <c r="K140" s="217"/>
      <c r="L140" s="222"/>
      <c r="M140" s="223"/>
      <c r="N140" s="224"/>
      <c r="O140" s="224"/>
      <c r="P140" s="224"/>
      <c r="Q140" s="224"/>
      <c r="R140" s="224"/>
      <c r="S140" s="224"/>
      <c r="T140" s="225"/>
      <c r="AT140" s="226" t="s">
        <v>135</v>
      </c>
      <c r="AU140" s="226" t="s">
        <v>81</v>
      </c>
      <c r="AV140" s="14" t="s">
        <v>81</v>
      </c>
      <c r="AW140" s="14" t="s">
        <v>33</v>
      </c>
      <c r="AX140" s="14" t="s">
        <v>71</v>
      </c>
      <c r="AY140" s="226" t="s">
        <v>124</v>
      </c>
    </row>
    <row r="141" spans="1:51" s="13" customFormat="1">
      <c r="B141" s="206"/>
      <c r="C141" s="207"/>
      <c r="D141" s="202" t="s">
        <v>135</v>
      </c>
      <c r="E141" s="208" t="s">
        <v>19</v>
      </c>
      <c r="F141" s="209" t="s">
        <v>137</v>
      </c>
      <c r="G141" s="207"/>
      <c r="H141" s="208" t="s">
        <v>19</v>
      </c>
      <c r="I141" s="210"/>
      <c r="J141" s="207"/>
      <c r="K141" s="207"/>
      <c r="L141" s="211"/>
      <c r="M141" s="212"/>
      <c r="N141" s="213"/>
      <c r="O141" s="213"/>
      <c r="P141" s="213"/>
      <c r="Q141" s="213"/>
      <c r="R141" s="213"/>
      <c r="S141" s="213"/>
      <c r="T141" s="214"/>
      <c r="AT141" s="215" t="s">
        <v>135</v>
      </c>
      <c r="AU141" s="215" t="s">
        <v>81</v>
      </c>
      <c r="AV141" s="13" t="s">
        <v>79</v>
      </c>
      <c r="AW141" s="13" t="s">
        <v>33</v>
      </c>
      <c r="AX141" s="13" t="s">
        <v>71</v>
      </c>
      <c r="AY141" s="215" t="s">
        <v>124</v>
      </c>
    </row>
    <row r="142" spans="1:51" s="14" customFormat="1">
      <c r="B142" s="216"/>
      <c r="C142" s="217"/>
      <c r="D142" s="202" t="s">
        <v>135</v>
      </c>
      <c r="E142" s="218" t="s">
        <v>19</v>
      </c>
      <c r="F142" s="219" t="s">
        <v>138</v>
      </c>
      <c r="G142" s="217"/>
      <c r="H142" s="220">
        <v>3.2</v>
      </c>
      <c r="I142" s="221"/>
      <c r="J142" s="217"/>
      <c r="K142" s="217"/>
      <c r="L142" s="222"/>
      <c r="M142" s="223"/>
      <c r="N142" s="224"/>
      <c r="O142" s="224"/>
      <c r="P142" s="224"/>
      <c r="Q142" s="224"/>
      <c r="R142" s="224"/>
      <c r="S142" s="224"/>
      <c r="T142" s="225"/>
      <c r="AT142" s="226" t="s">
        <v>135</v>
      </c>
      <c r="AU142" s="226" t="s">
        <v>81</v>
      </c>
      <c r="AV142" s="14" t="s">
        <v>81</v>
      </c>
      <c r="AW142" s="14" t="s">
        <v>33</v>
      </c>
      <c r="AX142" s="14" t="s">
        <v>71</v>
      </c>
      <c r="AY142" s="226" t="s">
        <v>124</v>
      </c>
    </row>
    <row r="143" spans="1:51" s="13" customFormat="1">
      <c r="B143" s="206"/>
      <c r="C143" s="207"/>
      <c r="D143" s="202" t="s">
        <v>135</v>
      </c>
      <c r="E143" s="208" t="s">
        <v>19</v>
      </c>
      <c r="F143" s="209" t="s">
        <v>158</v>
      </c>
      <c r="G143" s="207"/>
      <c r="H143" s="208" t="s">
        <v>19</v>
      </c>
      <c r="I143" s="210"/>
      <c r="J143" s="207"/>
      <c r="K143" s="207"/>
      <c r="L143" s="211"/>
      <c r="M143" s="212"/>
      <c r="N143" s="213"/>
      <c r="O143" s="213"/>
      <c r="P143" s="213"/>
      <c r="Q143" s="213"/>
      <c r="R143" s="213"/>
      <c r="S143" s="213"/>
      <c r="T143" s="214"/>
      <c r="AT143" s="215" t="s">
        <v>135</v>
      </c>
      <c r="AU143" s="215" t="s">
        <v>81</v>
      </c>
      <c r="AV143" s="13" t="s">
        <v>79</v>
      </c>
      <c r="AW143" s="13" t="s">
        <v>33</v>
      </c>
      <c r="AX143" s="13" t="s">
        <v>71</v>
      </c>
      <c r="AY143" s="215" t="s">
        <v>124</v>
      </c>
    </row>
    <row r="144" spans="1:51" s="14" customFormat="1">
      <c r="B144" s="216"/>
      <c r="C144" s="217"/>
      <c r="D144" s="202" t="s">
        <v>135</v>
      </c>
      <c r="E144" s="218" t="s">
        <v>19</v>
      </c>
      <c r="F144" s="219" t="s">
        <v>159</v>
      </c>
      <c r="G144" s="217"/>
      <c r="H144" s="220">
        <v>12.8</v>
      </c>
      <c r="I144" s="221"/>
      <c r="J144" s="217"/>
      <c r="K144" s="217"/>
      <c r="L144" s="222"/>
      <c r="M144" s="223"/>
      <c r="N144" s="224"/>
      <c r="O144" s="224"/>
      <c r="P144" s="224"/>
      <c r="Q144" s="224"/>
      <c r="R144" s="224"/>
      <c r="S144" s="224"/>
      <c r="T144" s="225"/>
      <c r="AT144" s="226" t="s">
        <v>135</v>
      </c>
      <c r="AU144" s="226" t="s">
        <v>81</v>
      </c>
      <c r="AV144" s="14" t="s">
        <v>81</v>
      </c>
      <c r="AW144" s="14" t="s">
        <v>33</v>
      </c>
      <c r="AX144" s="14" t="s">
        <v>71</v>
      </c>
      <c r="AY144" s="226" t="s">
        <v>124</v>
      </c>
    </row>
    <row r="145" spans="1:65" s="13" customFormat="1">
      <c r="B145" s="206"/>
      <c r="C145" s="207"/>
      <c r="D145" s="202" t="s">
        <v>135</v>
      </c>
      <c r="E145" s="208" t="s">
        <v>19</v>
      </c>
      <c r="F145" s="209" t="s">
        <v>139</v>
      </c>
      <c r="G145" s="207"/>
      <c r="H145" s="208" t="s">
        <v>19</v>
      </c>
      <c r="I145" s="210"/>
      <c r="J145" s="207"/>
      <c r="K145" s="207"/>
      <c r="L145" s="211"/>
      <c r="M145" s="212"/>
      <c r="N145" s="213"/>
      <c r="O145" s="213"/>
      <c r="P145" s="213"/>
      <c r="Q145" s="213"/>
      <c r="R145" s="213"/>
      <c r="S145" s="213"/>
      <c r="T145" s="214"/>
      <c r="AT145" s="215" t="s">
        <v>135</v>
      </c>
      <c r="AU145" s="215" t="s">
        <v>81</v>
      </c>
      <c r="AV145" s="13" t="s">
        <v>79</v>
      </c>
      <c r="AW145" s="13" t="s">
        <v>33</v>
      </c>
      <c r="AX145" s="13" t="s">
        <v>71</v>
      </c>
      <c r="AY145" s="215" t="s">
        <v>124</v>
      </c>
    </row>
    <row r="146" spans="1:65" s="14" customFormat="1">
      <c r="B146" s="216"/>
      <c r="C146" s="217"/>
      <c r="D146" s="202" t="s">
        <v>135</v>
      </c>
      <c r="E146" s="218" t="s">
        <v>19</v>
      </c>
      <c r="F146" s="219" t="s">
        <v>140</v>
      </c>
      <c r="G146" s="217"/>
      <c r="H146" s="220">
        <v>0.8</v>
      </c>
      <c r="I146" s="221"/>
      <c r="J146" s="217"/>
      <c r="K146" s="217"/>
      <c r="L146" s="222"/>
      <c r="M146" s="223"/>
      <c r="N146" s="224"/>
      <c r="O146" s="224"/>
      <c r="P146" s="224"/>
      <c r="Q146" s="224"/>
      <c r="R146" s="224"/>
      <c r="S146" s="224"/>
      <c r="T146" s="225"/>
      <c r="AT146" s="226" t="s">
        <v>135</v>
      </c>
      <c r="AU146" s="226" t="s">
        <v>81</v>
      </c>
      <c r="AV146" s="14" t="s">
        <v>81</v>
      </c>
      <c r="AW146" s="14" t="s">
        <v>33</v>
      </c>
      <c r="AX146" s="14" t="s">
        <v>71</v>
      </c>
      <c r="AY146" s="226" t="s">
        <v>124</v>
      </c>
    </row>
    <row r="147" spans="1:65" s="16" customFormat="1">
      <c r="B147" s="238"/>
      <c r="C147" s="239"/>
      <c r="D147" s="202" t="s">
        <v>135</v>
      </c>
      <c r="E147" s="240" t="s">
        <v>19</v>
      </c>
      <c r="F147" s="241" t="s">
        <v>145</v>
      </c>
      <c r="G147" s="239"/>
      <c r="H147" s="242">
        <v>36.799999999999997</v>
      </c>
      <c r="I147" s="243"/>
      <c r="J147" s="239"/>
      <c r="K147" s="239"/>
      <c r="L147" s="244"/>
      <c r="M147" s="245"/>
      <c r="N147" s="246"/>
      <c r="O147" s="246"/>
      <c r="P147" s="246"/>
      <c r="Q147" s="246"/>
      <c r="R147" s="246"/>
      <c r="S147" s="246"/>
      <c r="T147" s="247"/>
      <c r="AT147" s="248" t="s">
        <v>135</v>
      </c>
      <c r="AU147" s="248" t="s">
        <v>81</v>
      </c>
      <c r="AV147" s="16" t="s">
        <v>131</v>
      </c>
      <c r="AW147" s="16" t="s">
        <v>33</v>
      </c>
      <c r="AX147" s="16" t="s">
        <v>79</v>
      </c>
      <c r="AY147" s="248" t="s">
        <v>124</v>
      </c>
    </row>
    <row r="148" spans="1:65" s="2" customFormat="1" ht="60" customHeight="1">
      <c r="A148" s="36"/>
      <c r="B148" s="37"/>
      <c r="C148" s="189" t="s">
        <v>166</v>
      </c>
      <c r="D148" s="189" t="s">
        <v>126</v>
      </c>
      <c r="E148" s="190" t="s">
        <v>167</v>
      </c>
      <c r="F148" s="191" t="s">
        <v>168</v>
      </c>
      <c r="G148" s="192" t="s">
        <v>169</v>
      </c>
      <c r="H148" s="193">
        <v>4.8479999999999999</v>
      </c>
      <c r="I148" s="194"/>
      <c r="J148" s="195">
        <f>ROUND(I148*H148,2)</f>
        <v>0</v>
      </c>
      <c r="K148" s="191" t="s">
        <v>130</v>
      </c>
      <c r="L148" s="41"/>
      <c r="M148" s="196" t="s">
        <v>19</v>
      </c>
      <c r="N148" s="197" t="s">
        <v>42</v>
      </c>
      <c r="O148" s="66"/>
      <c r="P148" s="198">
        <f>O148*H148</f>
        <v>0</v>
      </c>
      <c r="Q148" s="198">
        <v>0</v>
      </c>
      <c r="R148" s="198">
        <f>Q148*H148</f>
        <v>0</v>
      </c>
      <c r="S148" s="198">
        <v>0</v>
      </c>
      <c r="T148" s="199">
        <f>S148*H148</f>
        <v>0</v>
      </c>
      <c r="U148" s="36"/>
      <c r="V148" s="36"/>
      <c r="W148" s="36"/>
      <c r="X148" s="36"/>
      <c r="Y148" s="36"/>
      <c r="Z148" s="36"/>
      <c r="AA148" s="36"/>
      <c r="AB148" s="36"/>
      <c r="AC148" s="36"/>
      <c r="AD148" s="36"/>
      <c r="AE148" s="36"/>
      <c r="AR148" s="200" t="s">
        <v>131</v>
      </c>
      <c r="AT148" s="200" t="s">
        <v>126</v>
      </c>
      <c r="AU148" s="200" t="s">
        <v>81</v>
      </c>
      <c r="AY148" s="19" t="s">
        <v>124</v>
      </c>
      <c r="BE148" s="201">
        <f>IF(N148="základní",J148,0)</f>
        <v>0</v>
      </c>
      <c r="BF148" s="201">
        <f>IF(N148="snížená",J148,0)</f>
        <v>0</v>
      </c>
      <c r="BG148" s="201">
        <f>IF(N148="zákl. přenesená",J148,0)</f>
        <v>0</v>
      </c>
      <c r="BH148" s="201">
        <f>IF(N148="sníž. přenesená",J148,0)</f>
        <v>0</v>
      </c>
      <c r="BI148" s="201">
        <f>IF(N148="nulová",J148,0)</f>
        <v>0</v>
      </c>
      <c r="BJ148" s="19" t="s">
        <v>79</v>
      </c>
      <c r="BK148" s="201">
        <f>ROUND(I148*H148,2)</f>
        <v>0</v>
      </c>
      <c r="BL148" s="19" t="s">
        <v>131</v>
      </c>
      <c r="BM148" s="200" t="s">
        <v>170</v>
      </c>
    </row>
    <row r="149" spans="1:65" s="13" customFormat="1">
      <c r="B149" s="206"/>
      <c r="C149" s="207"/>
      <c r="D149" s="202" t="s">
        <v>135</v>
      </c>
      <c r="E149" s="208" t="s">
        <v>19</v>
      </c>
      <c r="F149" s="209" t="s">
        <v>136</v>
      </c>
      <c r="G149" s="207"/>
      <c r="H149" s="208" t="s">
        <v>19</v>
      </c>
      <c r="I149" s="210"/>
      <c r="J149" s="207"/>
      <c r="K149" s="207"/>
      <c r="L149" s="211"/>
      <c r="M149" s="212"/>
      <c r="N149" s="213"/>
      <c r="O149" s="213"/>
      <c r="P149" s="213"/>
      <c r="Q149" s="213"/>
      <c r="R149" s="213"/>
      <c r="S149" s="213"/>
      <c r="T149" s="214"/>
      <c r="AT149" s="215" t="s">
        <v>135</v>
      </c>
      <c r="AU149" s="215" t="s">
        <v>81</v>
      </c>
      <c r="AV149" s="13" t="s">
        <v>79</v>
      </c>
      <c r="AW149" s="13" t="s">
        <v>33</v>
      </c>
      <c r="AX149" s="13" t="s">
        <v>71</v>
      </c>
      <c r="AY149" s="215" t="s">
        <v>124</v>
      </c>
    </row>
    <row r="150" spans="1:65" s="13" customFormat="1">
      <c r="B150" s="206"/>
      <c r="C150" s="207"/>
      <c r="D150" s="202" t="s">
        <v>135</v>
      </c>
      <c r="E150" s="208" t="s">
        <v>19</v>
      </c>
      <c r="F150" s="209" t="s">
        <v>149</v>
      </c>
      <c r="G150" s="207"/>
      <c r="H150" s="208" t="s">
        <v>19</v>
      </c>
      <c r="I150" s="210"/>
      <c r="J150" s="207"/>
      <c r="K150" s="207"/>
      <c r="L150" s="211"/>
      <c r="M150" s="212"/>
      <c r="N150" s="213"/>
      <c r="O150" s="213"/>
      <c r="P150" s="213"/>
      <c r="Q150" s="213"/>
      <c r="R150" s="213"/>
      <c r="S150" s="213"/>
      <c r="T150" s="214"/>
      <c r="AT150" s="215" t="s">
        <v>135</v>
      </c>
      <c r="AU150" s="215" t="s">
        <v>81</v>
      </c>
      <c r="AV150" s="13" t="s">
        <v>79</v>
      </c>
      <c r="AW150" s="13" t="s">
        <v>33</v>
      </c>
      <c r="AX150" s="13" t="s">
        <v>71</v>
      </c>
      <c r="AY150" s="215" t="s">
        <v>124</v>
      </c>
    </row>
    <row r="151" spans="1:65" s="14" customFormat="1">
      <c r="B151" s="216"/>
      <c r="C151" s="217"/>
      <c r="D151" s="202" t="s">
        <v>135</v>
      </c>
      <c r="E151" s="218" t="s">
        <v>19</v>
      </c>
      <c r="F151" s="219" t="s">
        <v>171</v>
      </c>
      <c r="G151" s="217"/>
      <c r="H151" s="220">
        <v>0.40200000000000002</v>
      </c>
      <c r="I151" s="221"/>
      <c r="J151" s="217"/>
      <c r="K151" s="217"/>
      <c r="L151" s="222"/>
      <c r="M151" s="223"/>
      <c r="N151" s="224"/>
      <c r="O151" s="224"/>
      <c r="P151" s="224"/>
      <c r="Q151" s="224"/>
      <c r="R151" s="224"/>
      <c r="S151" s="224"/>
      <c r="T151" s="225"/>
      <c r="AT151" s="226" t="s">
        <v>135</v>
      </c>
      <c r="AU151" s="226" t="s">
        <v>81</v>
      </c>
      <c r="AV151" s="14" t="s">
        <v>81</v>
      </c>
      <c r="AW151" s="14" t="s">
        <v>33</v>
      </c>
      <c r="AX151" s="14" t="s">
        <v>71</v>
      </c>
      <c r="AY151" s="226" t="s">
        <v>124</v>
      </c>
    </row>
    <row r="152" spans="1:65" s="13" customFormat="1">
      <c r="B152" s="206"/>
      <c r="C152" s="207"/>
      <c r="D152" s="202" t="s">
        <v>135</v>
      </c>
      <c r="E152" s="208" t="s">
        <v>19</v>
      </c>
      <c r="F152" s="209" t="s">
        <v>151</v>
      </c>
      <c r="G152" s="207"/>
      <c r="H152" s="208" t="s">
        <v>19</v>
      </c>
      <c r="I152" s="210"/>
      <c r="J152" s="207"/>
      <c r="K152" s="207"/>
      <c r="L152" s="211"/>
      <c r="M152" s="212"/>
      <c r="N152" s="213"/>
      <c r="O152" s="213"/>
      <c r="P152" s="213"/>
      <c r="Q152" s="213"/>
      <c r="R152" s="213"/>
      <c r="S152" s="213"/>
      <c r="T152" s="214"/>
      <c r="AT152" s="215" t="s">
        <v>135</v>
      </c>
      <c r="AU152" s="215" t="s">
        <v>81</v>
      </c>
      <c r="AV152" s="13" t="s">
        <v>79</v>
      </c>
      <c r="AW152" s="13" t="s">
        <v>33</v>
      </c>
      <c r="AX152" s="13" t="s">
        <v>71</v>
      </c>
      <c r="AY152" s="215" t="s">
        <v>124</v>
      </c>
    </row>
    <row r="153" spans="1:65" s="14" customFormat="1">
      <c r="B153" s="216"/>
      <c r="C153" s="217"/>
      <c r="D153" s="202" t="s">
        <v>135</v>
      </c>
      <c r="E153" s="218" t="s">
        <v>19</v>
      </c>
      <c r="F153" s="219" t="s">
        <v>172</v>
      </c>
      <c r="G153" s="217"/>
      <c r="H153" s="220">
        <v>0.70299999999999996</v>
      </c>
      <c r="I153" s="221"/>
      <c r="J153" s="217"/>
      <c r="K153" s="217"/>
      <c r="L153" s="222"/>
      <c r="M153" s="223"/>
      <c r="N153" s="224"/>
      <c r="O153" s="224"/>
      <c r="P153" s="224"/>
      <c r="Q153" s="224"/>
      <c r="R153" s="224"/>
      <c r="S153" s="224"/>
      <c r="T153" s="225"/>
      <c r="AT153" s="226" t="s">
        <v>135</v>
      </c>
      <c r="AU153" s="226" t="s">
        <v>81</v>
      </c>
      <c r="AV153" s="14" t="s">
        <v>81</v>
      </c>
      <c r="AW153" s="14" t="s">
        <v>33</v>
      </c>
      <c r="AX153" s="14" t="s">
        <v>71</v>
      </c>
      <c r="AY153" s="226" t="s">
        <v>124</v>
      </c>
    </row>
    <row r="154" spans="1:65" s="13" customFormat="1">
      <c r="B154" s="206"/>
      <c r="C154" s="207"/>
      <c r="D154" s="202" t="s">
        <v>135</v>
      </c>
      <c r="E154" s="208" t="s">
        <v>19</v>
      </c>
      <c r="F154" s="209" t="s">
        <v>153</v>
      </c>
      <c r="G154" s="207"/>
      <c r="H154" s="208" t="s">
        <v>19</v>
      </c>
      <c r="I154" s="210"/>
      <c r="J154" s="207"/>
      <c r="K154" s="207"/>
      <c r="L154" s="211"/>
      <c r="M154" s="212"/>
      <c r="N154" s="213"/>
      <c r="O154" s="213"/>
      <c r="P154" s="213"/>
      <c r="Q154" s="213"/>
      <c r="R154" s="213"/>
      <c r="S154" s="213"/>
      <c r="T154" s="214"/>
      <c r="AT154" s="215" t="s">
        <v>135</v>
      </c>
      <c r="AU154" s="215" t="s">
        <v>81</v>
      </c>
      <c r="AV154" s="13" t="s">
        <v>79</v>
      </c>
      <c r="AW154" s="13" t="s">
        <v>33</v>
      </c>
      <c r="AX154" s="13" t="s">
        <v>71</v>
      </c>
      <c r="AY154" s="215" t="s">
        <v>124</v>
      </c>
    </row>
    <row r="155" spans="1:65" s="14" customFormat="1">
      <c r="B155" s="216"/>
      <c r="C155" s="217"/>
      <c r="D155" s="202" t="s">
        <v>135</v>
      </c>
      <c r="E155" s="218" t="s">
        <v>19</v>
      </c>
      <c r="F155" s="219" t="s">
        <v>173</v>
      </c>
      <c r="G155" s="217"/>
      <c r="H155" s="220">
        <v>0.20100000000000001</v>
      </c>
      <c r="I155" s="221"/>
      <c r="J155" s="217"/>
      <c r="K155" s="217"/>
      <c r="L155" s="222"/>
      <c r="M155" s="223"/>
      <c r="N155" s="224"/>
      <c r="O155" s="224"/>
      <c r="P155" s="224"/>
      <c r="Q155" s="224"/>
      <c r="R155" s="224"/>
      <c r="S155" s="224"/>
      <c r="T155" s="225"/>
      <c r="AT155" s="226" t="s">
        <v>135</v>
      </c>
      <c r="AU155" s="226" t="s">
        <v>81</v>
      </c>
      <c r="AV155" s="14" t="s">
        <v>81</v>
      </c>
      <c r="AW155" s="14" t="s">
        <v>33</v>
      </c>
      <c r="AX155" s="14" t="s">
        <v>71</v>
      </c>
      <c r="AY155" s="226" t="s">
        <v>124</v>
      </c>
    </row>
    <row r="156" spans="1:65" s="13" customFormat="1">
      <c r="B156" s="206"/>
      <c r="C156" s="207"/>
      <c r="D156" s="202" t="s">
        <v>135</v>
      </c>
      <c r="E156" s="208" t="s">
        <v>19</v>
      </c>
      <c r="F156" s="209" t="s">
        <v>155</v>
      </c>
      <c r="G156" s="207"/>
      <c r="H156" s="208" t="s">
        <v>19</v>
      </c>
      <c r="I156" s="210"/>
      <c r="J156" s="207"/>
      <c r="K156" s="207"/>
      <c r="L156" s="211"/>
      <c r="M156" s="212"/>
      <c r="N156" s="213"/>
      <c r="O156" s="213"/>
      <c r="P156" s="213"/>
      <c r="Q156" s="213"/>
      <c r="R156" s="213"/>
      <c r="S156" s="213"/>
      <c r="T156" s="214"/>
      <c r="AT156" s="215" t="s">
        <v>135</v>
      </c>
      <c r="AU156" s="215" t="s">
        <v>81</v>
      </c>
      <c r="AV156" s="13" t="s">
        <v>79</v>
      </c>
      <c r="AW156" s="13" t="s">
        <v>33</v>
      </c>
      <c r="AX156" s="13" t="s">
        <v>71</v>
      </c>
      <c r="AY156" s="215" t="s">
        <v>124</v>
      </c>
    </row>
    <row r="157" spans="1:65" s="14" customFormat="1">
      <c r="B157" s="216"/>
      <c r="C157" s="217"/>
      <c r="D157" s="202" t="s">
        <v>135</v>
      </c>
      <c r="E157" s="218" t="s">
        <v>19</v>
      </c>
      <c r="F157" s="219" t="s">
        <v>174</v>
      </c>
      <c r="G157" s="217"/>
      <c r="H157" s="220">
        <v>1.206</v>
      </c>
      <c r="I157" s="221"/>
      <c r="J157" s="217"/>
      <c r="K157" s="217"/>
      <c r="L157" s="222"/>
      <c r="M157" s="223"/>
      <c r="N157" s="224"/>
      <c r="O157" s="224"/>
      <c r="P157" s="224"/>
      <c r="Q157" s="224"/>
      <c r="R157" s="224"/>
      <c r="S157" s="224"/>
      <c r="T157" s="225"/>
      <c r="AT157" s="226" t="s">
        <v>135</v>
      </c>
      <c r="AU157" s="226" t="s">
        <v>81</v>
      </c>
      <c r="AV157" s="14" t="s">
        <v>81</v>
      </c>
      <c r="AW157" s="14" t="s">
        <v>33</v>
      </c>
      <c r="AX157" s="14" t="s">
        <v>71</v>
      </c>
      <c r="AY157" s="226" t="s">
        <v>124</v>
      </c>
    </row>
    <row r="158" spans="1:65" s="13" customFormat="1">
      <c r="B158" s="206"/>
      <c r="C158" s="207"/>
      <c r="D158" s="202" t="s">
        <v>135</v>
      </c>
      <c r="E158" s="208" t="s">
        <v>19</v>
      </c>
      <c r="F158" s="209" t="s">
        <v>157</v>
      </c>
      <c r="G158" s="207"/>
      <c r="H158" s="208" t="s">
        <v>19</v>
      </c>
      <c r="I158" s="210"/>
      <c r="J158" s="207"/>
      <c r="K158" s="207"/>
      <c r="L158" s="211"/>
      <c r="M158" s="212"/>
      <c r="N158" s="213"/>
      <c r="O158" s="213"/>
      <c r="P158" s="213"/>
      <c r="Q158" s="213"/>
      <c r="R158" s="213"/>
      <c r="S158" s="213"/>
      <c r="T158" s="214"/>
      <c r="AT158" s="215" t="s">
        <v>135</v>
      </c>
      <c r="AU158" s="215" t="s">
        <v>81</v>
      </c>
      <c r="AV158" s="13" t="s">
        <v>79</v>
      </c>
      <c r="AW158" s="13" t="s">
        <v>33</v>
      </c>
      <c r="AX158" s="13" t="s">
        <v>71</v>
      </c>
      <c r="AY158" s="215" t="s">
        <v>124</v>
      </c>
    </row>
    <row r="159" spans="1:65" s="14" customFormat="1">
      <c r="B159" s="216"/>
      <c r="C159" s="217"/>
      <c r="D159" s="202" t="s">
        <v>135</v>
      </c>
      <c r="E159" s="218" t="s">
        <v>19</v>
      </c>
      <c r="F159" s="219" t="s">
        <v>175</v>
      </c>
      <c r="G159" s="217"/>
      <c r="H159" s="220">
        <v>0.60299999999999998</v>
      </c>
      <c r="I159" s="221"/>
      <c r="J159" s="217"/>
      <c r="K159" s="217"/>
      <c r="L159" s="222"/>
      <c r="M159" s="223"/>
      <c r="N159" s="224"/>
      <c r="O159" s="224"/>
      <c r="P159" s="224"/>
      <c r="Q159" s="224"/>
      <c r="R159" s="224"/>
      <c r="S159" s="224"/>
      <c r="T159" s="225"/>
      <c r="AT159" s="226" t="s">
        <v>135</v>
      </c>
      <c r="AU159" s="226" t="s">
        <v>81</v>
      </c>
      <c r="AV159" s="14" t="s">
        <v>81</v>
      </c>
      <c r="AW159" s="14" t="s">
        <v>33</v>
      </c>
      <c r="AX159" s="14" t="s">
        <v>71</v>
      </c>
      <c r="AY159" s="226" t="s">
        <v>124</v>
      </c>
    </row>
    <row r="160" spans="1:65" s="13" customFormat="1">
      <c r="B160" s="206"/>
      <c r="C160" s="207"/>
      <c r="D160" s="202" t="s">
        <v>135</v>
      </c>
      <c r="E160" s="208" t="s">
        <v>19</v>
      </c>
      <c r="F160" s="209" t="s">
        <v>137</v>
      </c>
      <c r="G160" s="207"/>
      <c r="H160" s="208" t="s">
        <v>19</v>
      </c>
      <c r="I160" s="210"/>
      <c r="J160" s="207"/>
      <c r="K160" s="207"/>
      <c r="L160" s="211"/>
      <c r="M160" s="212"/>
      <c r="N160" s="213"/>
      <c r="O160" s="213"/>
      <c r="P160" s="213"/>
      <c r="Q160" s="213"/>
      <c r="R160" s="213"/>
      <c r="S160" s="213"/>
      <c r="T160" s="214"/>
      <c r="AT160" s="215" t="s">
        <v>135</v>
      </c>
      <c r="AU160" s="215" t="s">
        <v>81</v>
      </c>
      <c r="AV160" s="13" t="s">
        <v>79</v>
      </c>
      <c r="AW160" s="13" t="s">
        <v>33</v>
      </c>
      <c r="AX160" s="13" t="s">
        <v>71</v>
      </c>
      <c r="AY160" s="215" t="s">
        <v>124</v>
      </c>
    </row>
    <row r="161" spans="1:65" s="14" customFormat="1">
      <c r="B161" s="216"/>
      <c r="C161" s="217"/>
      <c r="D161" s="202" t="s">
        <v>135</v>
      </c>
      <c r="E161" s="218" t="s">
        <v>19</v>
      </c>
      <c r="F161" s="219" t="s">
        <v>176</v>
      </c>
      <c r="G161" s="217"/>
      <c r="H161" s="220">
        <v>0.1</v>
      </c>
      <c r="I161" s="221"/>
      <c r="J161" s="217"/>
      <c r="K161" s="217"/>
      <c r="L161" s="222"/>
      <c r="M161" s="223"/>
      <c r="N161" s="224"/>
      <c r="O161" s="224"/>
      <c r="P161" s="224"/>
      <c r="Q161" s="224"/>
      <c r="R161" s="224"/>
      <c r="S161" s="224"/>
      <c r="T161" s="225"/>
      <c r="AT161" s="226" t="s">
        <v>135</v>
      </c>
      <c r="AU161" s="226" t="s">
        <v>81</v>
      </c>
      <c r="AV161" s="14" t="s">
        <v>81</v>
      </c>
      <c r="AW161" s="14" t="s">
        <v>33</v>
      </c>
      <c r="AX161" s="14" t="s">
        <v>71</v>
      </c>
      <c r="AY161" s="226" t="s">
        <v>124</v>
      </c>
    </row>
    <row r="162" spans="1:65" s="13" customFormat="1">
      <c r="B162" s="206"/>
      <c r="C162" s="207"/>
      <c r="D162" s="202" t="s">
        <v>135</v>
      </c>
      <c r="E162" s="208" t="s">
        <v>19</v>
      </c>
      <c r="F162" s="209" t="s">
        <v>158</v>
      </c>
      <c r="G162" s="207"/>
      <c r="H162" s="208" t="s">
        <v>19</v>
      </c>
      <c r="I162" s="210"/>
      <c r="J162" s="207"/>
      <c r="K162" s="207"/>
      <c r="L162" s="211"/>
      <c r="M162" s="212"/>
      <c r="N162" s="213"/>
      <c r="O162" s="213"/>
      <c r="P162" s="213"/>
      <c r="Q162" s="213"/>
      <c r="R162" s="213"/>
      <c r="S162" s="213"/>
      <c r="T162" s="214"/>
      <c r="AT162" s="215" t="s">
        <v>135</v>
      </c>
      <c r="AU162" s="215" t="s">
        <v>81</v>
      </c>
      <c r="AV162" s="13" t="s">
        <v>79</v>
      </c>
      <c r="AW162" s="13" t="s">
        <v>33</v>
      </c>
      <c r="AX162" s="13" t="s">
        <v>71</v>
      </c>
      <c r="AY162" s="215" t="s">
        <v>124</v>
      </c>
    </row>
    <row r="163" spans="1:65" s="14" customFormat="1">
      <c r="B163" s="216"/>
      <c r="C163" s="217"/>
      <c r="D163" s="202" t="s">
        <v>135</v>
      </c>
      <c r="E163" s="218" t="s">
        <v>19</v>
      </c>
      <c r="F163" s="219" t="s">
        <v>177</v>
      </c>
      <c r="G163" s="217"/>
      <c r="H163" s="220">
        <v>1.6080000000000001</v>
      </c>
      <c r="I163" s="221"/>
      <c r="J163" s="217"/>
      <c r="K163" s="217"/>
      <c r="L163" s="222"/>
      <c r="M163" s="223"/>
      <c r="N163" s="224"/>
      <c r="O163" s="224"/>
      <c r="P163" s="224"/>
      <c r="Q163" s="224"/>
      <c r="R163" s="224"/>
      <c r="S163" s="224"/>
      <c r="T163" s="225"/>
      <c r="AT163" s="226" t="s">
        <v>135</v>
      </c>
      <c r="AU163" s="226" t="s">
        <v>81</v>
      </c>
      <c r="AV163" s="14" t="s">
        <v>81</v>
      </c>
      <c r="AW163" s="14" t="s">
        <v>33</v>
      </c>
      <c r="AX163" s="14" t="s">
        <v>71</v>
      </c>
      <c r="AY163" s="226" t="s">
        <v>124</v>
      </c>
    </row>
    <row r="164" spans="1:65" s="13" customFormat="1">
      <c r="B164" s="206"/>
      <c r="C164" s="207"/>
      <c r="D164" s="202" t="s">
        <v>135</v>
      </c>
      <c r="E164" s="208" t="s">
        <v>19</v>
      </c>
      <c r="F164" s="209" t="s">
        <v>139</v>
      </c>
      <c r="G164" s="207"/>
      <c r="H164" s="208" t="s">
        <v>19</v>
      </c>
      <c r="I164" s="210"/>
      <c r="J164" s="207"/>
      <c r="K164" s="207"/>
      <c r="L164" s="211"/>
      <c r="M164" s="212"/>
      <c r="N164" s="213"/>
      <c r="O164" s="213"/>
      <c r="P164" s="213"/>
      <c r="Q164" s="213"/>
      <c r="R164" s="213"/>
      <c r="S164" s="213"/>
      <c r="T164" s="214"/>
      <c r="AT164" s="215" t="s">
        <v>135</v>
      </c>
      <c r="AU164" s="215" t="s">
        <v>81</v>
      </c>
      <c r="AV164" s="13" t="s">
        <v>79</v>
      </c>
      <c r="AW164" s="13" t="s">
        <v>33</v>
      </c>
      <c r="AX164" s="13" t="s">
        <v>71</v>
      </c>
      <c r="AY164" s="215" t="s">
        <v>124</v>
      </c>
    </row>
    <row r="165" spans="1:65" s="14" customFormat="1">
      <c r="B165" s="216"/>
      <c r="C165" s="217"/>
      <c r="D165" s="202" t="s">
        <v>135</v>
      </c>
      <c r="E165" s="218" t="s">
        <v>19</v>
      </c>
      <c r="F165" s="219" t="s">
        <v>178</v>
      </c>
      <c r="G165" s="217"/>
      <c r="H165" s="220">
        <v>2.5000000000000001E-2</v>
      </c>
      <c r="I165" s="221"/>
      <c r="J165" s="217"/>
      <c r="K165" s="217"/>
      <c r="L165" s="222"/>
      <c r="M165" s="223"/>
      <c r="N165" s="224"/>
      <c r="O165" s="224"/>
      <c r="P165" s="224"/>
      <c r="Q165" s="224"/>
      <c r="R165" s="224"/>
      <c r="S165" s="224"/>
      <c r="T165" s="225"/>
      <c r="AT165" s="226" t="s">
        <v>135</v>
      </c>
      <c r="AU165" s="226" t="s">
        <v>81</v>
      </c>
      <c r="AV165" s="14" t="s">
        <v>81</v>
      </c>
      <c r="AW165" s="14" t="s">
        <v>33</v>
      </c>
      <c r="AX165" s="14" t="s">
        <v>71</v>
      </c>
      <c r="AY165" s="226" t="s">
        <v>124</v>
      </c>
    </row>
    <row r="166" spans="1:65" s="16" customFormat="1">
      <c r="B166" s="238"/>
      <c r="C166" s="239"/>
      <c r="D166" s="202" t="s">
        <v>135</v>
      </c>
      <c r="E166" s="240" t="s">
        <v>19</v>
      </c>
      <c r="F166" s="241" t="s">
        <v>145</v>
      </c>
      <c r="G166" s="239"/>
      <c r="H166" s="242">
        <v>4.8480000000000008</v>
      </c>
      <c r="I166" s="243"/>
      <c r="J166" s="239"/>
      <c r="K166" s="239"/>
      <c r="L166" s="244"/>
      <c r="M166" s="245"/>
      <c r="N166" s="246"/>
      <c r="O166" s="246"/>
      <c r="P166" s="246"/>
      <c r="Q166" s="246"/>
      <c r="R166" s="246"/>
      <c r="S166" s="246"/>
      <c r="T166" s="247"/>
      <c r="AT166" s="248" t="s">
        <v>135</v>
      </c>
      <c r="AU166" s="248" t="s">
        <v>81</v>
      </c>
      <c r="AV166" s="16" t="s">
        <v>131</v>
      </c>
      <c r="AW166" s="16" t="s">
        <v>33</v>
      </c>
      <c r="AX166" s="16" t="s">
        <v>79</v>
      </c>
      <c r="AY166" s="248" t="s">
        <v>124</v>
      </c>
    </row>
    <row r="167" spans="1:65" s="2" customFormat="1" ht="70.5" customHeight="1">
      <c r="A167" s="36"/>
      <c r="B167" s="37"/>
      <c r="C167" s="189" t="s">
        <v>179</v>
      </c>
      <c r="D167" s="189" t="s">
        <v>126</v>
      </c>
      <c r="E167" s="190" t="s">
        <v>180</v>
      </c>
      <c r="F167" s="191" t="s">
        <v>181</v>
      </c>
      <c r="G167" s="192" t="s">
        <v>169</v>
      </c>
      <c r="H167" s="193">
        <v>48.48</v>
      </c>
      <c r="I167" s="194"/>
      <c r="J167" s="195">
        <f>ROUND(I167*H167,2)</f>
        <v>0</v>
      </c>
      <c r="K167" s="191" t="s">
        <v>130</v>
      </c>
      <c r="L167" s="41"/>
      <c r="M167" s="196" t="s">
        <v>19</v>
      </c>
      <c r="N167" s="197" t="s">
        <v>42</v>
      </c>
      <c r="O167" s="66"/>
      <c r="P167" s="198">
        <f>O167*H167</f>
        <v>0</v>
      </c>
      <c r="Q167" s="198">
        <v>0</v>
      </c>
      <c r="R167" s="198">
        <f>Q167*H167</f>
        <v>0</v>
      </c>
      <c r="S167" s="198">
        <v>0</v>
      </c>
      <c r="T167" s="199">
        <f>S167*H167</f>
        <v>0</v>
      </c>
      <c r="U167" s="36"/>
      <c r="V167" s="36"/>
      <c r="W167" s="36"/>
      <c r="X167" s="36"/>
      <c r="Y167" s="36"/>
      <c r="Z167" s="36"/>
      <c r="AA167" s="36"/>
      <c r="AB167" s="36"/>
      <c r="AC167" s="36"/>
      <c r="AD167" s="36"/>
      <c r="AE167" s="36"/>
      <c r="AR167" s="200" t="s">
        <v>131</v>
      </c>
      <c r="AT167" s="200" t="s">
        <v>126</v>
      </c>
      <c r="AU167" s="200" t="s">
        <v>81</v>
      </c>
      <c r="AY167" s="19" t="s">
        <v>124</v>
      </c>
      <c r="BE167" s="201">
        <f>IF(N167="základní",J167,0)</f>
        <v>0</v>
      </c>
      <c r="BF167" s="201">
        <f>IF(N167="snížená",J167,0)</f>
        <v>0</v>
      </c>
      <c r="BG167" s="201">
        <f>IF(N167="zákl. přenesená",J167,0)</f>
        <v>0</v>
      </c>
      <c r="BH167" s="201">
        <f>IF(N167="sníž. přenesená",J167,0)</f>
        <v>0</v>
      </c>
      <c r="BI167" s="201">
        <f>IF(N167="nulová",J167,0)</f>
        <v>0</v>
      </c>
      <c r="BJ167" s="19" t="s">
        <v>79</v>
      </c>
      <c r="BK167" s="201">
        <f>ROUND(I167*H167,2)</f>
        <v>0</v>
      </c>
      <c r="BL167" s="19" t="s">
        <v>131</v>
      </c>
      <c r="BM167" s="200" t="s">
        <v>182</v>
      </c>
    </row>
    <row r="168" spans="1:65" s="14" customFormat="1">
      <c r="B168" s="216"/>
      <c r="C168" s="217"/>
      <c r="D168" s="202" t="s">
        <v>135</v>
      </c>
      <c r="E168" s="217"/>
      <c r="F168" s="219" t="s">
        <v>183</v>
      </c>
      <c r="G168" s="217"/>
      <c r="H168" s="220">
        <v>48.48</v>
      </c>
      <c r="I168" s="221"/>
      <c r="J168" s="217"/>
      <c r="K168" s="217"/>
      <c r="L168" s="222"/>
      <c r="M168" s="223"/>
      <c r="N168" s="224"/>
      <c r="O168" s="224"/>
      <c r="P168" s="224"/>
      <c r="Q168" s="224"/>
      <c r="R168" s="224"/>
      <c r="S168" s="224"/>
      <c r="T168" s="225"/>
      <c r="AT168" s="226" t="s">
        <v>135</v>
      </c>
      <c r="AU168" s="226" t="s">
        <v>81</v>
      </c>
      <c r="AV168" s="14" t="s">
        <v>81</v>
      </c>
      <c r="AW168" s="14" t="s">
        <v>4</v>
      </c>
      <c r="AX168" s="14" t="s">
        <v>79</v>
      </c>
      <c r="AY168" s="226" t="s">
        <v>124</v>
      </c>
    </row>
    <row r="169" spans="1:65" s="2" customFormat="1" ht="71.25" customHeight="1">
      <c r="A169" s="36"/>
      <c r="B169" s="37"/>
      <c r="C169" s="189" t="s">
        <v>184</v>
      </c>
      <c r="D169" s="189" t="s">
        <v>126</v>
      </c>
      <c r="E169" s="190" t="s">
        <v>185</v>
      </c>
      <c r="F169" s="191" t="s">
        <v>186</v>
      </c>
      <c r="G169" s="192" t="s">
        <v>169</v>
      </c>
      <c r="H169" s="193">
        <v>4.8479999999999999</v>
      </c>
      <c r="I169" s="194"/>
      <c r="J169" s="195">
        <f>ROUND(I169*H169,2)</f>
        <v>0</v>
      </c>
      <c r="K169" s="191" t="s">
        <v>130</v>
      </c>
      <c r="L169" s="41"/>
      <c r="M169" s="196" t="s">
        <v>19</v>
      </c>
      <c r="N169" s="197" t="s">
        <v>42</v>
      </c>
      <c r="O169" s="66"/>
      <c r="P169" s="198">
        <f>O169*H169</f>
        <v>0</v>
      </c>
      <c r="Q169" s="198">
        <v>0</v>
      </c>
      <c r="R169" s="198">
        <f>Q169*H169</f>
        <v>0</v>
      </c>
      <c r="S169" s="198">
        <v>0</v>
      </c>
      <c r="T169" s="199">
        <f>S169*H169</f>
        <v>0</v>
      </c>
      <c r="U169" s="36"/>
      <c r="V169" s="36"/>
      <c r="W169" s="36"/>
      <c r="X169" s="36"/>
      <c r="Y169" s="36"/>
      <c r="Z169" s="36"/>
      <c r="AA169" s="36"/>
      <c r="AB169" s="36"/>
      <c r="AC169" s="36"/>
      <c r="AD169" s="36"/>
      <c r="AE169" s="36"/>
      <c r="AR169" s="200" t="s">
        <v>131</v>
      </c>
      <c r="AT169" s="200" t="s">
        <v>126</v>
      </c>
      <c r="AU169" s="200" t="s">
        <v>81</v>
      </c>
      <c r="AY169" s="19" t="s">
        <v>124</v>
      </c>
      <c r="BE169" s="201">
        <f>IF(N169="základní",J169,0)</f>
        <v>0</v>
      </c>
      <c r="BF169" s="201">
        <f>IF(N169="snížená",J169,0)</f>
        <v>0</v>
      </c>
      <c r="BG169" s="201">
        <f>IF(N169="zákl. přenesená",J169,0)</f>
        <v>0</v>
      </c>
      <c r="BH169" s="201">
        <f>IF(N169="sníž. přenesená",J169,0)</f>
        <v>0</v>
      </c>
      <c r="BI169" s="201">
        <f>IF(N169="nulová",J169,0)</f>
        <v>0</v>
      </c>
      <c r="BJ169" s="19" t="s">
        <v>79</v>
      </c>
      <c r="BK169" s="201">
        <f>ROUND(I169*H169,2)</f>
        <v>0</v>
      </c>
      <c r="BL169" s="19" t="s">
        <v>131</v>
      </c>
      <c r="BM169" s="200" t="s">
        <v>187</v>
      </c>
    </row>
    <row r="170" spans="1:65" s="2" customFormat="1" ht="409.5">
      <c r="A170" s="36"/>
      <c r="B170" s="37"/>
      <c r="C170" s="38"/>
      <c r="D170" s="202" t="s">
        <v>133</v>
      </c>
      <c r="E170" s="38"/>
      <c r="F170" s="249" t="s">
        <v>188</v>
      </c>
      <c r="G170" s="38"/>
      <c r="H170" s="38"/>
      <c r="I170" s="110"/>
      <c r="J170" s="38"/>
      <c r="K170" s="38"/>
      <c r="L170" s="41"/>
      <c r="M170" s="204"/>
      <c r="N170" s="205"/>
      <c r="O170" s="66"/>
      <c r="P170" s="66"/>
      <c r="Q170" s="66"/>
      <c r="R170" s="66"/>
      <c r="S170" s="66"/>
      <c r="T170" s="67"/>
      <c r="U170" s="36"/>
      <c r="V170" s="36"/>
      <c r="W170" s="36"/>
      <c r="X170" s="36"/>
      <c r="Y170" s="36"/>
      <c r="Z170" s="36"/>
      <c r="AA170" s="36"/>
      <c r="AB170" s="36"/>
      <c r="AC170" s="36"/>
      <c r="AD170" s="36"/>
      <c r="AE170" s="36"/>
      <c r="AT170" s="19" t="s">
        <v>133</v>
      </c>
      <c r="AU170" s="19" t="s">
        <v>81</v>
      </c>
    </row>
    <row r="171" spans="1:65" s="13" customFormat="1">
      <c r="B171" s="206"/>
      <c r="C171" s="207"/>
      <c r="D171" s="202" t="s">
        <v>135</v>
      </c>
      <c r="E171" s="208" t="s">
        <v>19</v>
      </c>
      <c r="F171" s="209" t="s">
        <v>136</v>
      </c>
      <c r="G171" s="207"/>
      <c r="H171" s="208" t="s">
        <v>19</v>
      </c>
      <c r="I171" s="210"/>
      <c r="J171" s="207"/>
      <c r="K171" s="207"/>
      <c r="L171" s="211"/>
      <c r="M171" s="212"/>
      <c r="N171" s="213"/>
      <c r="O171" s="213"/>
      <c r="P171" s="213"/>
      <c r="Q171" s="213"/>
      <c r="R171" s="213"/>
      <c r="S171" s="213"/>
      <c r="T171" s="214"/>
      <c r="AT171" s="215" t="s">
        <v>135</v>
      </c>
      <c r="AU171" s="215" t="s">
        <v>81</v>
      </c>
      <c r="AV171" s="13" t="s">
        <v>79</v>
      </c>
      <c r="AW171" s="13" t="s">
        <v>33</v>
      </c>
      <c r="AX171" s="13" t="s">
        <v>71</v>
      </c>
      <c r="AY171" s="215" t="s">
        <v>124</v>
      </c>
    </row>
    <row r="172" spans="1:65" s="13" customFormat="1">
      <c r="B172" s="206"/>
      <c r="C172" s="207"/>
      <c r="D172" s="202" t="s">
        <v>135</v>
      </c>
      <c r="E172" s="208" t="s">
        <v>19</v>
      </c>
      <c r="F172" s="209" t="s">
        <v>149</v>
      </c>
      <c r="G172" s="207"/>
      <c r="H172" s="208" t="s">
        <v>19</v>
      </c>
      <c r="I172" s="210"/>
      <c r="J172" s="207"/>
      <c r="K172" s="207"/>
      <c r="L172" s="211"/>
      <c r="M172" s="212"/>
      <c r="N172" s="213"/>
      <c r="O172" s="213"/>
      <c r="P172" s="213"/>
      <c r="Q172" s="213"/>
      <c r="R172" s="213"/>
      <c r="S172" s="213"/>
      <c r="T172" s="214"/>
      <c r="AT172" s="215" t="s">
        <v>135</v>
      </c>
      <c r="AU172" s="215" t="s">
        <v>81</v>
      </c>
      <c r="AV172" s="13" t="s">
        <v>79</v>
      </c>
      <c r="AW172" s="13" t="s">
        <v>33</v>
      </c>
      <c r="AX172" s="13" t="s">
        <v>71</v>
      </c>
      <c r="AY172" s="215" t="s">
        <v>124</v>
      </c>
    </row>
    <row r="173" spans="1:65" s="14" customFormat="1">
      <c r="B173" s="216"/>
      <c r="C173" s="217"/>
      <c r="D173" s="202" t="s">
        <v>135</v>
      </c>
      <c r="E173" s="218" t="s">
        <v>19</v>
      </c>
      <c r="F173" s="219" t="s">
        <v>171</v>
      </c>
      <c r="G173" s="217"/>
      <c r="H173" s="220">
        <v>0.40200000000000002</v>
      </c>
      <c r="I173" s="221"/>
      <c r="J173" s="217"/>
      <c r="K173" s="217"/>
      <c r="L173" s="222"/>
      <c r="M173" s="223"/>
      <c r="N173" s="224"/>
      <c r="O173" s="224"/>
      <c r="P173" s="224"/>
      <c r="Q173" s="224"/>
      <c r="R173" s="224"/>
      <c r="S173" s="224"/>
      <c r="T173" s="225"/>
      <c r="AT173" s="226" t="s">
        <v>135</v>
      </c>
      <c r="AU173" s="226" t="s">
        <v>81</v>
      </c>
      <c r="AV173" s="14" t="s">
        <v>81</v>
      </c>
      <c r="AW173" s="14" t="s">
        <v>33</v>
      </c>
      <c r="AX173" s="14" t="s">
        <v>71</v>
      </c>
      <c r="AY173" s="226" t="s">
        <v>124</v>
      </c>
    </row>
    <row r="174" spans="1:65" s="13" customFormat="1">
      <c r="B174" s="206"/>
      <c r="C174" s="207"/>
      <c r="D174" s="202" t="s">
        <v>135</v>
      </c>
      <c r="E174" s="208" t="s">
        <v>19</v>
      </c>
      <c r="F174" s="209" t="s">
        <v>151</v>
      </c>
      <c r="G174" s="207"/>
      <c r="H174" s="208" t="s">
        <v>19</v>
      </c>
      <c r="I174" s="210"/>
      <c r="J174" s="207"/>
      <c r="K174" s="207"/>
      <c r="L174" s="211"/>
      <c r="M174" s="212"/>
      <c r="N174" s="213"/>
      <c r="O174" s="213"/>
      <c r="P174" s="213"/>
      <c r="Q174" s="213"/>
      <c r="R174" s="213"/>
      <c r="S174" s="213"/>
      <c r="T174" s="214"/>
      <c r="AT174" s="215" t="s">
        <v>135</v>
      </c>
      <c r="AU174" s="215" t="s">
        <v>81</v>
      </c>
      <c r="AV174" s="13" t="s">
        <v>79</v>
      </c>
      <c r="AW174" s="13" t="s">
        <v>33</v>
      </c>
      <c r="AX174" s="13" t="s">
        <v>71</v>
      </c>
      <c r="AY174" s="215" t="s">
        <v>124</v>
      </c>
    </row>
    <row r="175" spans="1:65" s="14" customFormat="1">
      <c r="B175" s="216"/>
      <c r="C175" s="217"/>
      <c r="D175" s="202" t="s">
        <v>135</v>
      </c>
      <c r="E175" s="218" t="s">
        <v>19</v>
      </c>
      <c r="F175" s="219" t="s">
        <v>172</v>
      </c>
      <c r="G175" s="217"/>
      <c r="H175" s="220">
        <v>0.70299999999999996</v>
      </c>
      <c r="I175" s="221"/>
      <c r="J175" s="217"/>
      <c r="K175" s="217"/>
      <c r="L175" s="222"/>
      <c r="M175" s="223"/>
      <c r="N175" s="224"/>
      <c r="O175" s="224"/>
      <c r="P175" s="224"/>
      <c r="Q175" s="224"/>
      <c r="R175" s="224"/>
      <c r="S175" s="224"/>
      <c r="T175" s="225"/>
      <c r="AT175" s="226" t="s">
        <v>135</v>
      </c>
      <c r="AU175" s="226" t="s">
        <v>81</v>
      </c>
      <c r="AV175" s="14" t="s">
        <v>81</v>
      </c>
      <c r="AW175" s="14" t="s">
        <v>33</v>
      </c>
      <c r="AX175" s="14" t="s">
        <v>71</v>
      </c>
      <c r="AY175" s="226" t="s">
        <v>124</v>
      </c>
    </row>
    <row r="176" spans="1:65" s="13" customFormat="1">
      <c r="B176" s="206"/>
      <c r="C176" s="207"/>
      <c r="D176" s="202" t="s">
        <v>135</v>
      </c>
      <c r="E176" s="208" t="s">
        <v>19</v>
      </c>
      <c r="F176" s="209" t="s">
        <v>153</v>
      </c>
      <c r="G176" s="207"/>
      <c r="H176" s="208" t="s">
        <v>19</v>
      </c>
      <c r="I176" s="210"/>
      <c r="J176" s="207"/>
      <c r="K176" s="207"/>
      <c r="L176" s="211"/>
      <c r="M176" s="212"/>
      <c r="N176" s="213"/>
      <c r="O176" s="213"/>
      <c r="P176" s="213"/>
      <c r="Q176" s="213"/>
      <c r="R176" s="213"/>
      <c r="S176" s="213"/>
      <c r="T176" s="214"/>
      <c r="AT176" s="215" t="s">
        <v>135</v>
      </c>
      <c r="AU176" s="215" t="s">
        <v>81</v>
      </c>
      <c r="AV176" s="13" t="s">
        <v>79</v>
      </c>
      <c r="AW176" s="13" t="s">
        <v>33</v>
      </c>
      <c r="AX176" s="13" t="s">
        <v>71</v>
      </c>
      <c r="AY176" s="215" t="s">
        <v>124</v>
      </c>
    </row>
    <row r="177" spans="1:65" s="14" customFormat="1">
      <c r="B177" s="216"/>
      <c r="C177" s="217"/>
      <c r="D177" s="202" t="s">
        <v>135</v>
      </c>
      <c r="E177" s="218" t="s">
        <v>19</v>
      </c>
      <c r="F177" s="219" t="s">
        <v>173</v>
      </c>
      <c r="G177" s="217"/>
      <c r="H177" s="220">
        <v>0.20100000000000001</v>
      </c>
      <c r="I177" s="221"/>
      <c r="J177" s="217"/>
      <c r="K177" s="217"/>
      <c r="L177" s="222"/>
      <c r="M177" s="223"/>
      <c r="N177" s="224"/>
      <c r="O177" s="224"/>
      <c r="P177" s="224"/>
      <c r="Q177" s="224"/>
      <c r="R177" s="224"/>
      <c r="S177" s="224"/>
      <c r="T177" s="225"/>
      <c r="AT177" s="226" t="s">
        <v>135</v>
      </c>
      <c r="AU177" s="226" t="s">
        <v>81</v>
      </c>
      <c r="AV177" s="14" t="s">
        <v>81</v>
      </c>
      <c r="AW177" s="14" t="s">
        <v>33</v>
      </c>
      <c r="AX177" s="14" t="s">
        <v>71</v>
      </c>
      <c r="AY177" s="226" t="s">
        <v>124</v>
      </c>
    </row>
    <row r="178" spans="1:65" s="13" customFormat="1">
      <c r="B178" s="206"/>
      <c r="C178" s="207"/>
      <c r="D178" s="202" t="s">
        <v>135</v>
      </c>
      <c r="E178" s="208" t="s">
        <v>19</v>
      </c>
      <c r="F178" s="209" t="s">
        <v>155</v>
      </c>
      <c r="G178" s="207"/>
      <c r="H178" s="208" t="s">
        <v>19</v>
      </c>
      <c r="I178" s="210"/>
      <c r="J178" s="207"/>
      <c r="K178" s="207"/>
      <c r="L178" s="211"/>
      <c r="M178" s="212"/>
      <c r="N178" s="213"/>
      <c r="O178" s="213"/>
      <c r="P178" s="213"/>
      <c r="Q178" s="213"/>
      <c r="R178" s="213"/>
      <c r="S178" s="213"/>
      <c r="T178" s="214"/>
      <c r="AT178" s="215" t="s">
        <v>135</v>
      </c>
      <c r="AU178" s="215" t="s">
        <v>81</v>
      </c>
      <c r="AV178" s="13" t="s">
        <v>79</v>
      </c>
      <c r="AW178" s="13" t="s">
        <v>33</v>
      </c>
      <c r="AX178" s="13" t="s">
        <v>71</v>
      </c>
      <c r="AY178" s="215" t="s">
        <v>124</v>
      </c>
    </row>
    <row r="179" spans="1:65" s="14" customFormat="1">
      <c r="B179" s="216"/>
      <c r="C179" s="217"/>
      <c r="D179" s="202" t="s">
        <v>135</v>
      </c>
      <c r="E179" s="218" t="s">
        <v>19</v>
      </c>
      <c r="F179" s="219" t="s">
        <v>174</v>
      </c>
      <c r="G179" s="217"/>
      <c r="H179" s="220">
        <v>1.206</v>
      </c>
      <c r="I179" s="221"/>
      <c r="J179" s="217"/>
      <c r="K179" s="217"/>
      <c r="L179" s="222"/>
      <c r="M179" s="223"/>
      <c r="N179" s="224"/>
      <c r="O179" s="224"/>
      <c r="P179" s="224"/>
      <c r="Q179" s="224"/>
      <c r="R179" s="224"/>
      <c r="S179" s="224"/>
      <c r="T179" s="225"/>
      <c r="AT179" s="226" t="s">
        <v>135</v>
      </c>
      <c r="AU179" s="226" t="s">
        <v>81</v>
      </c>
      <c r="AV179" s="14" t="s">
        <v>81</v>
      </c>
      <c r="AW179" s="14" t="s">
        <v>33</v>
      </c>
      <c r="AX179" s="14" t="s">
        <v>71</v>
      </c>
      <c r="AY179" s="226" t="s">
        <v>124</v>
      </c>
    </row>
    <row r="180" spans="1:65" s="13" customFormat="1">
      <c r="B180" s="206"/>
      <c r="C180" s="207"/>
      <c r="D180" s="202" t="s">
        <v>135</v>
      </c>
      <c r="E180" s="208" t="s">
        <v>19</v>
      </c>
      <c r="F180" s="209" t="s">
        <v>157</v>
      </c>
      <c r="G180" s="207"/>
      <c r="H180" s="208" t="s">
        <v>19</v>
      </c>
      <c r="I180" s="210"/>
      <c r="J180" s="207"/>
      <c r="K180" s="207"/>
      <c r="L180" s="211"/>
      <c r="M180" s="212"/>
      <c r="N180" s="213"/>
      <c r="O180" s="213"/>
      <c r="P180" s="213"/>
      <c r="Q180" s="213"/>
      <c r="R180" s="213"/>
      <c r="S180" s="213"/>
      <c r="T180" s="214"/>
      <c r="AT180" s="215" t="s">
        <v>135</v>
      </c>
      <c r="AU180" s="215" t="s">
        <v>81</v>
      </c>
      <c r="AV180" s="13" t="s">
        <v>79</v>
      </c>
      <c r="AW180" s="13" t="s">
        <v>33</v>
      </c>
      <c r="AX180" s="13" t="s">
        <v>71</v>
      </c>
      <c r="AY180" s="215" t="s">
        <v>124</v>
      </c>
    </row>
    <row r="181" spans="1:65" s="14" customFormat="1">
      <c r="B181" s="216"/>
      <c r="C181" s="217"/>
      <c r="D181" s="202" t="s">
        <v>135</v>
      </c>
      <c r="E181" s="218" t="s">
        <v>19</v>
      </c>
      <c r="F181" s="219" t="s">
        <v>175</v>
      </c>
      <c r="G181" s="217"/>
      <c r="H181" s="220">
        <v>0.60299999999999998</v>
      </c>
      <c r="I181" s="221"/>
      <c r="J181" s="217"/>
      <c r="K181" s="217"/>
      <c r="L181" s="222"/>
      <c r="M181" s="223"/>
      <c r="N181" s="224"/>
      <c r="O181" s="224"/>
      <c r="P181" s="224"/>
      <c r="Q181" s="224"/>
      <c r="R181" s="224"/>
      <c r="S181" s="224"/>
      <c r="T181" s="225"/>
      <c r="AT181" s="226" t="s">
        <v>135</v>
      </c>
      <c r="AU181" s="226" t="s">
        <v>81</v>
      </c>
      <c r="AV181" s="14" t="s">
        <v>81</v>
      </c>
      <c r="AW181" s="14" t="s">
        <v>33</v>
      </c>
      <c r="AX181" s="14" t="s">
        <v>71</v>
      </c>
      <c r="AY181" s="226" t="s">
        <v>124</v>
      </c>
    </row>
    <row r="182" spans="1:65" s="13" customFormat="1">
      <c r="B182" s="206"/>
      <c r="C182" s="207"/>
      <c r="D182" s="202" t="s">
        <v>135</v>
      </c>
      <c r="E182" s="208" t="s">
        <v>19</v>
      </c>
      <c r="F182" s="209" t="s">
        <v>137</v>
      </c>
      <c r="G182" s="207"/>
      <c r="H182" s="208" t="s">
        <v>19</v>
      </c>
      <c r="I182" s="210"/>
      <c r="J182" s="207"/>
      <c r="K182" s="207"/>
      <c r="L182" s="211"/>
      <c r="M182" s="212"/>
      <c r="N182" s="213"/>
      <c r="O182" s="213"/>
      <c r="P182" s="213"/>
      <c r="Q182" s="213"/>
      <c r="R182" s="213"/>
      <c r="S182" s="213"/>
      <c r="T182" s="214"/>
      <c r="AT182" s="215" t="s">
        <v>135</v>
      </c>
      <c r="AU182" s="215" t="s">
        <v>81</v>
      </c>
      <c r="AV182" s="13" t="s">
        <v>79</v>
      </c>
      <c r="AW182" s="13" t="s">
        <v>33</v>
      </c>
      <c r="AX182" s="13" t="s">
        <v>71</v>
      </c>
      <c r="AY182" s="215" t="s">
        <v>124</v>
      </c>
    </row>
    <row r="183" spans="1:65" s="14" customFormat="1">
      <c r="B183" s="216"/>
      <c r="C183" s="217"/>
      <c r="D183" s="202" t="s">
        <v>135</v>
      </c>
      <c r="E183" s="218" t="s">
        <v>19</v>
      </c>
      <c r="F183" s="219" t="s">
        <v>176</v>
      </c>
      <c r="G183" s="217"/>
      <c r="H183" s="220">
        <v>0.1</v>
      </c>
      <c r="I183" s="221"/>
      <c r="J183" s="217"/>
      <c r="K183" s="217"/>
      <c r="L183" s="222"/>
      <c r="M183" s="223"/>
      <c r="N183" s="224"/>
      <c r="O183" s="224"/>
      <c r="P183" s="224"/>
      <c r="Q183" s="224"/>
      <c r="R183" s="224"/>
      <c r="S183" s="224"/>
      <c r="T183" s="225"/>
      <c r="AT183" s="226" t="s">
        <v>135</v>
      </c>
      <c r="AU183" s="226" t="s">
        <v>81</v>
      </c>
      <c r="AV183" s="14" t="s">
        <v>81</v>
      </c>
      <c r="AW183" s="14" t="s">
        <v>33</v>
      </c>
      <c r="AX183" s="14" t="s">
        <v>71</v>
      </c>
      <c r="AY183" s="226" t="s">
        <v>124</v>
      </c>
    </row>
    <row r="184" spans="1:65" s="13" customFormat="1">
      <c r="B184" s="206"/>
      <c r="C184" s="207"/>
      <c r="D184" s="202" t="s">
        <v>135</v>
      </c>
      <c r="E184" s="208" t="s">
        <v>19</v>
      </c>
      <c r="F184" s="209" t="s">
        <v>158</v>
      </c>
      <c r="G184" s="207"/>
      <c r="H184" s="208" t="s">
        <v>19</v>
      </c>
      <c r="I184" s="210"/>
      <c r="J184" s="207"/>
      <c r="K184" s="207"/>
      <c r="L184" s="211"/>
      <c r="M184" s="212"/>
      <c r="N184" s="213"/>
      <c r="O184" s="213"/>
      <c r="P184" s="213"/>
      <c r="Q184" s="213"/>
      <c r="R184" s="213"/>
      <c r="S184" s="213"/>
      <c r="T184" s="214"/>
      <c r="AT184" s="215" t="s">
        <v>135</v>
      </c>
      <c r="AU184" s="215" t="s">
        <v>81</v>
      </c>
      <c r="AV184" s="13" t="s">
        <v>79</v>
      </c>
      <c r="AW184" s="13" t="s">
        <v>33</v>
      </c>
      <c r="AX184" s="13" t="s">
        <v>71</v>
      </c>
      <c r="AY184" s="215" t="s">
        <v>124</v>
      </c>
    </row>
    <row r="185" spans="1:65" s="14" customFormat="1">
      <c r="B185" s="216"/>
      <c r="C185" s="217"/>
      <c r="D185" s="202" t="s">
        <v>135</v>
      </c>
      <c r="E185" s="218" t="s">
        <v>19</v>
      </c>
      <c r="F185" s="219" t="s">
        <v>177</v>
      </c>
      <c r="G185" s="217"/>
      <c r="H185" s="220">
        <v>1.6080000000000001</v>
      </c>
      <c r="I185" s="221"/>
      <c r="J185" s="217"/>
      <c r="K185" s="217"/>
      <c r="L185" s="222"/>
      <c r="M185" s="223"/>
      <c r="N185" s="224"/>
      <c r="O185" s="224"/>
      <c r="P185" s="224"/>
      <c r="Q185" s="224"/>
      <c r="R185" s="224"/>
      <c r="S185" s="224"/>
      <c r="T185" s="225"/>
      <c r="AT185" s="226" t="s">
        <v>135</v>
      </c>
      <c r="AU185" s="226" t="s">
        <v>81</v>
      </c>
      <c r="AV185" s="14" t="s">
        <v>81</v>
      </c>
      <c r="AW185" s="14" t="s">
        <v>33</v>
      </c>
      <c r="AX185" s="14" t="s">
        <v>71</v>
      </c>
      <c r="AY185" s="226" t="s">
        <v>124</v>
      </c>
    </row>
    <row r="186" spans="1:65" s="13" customFormat="1">
      <c r="B186" s="206"/>
      <c r="C186" s="207"/>
      <c r="D186" s="202" t="s">
        <v>135</v>
      </c>
      <c r="E186" s="208" t="s">
        <v>19</v>
      </c>
      <c r="F186" s="209" t="s">
        <v>139</v>
      </c>
      <c r="G186" s="207"/>
      <c r="H186" s="208" t="s">
        <v>19</v>
      </c>
      <c r="I186" s="210"/>
      <c r="J186" s="207"/>
      <c r="K186" s="207"/>
      <c r="L186" s="211"/>
      <c r="M186" s="212"/>
      <c r="N186" s="213"/>
      <c r="O186" s="213"/>
      <c r="P186" s="213"/>
      <c r="Q186" s="213"/>
      <c r="R186" s="213"/>
      <c r="S186" s="213"/>
      <c r="T186" s="214"/>
      <c r="AT186" s="215" t="s">
        <v>135</v>
      </c>
      <c r="AU186" s="215" t="s">
        <v>81</v>
      </c>
      <c r="AV186" s="13" t="s">
        <v>79</v>
      </c>
      <c r="AW186" s="13" t="s">
        <v>33</v>
      </c>
      <c r="AX186" s="13" t="s">
        <v>71</v>
      </c>
      <c r="AY186" s="215" t="s">
        <v>124</v>
      </c>
    </row>
    <row r="187" spans="1:65" s="14" customFormat="1">
      <c r="B187" s="216"/>
      <c r="C187" s="217"/>
      <c r="D187" s="202" t="s">
        <v>135</v>
      </c>
      <c r="E187" s="218" t="s">
        <v>19</v>
      </c>
      <c r="F187" s="219" t="s">
        <v>178</v>
      </c>
      <c r="G187" s="217"/>
      <c r="H187" s="220">
        <v>2.5000000000000001E-2</v>
      </c>
      <c r="I187" s="221"/>
      <c r="J187" s="217"/>
      <c r="K187" s="217"/>
      <c r="L187" s="222"/>
      <c r="M187" s="223"/>
      <c r="N187" s="224"/>
      <c r="O187" s="224"/>
      <c r="P187" s="224"/>
      <c r="Q187" s="224"/>
      <c r="R187" s="224"/>
      <c r="S187" s="224"/>
      <c r="T187" s="225"/>
      <c r="AT187" s="226" t="s">
        <v>135</v>
      </c>
      <c r="AU187" s="226" t="s">
        <v>81</v>
      </c>
      <c r="AV187" s="14" t="s">
        <v>81</v>
      </c>
      <c r="AW187" s="14" t="s">
        <v>33</v>
      </c>
      <c r="AX187" s="14" t="s">
        <v>71</v>
      </c>
      <c r="AY187" s="226" t="s">
        <v>124</v>
      </c>
    </row>
    <row r="188" spans="1:65" s="16" customFormat="1">
      <c r="B188" s="238"/>
      <c r="C188" s="239"/>
      <c r="D188" s="202" t="s">
        <v>135</v>
      </c>
      <c r="E188" s="240" t="s">
        <v>19</v>
      </c>
      <c r="F188" s="241" t="s">
        <v>145</v>
      </c>
      <c r="G188" s="239"/>
      <c r="H188" s="242">
        <v>4.8480000000000008</v>
      </c>
      <c r="I188" s="243"/>
      <c r="J188" s="239"/>
      <c r="K188" s="239"/>
      <c r="L188" s="244"/>
      <c r="M188" s="245"/>
      <c r="N188" s="246"/>
      <c r="O188" s="246"/>
      <c r="P188" s="246"/>
      <c r="Q188" s="246"/>
      <c r="R188" s="246"/>
      <c r="S188" s="246"/>
      <c r="T188" s="247"/>
      <c r="AT188" s="248" t="s">
        <v>135</v>
      </c>
      <c r="AU188" s="248" t="s">
        <v>81</v>
      </c>
      <c r="AV188" s="16" t="s">
        <v>131</v>
      </c>
      <c r="AW188" s="16" t="s">
        <v>33</v>
      </c>
      <c r="AX188" s="16" t="s">
        <v>79</v>
      </c>
      <c r="AY188" s="248" t="s">
        <v>124</v>
      </c>
    </row>
    <row r="189" spans="1:65" s="2" customFormat="1" ht="21.6" customHeight="1">
      <c r="A189" s="36"/>
      <c r="B189" s="37"/>
      <c r="C189" s="189" t="s">
        <v>189</v>
      </c>
      <c r="D189" s="189" t="s">
        <v>126</v>
      </c>
      <c r="E189" s="190" t="s">
        <v>190</v>
      </c>
      <c r="F189" s="191" t="s">
        <v>191</v>
      </c>
      <c r="G189" s="192" t="s">
        <v>192</v>
      </c>
      <c r="H189" s="193">
        <v>320</v>
      </c>
      <c r="I189" s="194"/>
      <c r="J189" s="195">
        <f>ROUND(I189*H189,2)</f>
        <v>0</v>
      </c>
      <c r="K189" s="191" t="s">
        <v>19</v>
      </c>
      <c r="L189" s="41"/>
      <c r="M189" s="196" t="s">
        <v>19</v>
      </c>
      <c r="N189" s="197" t="s">
        <v>42</v>
      </c>
      <c r="O189" s="66"/>
      <c r="P189" s="198">
        <f>O189*H189</f>
        <v>0</v>
      </c>
      <c r="Q189" s="198">
        <v>0</v>
      </c>
      <c r="R189" s="198">
        <f>Q189*H189</f>
        <v>0</v>
      </c>
      <c r="S189" s="198">
        <v>0</v>
      </c>
      <c r="T189" s="199">
        <f>S189*H189</f>
        <v>0</v>
      </c>
      <c r="U189" s="36"/>
      <c r="V189" s="36"/>
      <c r="W189" s="36"/>
      <c r="X189" s="36"/>
      <c r="Y189" s="36"/>
      <c r="Z189" s="36"/>
      <c r="AA189" s="36"/>
      <c r="AB189" s="36"/>
      <c r="AC189" s="36"/>
      <c r="AD189" s="36"/>
      <c r="AE189" s="36"/>
      <c r="AR189" s="200" t="s">
        <v>131</v>
      </c>
      <c r="AT189" s="200" t="s">
        <v>126</v>
      </c>
      <c r="AU189" s="200" t="s">
        <v>81</v>
      </c>
      <c r="AY189" s="19" t="s">
        <v>124</v>
      </c>
      <c r="BE189" s="201">
        <f>IF(N189="základní",J189,0)</f>
        <v>0</v>
      </c>
      <c r="BF189" s="201">
        <f>IF(N189="snížená",J189,0)</f>
        <v>0</v>
      </c>
      <c r="BG189" s="201">
        <f>IF(N189="zákl. přenesená",J189,0)</f>
        <v>0</v>
      </c>
      <c r="BH189" s="201">
        <f>IF(N189="sníž. přenesená",J189,0)</f>
        <v>0</v>
      </c>
      <c r="BI189" s="201">
        <f>IF(N189="nulová",J189,0)</f>
        <v>0</v>
      </c>
      <c r="BJ189" s="19" t="s">
        <v>79</v>
      </c>
      <c r="BK189" s="201">
        <f>ROUND(I189*H189,2)</f>
        <v>0</v>
      </c>
      <c r="BL189" s="19" t="s">
        <v>131</v>
      </c>
      <c r="BM189" s="200" t="s">
        <v>193</v>
      </c>
    </row>
    <row r="190" spans="1:65" s="13" customFormat="1">
      <c r="B190" s="206"/>
      <c r="C190" s="207"/>
      <c r="D190" s="202" t="s">
        <v>135</v>
      </c>
      <c r="E190" s="208" t="s">
        <v>19</v>
      </c>
      <c r="F190" s="209" t="s">
        <v>194</v>
      </c>
      <c r="G190" s="207"/>
      <c r="H190" s="208" t="s">
        <v>19</v>
      </c>
      <c r="I190" s="210"/>
      <c r="J190" s="207"/>
      <c r="K190" s="207"/>
      <c r="L190" s="211"/>
      <c r="M190" s="212"/>
      <c r="N190" s="213"/>
      <c r="O190" s="213"/>
      <c r="P190" s="213"/>
      <c r="Q190" s="213"/>
      <c r="R190" s="213"/>
      <c r="S190" s="213"/>
      <c r="T190" s="214"/>
      <c r="AT190" s="215" t="s">
        <v>135</v>
      </c>
      <c r="AU190" s="215" t="s">
        <v>81</v>
      </c>
      <c r="AV190" s="13" t="s">
        <v>79</v>
      </c>
      <c r="AW190" s="13" t="s">
        <v>33</v>
      </c>
      <c r="AX190" s="13" t="s">
        <v>71</v>
      </c>
      <c r="AY190" s="215" t="s">
        <v>124</v>
      </c>
    </row>
    <row r="191" spans="1:65" s="13" customFormat="1">
      <c r="B191" s="206"/>
      <c r="C191" s="207"/>
      <c r="D191" s="202" t="s">
        <v>135</v>
      </c>
      <c r="E191" s="208" t="s">
        <v>19</v>
      </c>
      <c r="F191" s="209" t="s">
        <v>195</v>
      </c>
      <c r="G191" s="207"/>
      <c r="H191" s="208" t="s">
        <v>19</v>
      </c>
      <c r="I191" s="210"/>
      <c r="J191" s="207"/>
      <c r="K191" s="207"/>
      <c r="L191" s="211"/>
      <c r="M191" s="212"/>
      <c r="N191" s="213"/>
      <c r="O191" s="213"/>
      <c r="P191" s="213"/>
      <c r="Q191" s="213"/>
      <c r="R191" s="213"/>
      <c r="S191" s="213"/>
      <c r="T191" s="214"/>
      <c r="AT191" s="215" t="s">
        <v>135</v>
      </c>
      <c r="AU191" s="215" t="s">
        <v>81</v>
      </c>
      <c r="AV191" s="13" t="s">
        <v>79</v>
      </c>
      <c r="AW191" s="13" t="s">
        <v>33</v>
      </c>
      <c r="AX191" s="13" t="s">
        <v>71</v>
      </c>
      <c r="AY191" s="215" t="s">
        <v>124</v>
      </c>
    </row>
    <row r="192" spans="1:65" s="14" customFormat="1">
      <c r="B192" s="216"/>
      <c r="C192" s="217"/>
      <c r="D192" s="202" t="s">
        <v>135</v>
      </c>
      <c r="E192" s="218" t="s">
        <v>19</v>
      </c>
      <c r="F192" s="219" t="s">
        <v>196</v>
      </c>
      <c r="G192" s="217"/>
      <c r="H192" s="220">
        <v>320</v>
      </c>
      <c r="I192" s="221"/>
      <c r="J192" s="217"/>
      <c r="K192" s="217"/>
      <c r="L192" s="222"/>
      <c r="M192" s="223"/>
      <c r="N192" s="224"/>
      <c r="O192" s="224"/>
      <c r="P192" s="224"/>
      <c r="Q192" s="224"/>
      <c r="R192" s="224"/>
      <c r="S192" s="224"/>
      <c r="T192" s="225"/>
      <c r="AT192" s="226" t="s">
        <v>135</v>
      </c>
      <c r="AU192" s="226" t="s">
        <v>81</v>
      </c>
      <c r="AV192" s="14" t="s">
        <v>81</v>
      </c>
      <c r="AW192" s="14" t="s">
        <v>33</v>
      </c>
      <c r="AX192" s="14" t="s">
        <v>79</v>
      </c>
      <c r="AY192" s="226" t="s">
        <v>124</v>
      </c>
    </row>
    <row r="193" spans="1:65" s="2" customFormat="1" ht="86.45" customHeight="1">
      <c r="A193" s="36"/>
      <c r="B193" s="37"/>
      <c r="C193" s="189" t="s">
        <v>197</v>
      </c>
      <c r="D193" s="189" t="s">
        <v>126</v>
      </c>
      <c r="E193" s="190" t="s">
        <v>198</v>
      </c>
      <c r="F193" s="191" t="s">
        <v>199</v>
      </c>
      <c r="G193" s="192" t="s">
        <v>192</v>
      </c>
      <c r="H193" s="193">
        <v>500</v>
      </c>
      <c r="I193" s="194"/>
      <c r="J193" s="195">
        <f>ROUND(I193*H193,2)</f>
        <v>0</v>
      </c>
      <c r="K193" s="191" t="s">
        <v>19</v>
      </c>
      <c r="L193" s="41"/>
      <c r="M193" s="196" t="s">
        <v>19</v>
      </c>
      <c r="N193" s="197" t="s">
        <v>42</v>
      </c>
      <c r="O193" s="66"/>
      <c r="P193" s="198">
        <f>O193*H193</f>
        <v>0</v>
      </c>
      <c r="Q193" s="198">
        <v>0</v>
      </c>
      <c r="R193" s="198">
        <f>Q193*H193</f>
        <v>0</v>
      </c>
      <c r="S193" s="198">
        <v>0</v>
      </c>
      <c r="T193" s="199">
        <f>S193*H193</f>
        <v>0</v>
      </c>
      <c r="U193" s="36"/>
      <c r="V193" s="36"/>
      <c r="W193" s="36"/>
      <c r="X193" s="36"/>
      <c r="Y193" s="36"/>
      <c r="Z193" s="36"/>
      <c r="AA193" s="36"/>
      <c r="AB193" s="36"/>
      <c r="AC193" s="36"/>
      <c r="AD193" s="36"/>
      <c r="AE193" s="36"/>
      <c r="AR193" s="200" t="s">
        <v>131</v>
      </c>
      <c r="AT193" s="200" t="s">
        <v>126</v>
      </c>
      <c r="AU193" s="200" t="s">
        <v>81</v>
      </c>
      <c r="AY193" s="19" t="s">
        <v>124</v>
      </c>
      <c r="BE193" s="201">
        <f>IF(N193="základní",J193,0)</f>
        <v>0</v>
      </c>
      <c r="BF193" s="201">
        <f>IF(N193="snížená",J193,0)</f>
        <v>0</v>
      </c>
      <c r="BG193" s="201">
        <f>IF(N193="zákl. přenesená",J193,0)</f>
        <v>0</v>
      </c>
      <c r="BH193" s="201">
        <f>IF(N193="sníž. přenesená",J193,0)</f>
        <v>0</v>
      </c>
      <c r="BI193" s="201">
        <f>IF(N193="nulová",J193,0)</f>
        <v>0</v>
      </c>
      <c r="BJ193" s="19" t="s">
        <v>79</v>
      </c>
      <c r="BK193" s="201">
        <f>ROUND(I193*H193,2)</f>
        <v>0</v>
      </c>
      <c r="BL193" s="19" t="s">
        <v>131</v>
      </c>
      <c r="BM193" s="200" t="s">
        <v>200</v>
      </c>
    </row>
    <row r="194" spans="1:65" s="13" customFormat="1">
      <c r="B194" s="206"/>
      <c r="C194" s="207"/>
      <c r="D194" s="202" t="s">
        <v>135</v>
      </c>
      <c r="E194" s="208" t="s">
        <v>19</v>
      </c>
      <c r="F194" s="209" t="s">
        <v>194</v>
      </c>
      <c r="G194" s="207"/>
      <c r="H194" s="208" t="s">
        <v>19</v>
      </c>
      <c r="I194" s="210"/>
      <c r="J194" s="207"/>
      <c r="K194" s="207"/>
      <c r="L194" s="211"/>
      <c r="M194" s="212"/>
      <c r="N194" s="213"/>
      <c r="O194" s="213"/>
      <c r="P194" s="213"/>
      <c r="Q194" s="213"/>
      <c r="R194" s="213"/>
      <c r="S194" s="213"/>
      <c r="T194" s="214"/>
      <c r="AT194" s="215" t="s">
        <v>135</v>
      </c>
      <c r="AU194" s="215" t="s">
        <v>81</v>
      </c>
      <c r="AV194" s="13" t="s">
        <v>79</v>
      </c>
      <c r="AW194" s="13" t="s">
        <v>33</v>
      </c>
      <c r="AX194" s="13" t="s">
        <v>71</v>
      </c>
      <c r="AY194" s="215" t="s">
        <v>124</v>
      </c>
    </row>
    <row r="195" spans="1:65" s="14" customFormat="1">
      <c r="B195" s="216"/>
      <c r="C195" s="217"/>
      <c r="D195" s="202" t="s">
        <v>135</v>
      </c>
      <c r="E195" s="218" t="s">
        <v>19</v>
      </c>
      <c r="F195" s="219" t="s">
        <v>201</v>
      </c>
      <c r="G195" s="217"/>
      <c r="H195" s="220">
        <v>500</v>
      </c>
      <c r="I195" s="221"/>
      <c r="J195" s="217"/>
      <c r="K195" s="217"/>
      <c r="L195" s="222"/>
      <c r="M195" s="223"/>
      <c r="N195" s="224"/>
      <c r="O195" s="224"/>
      <c r="P195" s="224"/>
      <c r="Q195" s="224"/>
      <c r="R195" s="224"/>
      <c r="S195" s="224"/>
      <c r="T195" s="225"/>
      <c r="AT195" s="226" t="s">
        <v>135</v>
      </c>
      <c r="AU195" s="226" t="s">
        <v>81</v>
      </c>
      <c r="AV195" s="14" t="s">
        <v>81</v>
      </c>
      <c r="AW195" s="14" t="s">
        <v>33</v>
      </c>
      <c r="AX195" s="14" t="s">
        <v>79</v>
      </c>
      <c r="AY195" s="226" t="s">
        <v>124</v>
      </c>
    </row>
    <row r="196" spans="1:65" s="2" customFormat="1" ht="48" customHeight="1">
      <c r="A196" s="36"/>
      <c r="B196" s="37"/>
      <c r="C196" s="189" t="s">
        <v>202</v>
      </c>
      <c r="D196" s="189" t="s">
        <v>126</v>
      </c>
      <c r="E196" s="190" t="s">
        <v>203</v>
      </c>
      <c r="F196" s="191" t="s">
        <v>204</v>
      </c>
      <c r="G196" s="192" t="s">
        <v>192</v>
      </c>
      <c r="H196" s="193">
        <v>675</v>
      </c>
      <c r="I196" s="194"/>
      <c r="J196" s="195">
        <f>ROUND(I196*H196,2)</f>
        <v>0</v>
      </c>
      <c r="K196" s="191" t="s">
        <v>19</v>
      </c>
      <c r="L196" s="41"/>
      <c r="M196" s="196" t="s">
        <v>19</v>
      </c>
      <c r="N196" s="197" t="s">
        <v>42</v>
      </c>
      <c r="O196" s="66"/>
      <c r="P196" s="198">
        <f>O196*H196</f>
        <v>0</v>
      </c>
      <c r="Q196" s="198">
        <v>0</v>
      </c>
      <c r="R196" s="198">
        <f>Q196*H196</f>
        <v>0</v>
      </c>
      <c r="S196" s="198">
        <v>0</v>
      </c>
      <c r="T196" s="199">
        <f>S196*H196</f>
        <v>0</v>
      </c>
      <c r="U196" s="36"/>
      <c r="V196" s="36"/>
      <c r="W196" s="36"/>
      <c r="X196" s="36"/>
      <c r="Y196" s="36"/>
      <c r="Z196" s="36"/>
      <c r="AA196" s="36"/>
      <c r="AB196" s="36"/>
      <c r="AC196" s="36"/>
      <c r="AD196" s="36"/>
      <c r="AE196" s="36"/>
      <c r="AR196" s="200" t="s">
        <v>131</v>
      </c>
      <c r="AT196" s="200" t="s">
        <v>126</v>
      </c>
      <c r="AU196" s="200" t="s">
        <v>81</v>
      </c>
      <c r="AY196" s="19" t="s">
        <v>124</v>
      </c>
      <c r="BE196" s="201">
        <f>IF(N196="základní",J196,0)</f>
        <v>0</v>
      </c>
      <c r="BF196" s="201">
        <f>IF(N196="snížená",J196,0)</f>
        <v>0</v>
      </c>
      <c r="BG196" s="201">
        <f>IF(N196="zákl. přenesená",J196,0)</f>
        <v>0</v>
      </c>
      <c r="BH196" s="201">
        <f>IF(N196="sníž. přenesená",J196,0)</f>
        <v>0</v>
      </c>
      <c r="BI196" s="201">
        <f>IF(N196="nulová",J196,0)</f>
        <v>0</v>
      </c>
      <c r="BJ196" s="19" t="s">
        <v>79</v>
      </c>
      <c r="BK196" s="201">
        <f>ROUND(I196*H196,2)</f>
        <v>0</v>
      </c>
      <c r="BL196" s="19" t="s">
        <v>131</v>
      </c>
      <c r="BM196" s="200" t="s">
        <v>205</v>
      </c>
    </row>
    <row r="197" spans="1:65" s="13" customFormat="1">
      <c r="B197" s="206"/>
      <c r="C197" s="207"/>
      <c r="D197" s="202" t="s">
        <v>135</v>
      </c>
      <c r="E197" s="208" t="s">
        <v>19</v>
      </c>
      <c r="F197" s="209" t="s">
        <v>194</v>
      </c>
      <c r="G197" s="207"/>
      <c r="H197" s="208" t="s">
        <v>19</v>
      </c>
      <c r="I197" s="210"/>
      <c r="J197" s="207"/>
      <c r="K197" s="207"/>
      <c r="L197" s="211"/>
      <c r="M197" s="212"/>
      <c r="N197" s="213"/>
      <c r="O197" s="213"/>
      <c r="P197" s="213"/>
      <c r="Q197" s="213"/>
      <c r="R197" s="213"/>
      <c r="S197" s="213"/>
      <c r="T197" s="214"/>
      <c r="AT197" s="215" t="s">
        <v>135</v>
      </c>
      <c r="AU197" s="215" t="s">
        <v>81</v>
      </c>
      <c r="AV197" s="13" t="s">
        <v>79</v>
      </c>
      <c r="AW197" s="13" t="s">
        <v>33</v>
      </c>
      <c r="AX197" s="13" t="s">
        <v>71</v>
      </c>
      <c r="AY197" s="215" t="s">
        <v>124</v>
      </c>
    </row>
    <row r="198" spans="1:65" s="14" customFormat="1">
      <c r="B198" s="216"/>
      <c r="C198" s="217"/>
      <c r="D198" s="202" t="s">
        <v>135</v>
      </c>
      <c r="E198" s="218" t="s">
        <v>19</v>
      </c>
      <c r="F198" s="219" t="s">
        <v>206</v>
      </c>
      <c r="G198" s="217"/>
      <c r="H198" s="220">
        <v>675</v>
      </c>
      <c r="I198" s="221"/>
      <c r="J198" s="217"/>
      <c r="K198" s="217"/>
      <c r="L198" s="222"/>
      <c r="M198" s="223"/>
      <c r="N198" s="224"/>
      <c r="O198" s="224"/>
      <c r="P198" s="224"/>
      <c r="Q198" s="224"/>
      <c r="R198" s="224"/>
      <c r="S198" s="224"/>
      <c r="T198" s="225"/>
      <c r="AT198" s="226" t="s">
        <v>135</v>
      </c>
      <c r="AU198" s="226" t="s">
        <v>81</v>
      </c>
      <c r="AV198" s="14" t="s">
        <v>81</v>
      </c>
      <c r="AW198" s="14" t="s">
        <v>33</v>
      </c>
      <c r="AX198" s="14" t="s">
        <v>79</v>
      </c>
      <c r="AY198" s="226" t="s">
        <v>124</v>
      </c>
    </row>
    <row r="199" spans="1:65" s="12" customFormat="1" ht="22.9" customHeight="1">
      <c r="B199" s="173"/>
      <c r="C199" s="174"/>
      <c r="D199" s="175" t="s">
        <v>70</v>
      </c>
      <c r="E199" s="187" t="s">
        <v>81</v>
      </c>
      <c r="F199" s="187" t="s">
        <v>207</v>
      </c>
      <c r="G199" s="174"/>
      <c r="H199" s="174"/>
      <c r="I199" s="177"/>
      <c r="J199" s="188">
        <f>BK199</f>
        <v>0</v>
      </c>
      <c r="K199" s="174"/>
      <c r="L199" s="179"/>
      <c r="M199" s="180"/>
      <c r="N199" s="181"/>
      <c r="O199" s="181"/>
      <c r="P199" s="182">
        <f>SUM(P200:P219)</f>
        <v>0</v>
      </c>
      <c r="Q199" s="181"/>
      <c r="R199" s="182">
        <f>SUM(R200:R219)</f>
        <v>9.5736506200000004</v>
      </c>
      <c r="S199" s="181"/>
      <c r="T199" s="183">
        <f>SUM(T200:T219)</f>
        <v>0</v>
      </c>
      <c r="AR199" s="184" t="s">
        <v>79</v>
      </c>
      <c r="AT199" s="185" t="s">
        <v>70</v>
      </c>
      <c r="AU199" s="185" t="s">
        <v>79</v>
      </c>
      <c r="AY199" s="184" t="s">
        <v>124</v>
      </c>
      <c r="BK199" s="186">
        <f>SUM(BK200:BK219)</f>
        <v>0</v>
      </c>
    </row>
    <row r="200" spans="1:65" s="2" customFormat="1" ht="21.6" customHeight="1">
      <c r="A200" s="36"/>
      <c r="B200" s="37"/>
      <c r="C200" s="189" t="s">
        <v>208</v>
      </c>
      <c r="D200" s="189" t="s">
        <v>126</v>
      </c>
      <c r="E200" s="190" t="s">
        <v>209</v>
      </c>
      <c r="F200" s="191" t="s">
        <v>210</v>
      </c>
      <c r="G200" s="192" t="s">
        <v>169</v>
      </c>
      <c r="H200" s="193">
        <v>4.2430000000000003</v>
      </c>
      <c r="I200" s="194"/>
      <c r="J200" s="195">
        <f>ROUND(I200*H200,2)</f>
        <v>0</v>
      </c>
      <c r="K200" s="191" t="s">
        <v>130</v>
      </c>
      <c r="L200" s="41"/>
      <c r="M200" s="196" t="s">
        <v>19</v>
      </c>
      <c r="N200" s="197" t="s">
        <v>42</v>
      </c>
      <c r="O200" s="66"/>
      <c r="P200" s="198">
        <f>O200*H200</f>
        <v>0</v>
      </c>
      <c r="Q200" s="198">
        <v>2.2563399999999998</v>
      </c>
      <c r="R200" s="198">
        <f>Q200*H200</f>
        <v>9.5736506200000004</v>
      </c>
      <c r="S200" s="198">
        <v>0</v>
      </c>
      <c r="T200" s="199">
        <f>S200*H200</f>
        <v>0</v>
      </c>
      <c r="U200" s="36"/>
      <c r="V200" s="36"/>
      <c r="W200" s="36"/>
      <c r="X200" s="36"/>
      <c r="Y200" s="36"/>
      <c r="Z200" s="36"/>
      <c r="AA200" s="36"/>
      <c r="AB200" s="36"/>
      <c r="AC200" s="36"/>
      <c r="AD200" s="36"/>
      <c r="AE200" s="36"/>
      <c r="AR200" s="200" t="s">
        <v>131</v>
      </c>
      <c r="AT200" s="200" t="s">
        <v>126</v>
      </c>
      <c r="AU200" s="200" t="s">
        <v>81</v>
      </c>
      <c r="AY200" s="19" t="s">
        <v>124</v>
      </c>
      <c r="BE200" s="201">
        <f>IF(N200="základní",J200,0)</f>
        <v>0</v>
      </c>
      <c r="BF200" s="201">
        <f>IF(N200="snížená",J200,0)</f>
        <v>0</v>
      </c>
      <c r="BG200" s="201">
        <f>IF(N200="zákl. přenesená",J200,0)</f>
        <v>0</v>
      </c>
      <c r="BH200" s="201">
        <f>IF(N200="sníž. přenesená",J200,0)</f>
        <v>0</v>
      </c>
      <c r="BI200" s="201">
        <f>IF(N200="nulová",J200,0)</f>
        <v>0</v>
      </c>
      <c r="BJ200" s="19" t="s">
        <v>79</v>
      </c>
      <c r="BK200" s="201">
        <f>ROUND(I200*H200,2)</f>
        <v>0</v>
      </c>
      <c r="BL200" s="19" t="s">
        <v>131</v>
      </c>
      <c r="BM200" s="200" t="s">
        <v>211</v>
      </c>
    </row>
    <row r="201" spans="1:65" s="2" customFormat="1" ht="97.5">
      <c r="A201" s="36"/>
      <c r="B201" s="37"/>
      <c r="C201" s="38"/>
      <c r="D201" s="202" t="s">
        <v>133</v>
      </c>
      <c r="E201" s="38"/>
      <c r="F201" s="203" t="s">
        <v>212</v>
      </c>
      <c r="G201" s="38"/>
      <c r="H201" s="38"/>
      <c r="I201" s="110"/>
      <c r="J201" s="38"/>
      <c r="K201" s="38"/>
      <c r="L201" s="41"/>
      <c r="M201" s="204"/>
      <c r="N201" s="205"/>
      <c r="O201" s="66"/>
      <c r="P201" s="66"/>
      <c r="Q201" s="66"/>
      <c r="R201" s="66"/>
      <c r="S201" s="66"/>
      <c r="T201" s="67"/>
      <c r="U201" s="36"/>
      <c r="V201" s="36"/>
      <c r="W201" s="36"/>
      <c r="X201" s="36"/>
      <c r="Y201" s="36"/>
      <c r="Z201" s="36"/>
      <c r="AA201" s="36"/>
      <c r="AB201" s="36"/>
      <c r="AC201" s="36"/>
      <c r="AD201" s="36"/>
      <c r="AE201" s="36"/>
      <c r="AT201" s="19" t="s">
        <v>133</v>
      </c>
      <c r="AU201" s="19" t="s">
        <v>81</v>
      </c>
    </row>
    <row r="202" spans="1:65" s="13" customFormat="1">
      <c r="B202" s="206"/>
      <c r="C202" s="207"/>
      <c r="D202" s="202" t="s">
        <v>135</v>
      </c>
      <c r="E202" s="208" t="s">
        <v>19</v>
      </c>
      <c r="F202" s="209" t="s">
        <v>136</v>
      </c>
      <c r="G202" s="207"/>
      <c r="H202" s="208" t="s">
        <v>19</v>
      </c>
      <c r="I202" s="210"/>
      <c r="J202" s="207"/>
      <c r="K202" s="207"/>
      <c r="L202" s="211"/>
      <c r="M202" s="212"/>
      <c r="N202" s="213"/>
      <c r="O202" s="213"/>
      <c r="P202" s="213"/>
      <c r="Q202" s="213"/>
      <c r="R202" s="213"/>
      <c r="S202" s="213"/>
      <c r="T202" s="214"/>
      <c r="AT202" s="215" t="s">
        <v>135</v>
      </c>
      <c r="AU202" s="215" t="s">
        <v>81</v>
      </c>
      <c r="AV202" s="13" t="s">
        <v>79</v>
      </c>
      <c r="AW202" s="13" t="s">
        <v>33</v>
      </c>
      <c r="AX202" s="13" t="s">
        <v>71</v>
      </c>
      <c r="AY202" s="215" t="s">
        <v>124</v>
      </c>
    </row>
    <row r="203" spans="1:65" s="13" customFormat="1">
      <c r="B203" s="206"/>
      <c r="C203" s="207"/>
      <c r="D203" s="202" t="s">
        <v>135</v>
      </c>
      <c r="E203" s="208" t="s">
        <v>19</v>
      </c>
      <c r="F203" s="209" t="s">
        <v>149</v>
      </c>
      <c r="G203" s="207"/>
      <c r="H203" s="208" t="s">
        <v>19</v>
      </c>
      <c r="I203" s="210"/>
      <c r="J203" s="207"/>
      <c r="K203" s="207"/>
      <c r="L203" s="211"/>
      <c r="M203" s="212"/>
      <c r="N203" s="213"/>
      <c r="O203" s="213"/>
      <c r="P203" s="213"/>
      <c r="Q203" s="213"/>
      <c r="R203" s="213"/>
      <c r="S203" s="213"/>
      <c r="T203" s="214"/>
      <c r="AT203" s="215" t="s">
        <v>135</v>
      </c>
      <c r="AU203" s="215" t="s">
        <v>81</v>
      </c>
      <c r="AV203" s="13" t="s">
        <v>79</v>
      </c>
      <c r="AW203" s="13" t="s">
        <v>33</v>
      </c>
      <c r="AX203" s="13" t="s">
        <v>71</v>
      </c>
      <c r="AY203" s="215" t="s">
        <v>124</v>
      </c>
    </row>
    <row r="204" spans="1:65" s="14" customFormat="1">
      <c r="B204" s="216"/>
      <c r="C204" s="217"/>
      <c r="D204" s="202" t="s">
        <v>135</v>
      </c>
      <c r="E204" s="218" t="s">
        <v>19</v>
      </c>
      <c r="F204" s="219" t="s">
        <v>213</v>
      </c>
      <c r="G204" s="217"/>
      <c r="H204" s="220">
        <v>0.35199999999999998</v>
      </c>
      <c r="I204" s="221"/>
      <c r="J204" s="217"/>
      <c r="K204" s="217"/>
      <c r="L204" s="222"/>
      <c r="M204" s="223"/>
      <c r="N204" s="224"/>
      <c r="O204" s="224"/>
      <c r="P204" s="224"/>
      <c r="Q204" s="224"/>
      <c r="R204" s="224"/>
      <c r="S204" s="224"/>
      <c r="T204" s="225"/>
      <c r="AT204" s="226" t="s">
        <v>135</v>
      </c>
      <c r="AU204" s="226" t="s">
        <v>81</v>
      </c>
      <c r="AV204" s="14" t="s">
        <v>81</v>
      </c>
      <c r="AW204" s="14" t="s">
        <v>33</v>
      </c>
      <c r="AX204" s="14" t="s">
        <v>71</v>
      </c>
      <c r="AY204" s="226" t="s">
        <v>124</v>
      </c>
    </row>
    <row r="205" spans="1:65" s="13" customFormat="1">
      <c r="B205" s="206"/>
      <c r="C205" s="207"/>
      <c r="D205" s="202" t="s">
        <v>135</v>
      </c>
      <c r="E205" s="208" t="s">
        <v>19</v>
      </c>
      <c r="F205" s="209" t="s">
        <v>151</v>
      </c>
      <c r="G205" s="207"/>
      <c r="H205" s="208" t="s">
        <v>19</v>
      </c>
      <c r="I205" s="210"/>
      <c r="J205" s="207"/>
      <c r="K205" s="207"/>
      <c r="L205" s="211"/>
      <c r="M205" s="212"/>
      <c r="N205" s="213"/>
      <c r="O205" s="213"/>
      <c r="P205" s="213"/>
      <c r="Q205" s="213"/>
      <c r="R205" s="213"/>
      <c r="S205" s="213"/>
      <c r="T205" s="214"/>
      <c r="AT205" s="215" t="s">
        <v>135</v>
      </c>
      <c r="AU205" s="215" t="s">
        <v>81</v>
      </c>
      <c r="AV205" s="13" t="s">
        <v>79</v>
      </c>
      <c r="AW205" s="13" t="s">
        <v>33</v>
      </c>
      <c r="AX205" s="13" t="s">
        <v>71</v>
      </c>
      <c r="AY205" s="215" t="s">
        <v>124</v>
      </c>
    </row>
    <row r="206" spans="1:65" s="14" customFormat="1">
      <c r="B206" s="216"/>
      <c r="C206" s="217"/>
      <c r="D206" s="202" t="s">
        <v>135</v>
      </c>
      <c r="E206" s="218" t="s">
        <v>19</v>
      </c>
      <c r="F206" s="219" t="s">
        <v>214</v>
      </c>
      <c r="G206" s="217"/>
      <c r="H206" s="220">
        <v>0.61499999999999999</v>
      </c>
      <c r="I206" s="221"/>
      <c r="J206" s="217"/>
      <c r="K206" s="217"/>
      <c r="L206" s="222"/>
      <c r="M206" s="223"/>
      <c r="N206" s="224"/>
      <c r="O206" s="224"/>
      <c r="P206" s="224"/>
      <c r="Q206" s="224"/>
      <c r="R206" s="224"/>
      <c r="S206" s="224"/>
      <c r="T206" s="225"/>
      <c r="AT206" s="226" t="s">
        <v>135</v>
      </c>
      <c r="AU206" s="226" t="s">
        <v>81</v>
      </c>
      <c r="AV206" s="14" t="s">
        <v>81</v>
      </c>
      <c r="AW206" s="14" t="s">
        <v>33</v>
      </c>
      <c r="AX206" s="14" t="s">
        <v>71</v>
      </c>
      <c r="AY206" s="226" t="s">
        <v>124</v>
      </c>
    </row>
    <row r="207" spans="1:65" s="13" customFormat="1">
      <c r="B207" s="206"/>
      <c r="C207" s="207"/>
      <c r="D207" s="202" t="s">
        <v>135</v>
      </c>
      <c r="E207" s="208" t="s">
        <v>19</v>
      </c>
      <c r="F207" s="209" t="s">
        <v>153</v>
      </c>
      <c r="G207" s="207"/>
      <c r="H207" s="208" t="s">
        <v>19</v>
      </c>
      <c r="I207" s="210"/>
      <c r="J207" s="207"/>
      <c r="K207" s="207"/>
      <c r="L207" s="211"/>
      <c r="M207" s="212"/>
      <c r="N207" s="213"/>
      <c r="O207" s="213"/>
      <c r="P207" s="213"/>
      <c r="Q207" s="213"/>
      <c r="R207" s="213"/>
      <c r="S207" s="213"/>
      <c r="T207" s="214"/>
      <c r="AT207" s="215" t="s">
        <v>135</v>
      </c>
      <c r="AU207" s="215" t="s">
        <v>81</v>
      </c>
      <c r="AV207" s="13" t="s">
        <v>79</v>
      </c>
      <c r="AW207" s="13" t="s">
        <v>33</v>
      </c>
      <c r="AX207" s="13" t="s">
        <v>71</v>
      </c>
      <c r="AY207" s="215" t="s">
        <v>124</v>
      </c>
    </row>
    <row r="208" spans="1:65" s="14" customFormat="1">
      <c r="B208" s="216"/>
      <c r="C208" s="217"/>
      <c r="D208" s="202" t="s">
        <v>135</v>
      </c>
      <c r="E208" s="218" t="s">
        <v>19</v>
      </c>
      <c r="F208" s="219" t="s">
        <v>215</v>
      </c>
      <c r="G208" s="217"/>
      <c r="H208" s="220">
        <v>0.17599999999999999</v>
      </c>
      <c r="I208" s="221"/>
      <c r="J208" s="217"/>
      <c r="K208" s="217"/>
      <c r="L208" s="222"/>
      <c r="M208" s="223"/>
      <c r="N208" s="224"/>
      <c r="O208" s="224"/>
      <c r="P208" s="224"/>
      <c r="Q208" s="224"/>
      <c r="R208" s="224"/>
      <c r="S208" s="224"/>
      <c r="T208" s="225"/>
      <c r="AT208" s="226" t="s">
        <v>135</v>
      </c>
      <c r="AU208" s="226" t="s">
        <v>81</v>
      </c>
      <c r="AV208" s="14" t="s">
        <v>81</v>
      </c>
      <c r="AW208" s="14" t="s">
        <v>33</v>
      </c>
      <c r="AX208" s="14" t="s">
        <v>71</v>
      </c>
      <c r="AY208" s="226" t="s">
        <v>124</v>
      </c>
    </row>
    <row r="209" spans="1:65" s="13" customFormat="1">
      <c r="B209" s="206"/>
      <c r="C209" s="207"/>
      <c r="D209" s="202" t="s">
        <v>135</v>
      </c>
      <c r="E209" s="208" t="s">
        <v>19</v>
      </c>
      <c r="F209" s="209" t="s">
        <v>155</v>
      </c>
      <c r="G209" s="207"/>
      <c r="H209" s="208" t="s">
        <v>19</v>
      </c>
      <c r="I209" s="210"/>
      <c r="J209" s="207"/>
      <c r="K209" s="207"/>
      <c r="L209" s="211"/>
      <c r="M209" s="212"/>
      <c r="N209" s="213"/>
      <c r="O209" s="213"/>
      <c r="P209" s="213"/>
      <c r="Q209" s="213"/>
      <c r="R209" s="213"/>
      <c r="S209" s="213"/>
      <c r="T209" s="214"/>
      <c r="AT209" s="215" t="s">
        <v>135</v>
      </c>
      <c r="AU209" s="215" t="s">
        <v>81</v>
      </c>
      <c r="AV209" s="13" t="s">
        <v>79</v>
      </c>
      <c r="AW209" s="13" t="s">
        <v>33</v>
      </c>
      <c r="AX209" s="13" t="s">
        <v>71</v>
      </c>
      <c r="AY209" s="215" t="s">
        <v>124</v>
      </c>
    </row>
    <row r="210" spans="1:65" s="14" customFormat="1">
      <c r="B210" s="216"/>
      <c r="C210" s="217"/>
      <c r="D210" s="202" t="s">
        <v>135</v>
      </c>
      <c r="E210" s="218" t="s">
        <v>19</v>
      </c>
      <c r="F210" s="219" t="s">
        <v>216</v>
      </c>
      <c r="G210" s="217"/>
      <c r="H210" s="220">
        <v>1.0549999999999999</v>
      </c>
      <c r="I210" s="221"/>
      <c r="J210" s="217"/>
      <c r="K210" s="217"/>
      <c r="L210" s="222"/>
      <c r="M210" s="223"/>
      <c r="N210" s="224"/>
      <c r="O210" s="224"/>
      <c r="P210" s="224"/>
      <c r="Q210" s="224"/>
      <c r="R210" s="224"/>
      <c r="S210" s="224"/>
      <c r="T210" s="225"/>
      <c r="AT210" s="226" t="s">
        <v>135</v>
      </c>
      <c r="AU210" s="226" t="s">
        <v>81</v>
      </c>
      <c r="AV210" s="14" t="s">
        <v>81</v>
      </c>
      <c r="AW210" s="14" t="s">
        <v>33</v>
      </c>
      <c r="AX210" s="14" t="s">
        <v>71</v>
      </c>
      <c r="AY210" s="226" t="s">
        <v>124</v>
      </c>
    </row>
    <row r="211" spans="1:65" s="13" customFormat="1">
      <c r="B211" s="206"/>
      <c r="C211" s="207"/>
      <c r="D211" s="202" t="s">
        <v>135</v>
      </c>
      <c r="E211" s="208" t="s">
        <v>19</v>
      </c>
      <c r="F211" s="209" t="s">
        <v>157</v>
      </c>
      <c r="G211" s="207"/>
      <c r="H211" s="208" t="s">
        <v>19</v>
      </c>
      <c r="I211" s="210"/>
      <c r="J211" s="207"/>
      <c r="K211" s="207"/>
      <c r="L211" s="211"/>
      <c r="M211" s="212"/>
      <c r="N211" s="213"/>
      <c r="O211" s="213"/>
      <c r="P211" s="213"/>
      <c r="Q211" s="213"/>
      <c r="R211" s="213"/>
      <c r="S211" s="213"/>
      <c r="T211" s="214"/>
      <c r="AT211" s="215" t="s">
        <v>135</v>
      </c>
      <c r="AU211" s="215" t="s">
        <v>81</v>
      </c>
      <c r="AV211" s="13" t="s">
        <v>79</v>
      </c>
      <c r="AW211" s="13" t="s">
        <v>33</v>
      </c>
      <c r="AX211" s="13" t="s">
        <v>71</v>
      </c>
      <c r="AY211" s="215" t="s">
        <v>124</v>
      </c>
    </row>
    <row r="212" spans="1:65" s="14" customFormat="1">
      <c r="B212" s="216"/>
      <c r="C212" s="217"/>
      <c r="D212" s="202" t="s">
        <v>135</v>
      </c>
      <c r="E212" s="218" t="s">
        <v>19</v>
      </c>
      <c r="F212" s="219" t="s">
        <v>217</v>
      </c>
      <c r="G212" s="217"/>
      <c r="H212" s="220">
        <v>0.52800000000000002</v>
      </c>
      <c r="I212" s="221"/>
      <c r="J212" s="217"/>
      <c r="K212" s="217"/>
      <c r="L212" s="222"/>
      <c r="M212" s="223"/>
      <c r="N212" s="224"/>
      <c r="O212" s="224"/>
      <c r="P212" s="224"/>
      <c r="Q212" s="224"/>
      <c r="R212" s="224"/>
      <c r="S212" s="224"/>
      <c r="T212" s="225"/>
      <c r="AT212" s="226" t="s">
        <v>135</v>
      </c>
      <c r="AU212" s="226" t="s">
        <v>81</v>
      </c>
      <c r="AV212" s="14" t="s">
        <v>81</v>
      </c>
      <c r="AW212" s="14" t="s">
        <v>33</v>
      </c>
      <c r="AX212" s="14" t="s">
        <v>71</v>
      </c>
      <c r="AY212" s="226" t="s">
        <v>124</v>
      </c>
    </row>
    <row r="213" spans="1:65" s="13" customFormat="1">
      <c r="B213" s="206"/>
      <c r="C213" s="207"/>
      <c r="D213" s="202" t="s">
        <v>135</v>
      </c>
      <c r="E213" s="208" t="s">
        <v>19</v>
      </c>
      <c r="F213" s="209" t="s">
        <v>137</v>
      </c>
      <c r="G213" s="207"/>
      <c r="H213" s="208" t="s">
        <v>19</v>
      </c>
      <c r="I213" s="210"/>
      <c r="J213" s="207"/>
      <c r="K213" s="207"/>
      <c r="L213" s="211"/>
      <c r="M213" s="212"/>
      <c r="N213" s="213"/>
      <c r="O213" s="213"/>
      <c r="P213" s="213"/>
      <c r="Q213" s="213"/>
      <c r="R213" s="213"/>
      <c r="S213" s="213"/>
      <c r="T213" s="214"/>
      <c r="AT213" s="215" t="s">
        <v>135</v>
      </c>
      <c r="AU213" s="215" t="s">
        <v>81</v>
      </c>
      <c r="AV213" s="13" t="s">
        <v>79</v>
      </c>
      <c r="AW213" s="13" t="s">
        <v>33</v>
      </c>
      <c r="AX213" s="13" t="s">
        <v>71</v>
      </c>
      <c r="AY213" s="215" t="s">
        <v>124</v>
      </c>
    </row>
    <row r="214" spans="1:65" s="14" customFormat="1">
      <c r="B214" s="216"/>
      <c r="C214" s="217"/>
      <c r="D214" s="202" t="s">
        <v>135</v>
      </c>
      <c r="E214" s="218" t="s">
        <v>19</v>
      </c>
      <c r="F214" s="219" t="s">
        <v>218</v>
      </c>
      <c r="G214" s="217"/>
      <c r="H214" s="220">
        <v>8.7999999999999995E-2</v>
      </c>
      <c r="I214" s="221"/>
      <c r="J214" s="217"/>
      <c r="K214" s="217"/>
      <c r="L214" s="222"/>
      <c r="M214" s="223"/>
      <c r="N214" s="224"/>
      <c r="O214" s="224"/>
      <c r="P214" s="224"/>
      <c r="Q214" s="224"/>
      <c r="R214" s="224"/>
      <c r="S214" s="224"/>
      <c r="T214" s="225"/>
      <c r="AT214" s="226" t="s">
        <v>135</v>
      </c>
      <c r="AU214" s="226" t="s">
        <v>81</v>
      </c>
      <c r="AV214" s="14" t="s">
        <v>81</v>
      </c>
      <c r="AW214" s="14" t="s">
        <v>33</v>
      </c>
      <c r="AX214" s="14" t="s">
        <v>71</v>
      </c>
      <c r="AY214" s="226" t="s">
        <v>124</v>
      </c>
    </row>
    <row r="215" spans="1:65" s="13" customFormat="1">
      <c r="B215" s="206"/>
      <c r="C215" s="207"/>
      <c r="D215" s="202" t="s">
        <v>135</v>
      </c>
      <c r="E215" s="208" t="s">
        <v>19</v>
      </c>
      <c r="F215" s="209" t="s">
        <v>158</v>
      </c>
      <c r="G215" s="207"/>
      <c r="H215" s="208" t="s">
        <v>19</v>
      </c>
      <c r="I215" s="210"/>
      <c r="J215" s="207"/>
      <c r="K215" s="207"/>
      <c r="L215" s="211"/>
      <c r="M215" s="212"/>
      <c r="N215" s="213"/>
      <c r="O215" s="213"/>
      <c r="P215" s="213"/>
      <c r="Q215" s="213"/>
      <c r="R215" s="213"/>
      <c r="S215" s="213"/>
      <c r="T215" s="214"/>
      <c r="AT215" s="215" t="s">
        <v>135</v>
      </c>
      <c r="AU215" s="215" t="s">
        <v>81</v>
      </c>
      <c r="AV215" s="13" t="s">
        <v>79</v>
      </c>
      <c r="AW215" s="13" t="s">
        <v>33</v>
      </c>
      <c r="AX215" s="13" t="s">
        <v>71</v>
      </c>
      <c r="AY215" s="215" t="s">
        <v>124</v>
      </c>
    </row>
    <row r="216" spans="1:65" s="14" customFormat="1">
      <c r="B216" s="216"/>
      <c r="C216" s="217"/>
      <c r="D216" s="202" t="s">
        <v>135</v>
      </c>
      <c r="E216" s="218" t="s">
        <v>19</v>
      </c>
      <c r="F216" s="219" t="s">
        <v>219</v>
      </c>
      <c r="G216" s="217"/>
      <c r="H216" s="220">
        <v>1.407</v>
      </c>
      <c r="I216" s="221"/>
      <c r="J216" s="217"/>
      <c r="K216" s="217"/>
      <c r="L216" s="222"/>
      <c r="M216" s="223"/>
      <c r="N216" s="224"/>
      <c r="O216" s="224"/>
      <c r="P216" s="224"/>
      <c r="Q216" s="224"/>
      <c r="R216" s="224"/>
      <c r="S216" s="224"/>
      <c r="T216" s="225"/>
      <c r="AT216" s="226" t="s">
        <v>135</v>
      </c>
      <c r="AU216" s="226" t="s">
        <v>81</v>
      </c>
      <c r="AV216" s="14" t="s">
        <v>81</v>
      </c>
      <c r="AW216" s="14" t="s">
        <v>33</v>
      </c>
      <c r="AX216" s="14" t="s">
        <v>71</v>
      </c>
      <c r="AY216" s="226" t="s">
        <v>124</v>
      </c>
    </row>
    <row r="217" spans="1:65" s="13" customFormat="1">
      <c r="B217" s="206"/>
      <c r="C217" s="207"/>
      <c r="D217" s="202" t="s">
        <v>135</v>
      </c>
      <c r="E217" s="208" t="s">
        <v>19</v>
      </c>
      <c r="F217" s="209" t="s">
        <v>139</v>
      </c>
      <c r="G217" s="207"/>
      <c r="H217" s="208" t="s">
        <v>19</v>
      </c>
      <c r="I217" s="210"/>
      <c r="J217" s="207"/>
      <c r="K217" s="207"/>
      <c r="L217" s="211"/>
      <c r="M217" s="212"/>
      <c r="N217" s="213"/>
      <c r="O217" s="213"/>
      <c r="P217" s="213"/>
      <c r="Q217" s="213"/>
      <c r="R217" s="213"/>
      <c r="S217" s="213"/>
      <c r="T217" s="214"/>
      <c r="AT217" s="215" t="s">
        <v>135</v>
      </c>
      <c r="AU217" s="215" t="s">
        <v>81</v>
      </c>
      <c r="AV217" s="13" t="s">
        <v>79</v>
      </c>
      <c r="AW217" s="13" t="s">
        <v>33</v>
      </c>
      <c r="AX217" s="13" t="s">
        <v>71</v>
      </c>
      <c r="AY217" s="215" t="s">
        <v>124</v>
      </c>
    </row>
    <row r="218" spans="1:65" s="14" customFormat="1">
      <c r="B218" s="216"/>
      <c r="C218" s="217"/>
      <c r="D218" s="202" t="s">
        <v>135</v>
      </c>
      <c r="E218" s="218" t="s">
        <v>19</v>
      </c>
      <c r="F218" s="219" t="s">
        <v>220</v>
      </c>
      <c r="G218" s="217"/>
      <c r="H218" s="220">
        <v>2.1999999999999999E-2</v>
      </c>
      <c r="I218" s="221"/>
      <c r="J218" s="217"/>
      <c r="K218" s="217"/>
      <c r="L218" s="222"/>
      <c r="M218" s="223"/>
      <c r="N218" s="224"/>
      <c r="O218" s="224"/>
      <c r="P218" s="224"/>
      <c r="Q218" s="224"/>
      <c r="R218" s="224"/>
      <c r="S218" s="224"/>
      <c r="T218" s="225"/>
      <c r="AT218" s="226" t="s">
        <v>135</v>
      </c>
      <c r="AU218" s="226" t="s">
        <v>81</v>
      </c>
      <c r="AV218" s="14" t="s">
        <v>81</v>
      </c>
      <c r="AW218" s="14" t="s">
        <v>33</v>
      </c>
      <c r="AX218" s="14" t="s">
        <v>71</v>
      </c>
      <c r="AY218" s="226" t="s">
        <v>124</v>
      </c>
    </row>
    <row r="219" spans="1:65" s="16" customFormat="1">
      <c r="B219" s="238"/>
      <c r="C219" s="239"/>
      <c r="D219" s="202" t="s">
        <v>135</v>
      </c>
      <c r="E219" s="240" t="s">
        <v>19</v>
      </c>
      <c r="F219" s="241" t="s">
        <v>145</v>
      </c>
      <c r="G219" s="239"/>
      <c r="H219" s="242">
        <v>4.2430000000000003</v>
      </c>
      <c r="I219" s="243"/>
      <c r="J219" s="239"/>
      <c r="K219" s="239"/>
      <c r="L219" s="244"/>
      <c r="M219" s="245"/>
      <c r="N219" s="246"/>
      <c r="O219" s="246"/>
      <c r="P219" s="246"/>
      <c r="Q219" s="246"/>
      <c r="R219" s="246"/>
      <c r="S219" s="246"/>
      <c r="T219" s="247"/>
      <c r="AT219" s="248" t="s">
        <v>135</v>
      </c>
      <c r="AU219" s="248" t="s">
        <v>81</v>
      </c>
      <c r="AV219" s="16" t="s">
        <v>131</v>
      </c>
      <c r="AW219" s="16" t="s">
        <v>33</v>
      </c>
      <c r="AX219" s="16" t="s">
        <v>79</v>
      </c>
      <c r="AY219" s="248" t="s">
        <v>124</v>
      </c>
    </row>
    <row r="220" spans="1:65" s="12" customFormat="1" ht="22.9" customHeight="1">
      <c r="B220" s="173"/>
      <c r="C220" s="174"/>
      <c r="D220" s="175" t="s">
        <v>70</v>
      </c>
      <c r="E220" s="187" t="s">
        <v>142</v>
      </c>
      <c r="F220" s="187" t="s">
        <v>221</v>
      </c>
      <c r="G220" s="174"/>
      <c r="H220" s="174"/>
      <c r="I220" s="177"/>
      <c r="J220" s="188">
        <f>BK220</f>
        <v>0</v>
      </c>
      <c r="K220" s="174"/>
      <c r="L220" s="179"/>
      <c r="M220" s="180"/>
      <c r="N220" s="181"/>
      <c r="O220" s="181"/>
      <c r="P220" s="182">
        <f>SUM(P221:P240)</f>
        <v>0</v>
      </c>
      <c r="Q220" s="181"/>
      <c r="R220" s="182">
        <f>SUM(R221:R240)</f>
        <v>12.492849999999999</v>
      </c>
      <c r="S220" s="181"/>
      <c r="T220" s="183">
        <f>SUM(T221:T240)</f>
        <v>0</v>
      </c>
      <c r="AR220" s="184" t="s">
        <v>79</v>
      </c>
      <c r="AT220" s="185" t="s">
        <v>70</v>
      </c>
      <c r="AU220" s="185" t="s">
        <v>79</v>
      </c>
      <c r="AY220" s="184" t="s">
        <v>124</v>
      </c>
      <c r="BK220" s="186">
        <f>SUM(BK221:BK240)</f>
        <v>0</v>
      </c>
    </row>
    <row r="221" spans="1:65" s="2" customFormat="1" ht="51.75" customHeight="1">
      <c r="A221" s="36"/>
      <c r="B221" s="37"/>
      <c r="C221" s="189" t="s">
        <v>222</v>
      </c>
      <c r="D221" s="189" t="s">
        <v>126</v>
      </c>
      <c r="E221" s="190" t="s">
        <v>223</v>
      </c>
      <c r="F221" s="191" t="s">
        <v>224</v>
      </c>
      <c r="G221" s="192" t="s">
        <v>225</v>
      </c>
      <c r="H221" s="193">
        <v>65</v>
      </c>
      <c r="I221" s="194"/>
      <c r="J221" s="195">
        <f>ROUND(I221*H221,2)</f>
        <v>0</v>
      </c>
      <c r="K221" s="191" t="s">
        <v>130</v>
      </c>
      <c r="L221" s="41"/>
      <c r="M221" s="196" t="s">
        <v>19</v>
      </c>
      <c r="N221" s="197" t="s">
        <v>42</v>
      </c>
      <c r="O221" s="66"/>
      <c r="P221" s="198">
        <f>O221*H221</f>
        <v>0</v>
      </c>
      <c r="Q221" s="198">
        <v>0.17488999999999999</v>
      </c>
      <c r="R221" s="198">
        <f>Q221*H221</f>
        <v>11.367849999999999</v>
      </c>
      <c r="S221" s="198">
        <v>0</v>
      </c>
      <c r="T221" s="199">
        <f>S221*H221</f>
        <v>0</v>
      </c>
      <c r="U221" s="36"/>
      <c r="V221" s="36"/>
      <c r="W221" s="36"/>
      <c r="X221" s="36"/>
      <c r="Y221" s="36"/>
      <c r="Z221" s="36"/>
      <c r="AA221" s="36"/>
      <c r="AB221" s="36"/>
      <c r="AC221" s="36"/>
      <c r="AD221" s="36"/>
      <c r="AE221" s="36"/>
      <c r="AR221" s="200" t="s">
        <v>131</v>
      </c>
      <c r="AT221" s="200" t="s">
        <v>126</v>
      </c>
      <c r="AU221" s="200" t="s">
        <v>81</v>
      </c>
      <c r="AY221" s="19" t="s">
        <v>124</v>
      </c>
      <c r="BE221" s="201">
        <f>IF(N221="základní",J221,0)</f>
        <v>0</v>
      </c>
      <c r="BF221" s="201">
        <f>IF(N221="snížená",J221,0)</f>
        <v>0</v>
      </c>
      <c r="BG221" s="201">
        <f>IF(N221="zákl. přenesená",J221,0)</f>
        <v>0</v>
      </c>
      <c r="BH221" s="201">
        <f>IF(N221="sníž. přenesená",J221,0)</f>
        <v>0</v>
      </c>
      <c r="BI221" s="201">
        <f>IF(N221="nulová",J221,0)</f>
        <v>0</v>
      </c>
      <c r="BJ221" s="19" t="s">
        <v>79</v>
      </c>
      <c r="BK221" s="201">
        <f>ROUND(I221*H221,2)</f>
        <v>0</v>
      </c>
      <c r="BL221" s="19" t="s">
        <v>131</v>
      </c>
      <c r="BM221" s="200" t="s">
        <v>226</v>
      </c>
    </row>
    <row r="222" spans="1:65" s="2" customFormat="1" ht="146.25">
      <c r="A222" s="36"/>
      <c r="B222" s="37"/>
      <c r="C222" s="38"/>
      <c r="D222" s="202" t="s">
        <v>133</v>
      </c>
      <c r="E222" s="38"/>
      <c r="F222" s="203" t="s">
        <v>227</v>
      </c>
      <c r="G222" s="38"/>
      <c r="H222" s="38"/>
      <c r="I222" s="110"/>
      <c r="J222" s="38"/>
      <c r="K222" s="38"/>
      <c r="L222" s="41"/>
      <c r="M222" s="204"/>
      <c r="N222" s="205"/>
      <c r="O222" s="66"/>
      <c r="P222" s="66"/>
      <c r="Q222" s="66"/>
      <c r="R222" s="66"/>
      <c r="S222" s="66"/>
      <c r="T222" s="67"/>
      <c r="U222" s="36"/>
      <c r="V222" s="36"/>
      <c r="W222" s="36"/>
      <c r="X222" s="36"/>
      <c r="Y222" s="36"/>
      <c r="Z222" s="36"/>
      <c r="AA222" s="36"/>
      <c r="AB222" s="36"/>
      <c r="AC222" s="36"/>
      <c r="AD222" s="36"/>
      <c r="AE222" s="36"/>
      <c r="AT222" s="19" t="s">
        <v>133</v>
      </c>
      <c r="AU222" s="19" t="s">
        <v>81</v>
      </c>
    </row>
    <row r="223" spans="1:65" s="13" customFormat="1">
      <c r="B223" s="206"/>
      <c r="C223" s="207"/>
      <c r="D223" s="202" t="s">
        <v>135</v>
      </c>
      <c r="E223" s="208" t="s">
        <v>19</v>
      </c>
      <c r="F223" s="209" t="s">
        <v>194</v>
      </c>
      <c r="G223" s="207"/>
      <c r="H223" s="208" t="s">
        <v>19</v>
      </c>
      <c r="I223" s="210"/>
      <c r="J223" s="207"/>
      <c r="K223" s="207"/>
      <c r="L223" s="211"/>
      <c r="M223" s="212"/>
      <c r="N223" s="213"/>
      <c r="O223" s="213"/>
      <c r="P223" s="213"/>
      <c r="Q223" s="213"/>
      <c r="R223" s="213"/>
      <c r="S223" s="213"/>
      <c r="T223" s="214"/>
      <c r="AT223" s="215" t="s">
        <v>135</v>
      </c>
      <c r="AU223" s="215" t="s">
        <v>81</v>
      </c>
      <c r="AV223" s="13" t="s">
        <v>79</v>
      </c>
      <c r="AW223" s="13" t="s">
        <v>33</v>
      </c>
      <c r="AX223" s="13" t="s">
        <v>71</v>
      </c>
      <c r="AY223" s="215" t="s">
        <v>124</v>
      </c>
    </row>
    <row r="224" spans="1:65" s="13" customFormat="1">
      <c r="B224" s="206"/>
      <c r="C224" s="207"/>
      <c r="D224" s="202" t="s">
        <v>135</v>
      </c>
      <c r="E224" s="208" t="s">
        <v>19</v>
      </c>
      <c r="F224" s="209" t="s">
        <v>143</v>
      </c>
      <c r="G224" s="207"/>
      <c r="H224" s="208" t="s">
        <v>19</v>
      </c>
      <c r="I224" s="210"/>
      <c r="J224" s="207"/>
      <c r="K224" s="207"/>
      <c r="L224" s="211"/>
      <c r="M224" s="212"/>
      <c r="N224" s="213"/>
      <c r="O224" s="213"/>
      <c r="P224" s="213"/>
      <c r="Q224" s="213"/>
      <c r="R224" s="213"/>
      <c r="S224" s="213"/>
      <c r="T224" s="214"/>
      <c r="AT224" s="215" t="s">
        <v>135</v>
      </c>
      <c r="AU224" s="215" t="s">
        <v>81</v>
      </c>
      <c r="AV224" s="13" t="s">
        <v>79</v>
      </c>
      <c r="AW224" s="13" t="s">
        <v>33</v>
      </c>
      <c r="AX224" s="13" t="s">
        <v>71</v>
      </c>
      <c r="AY224" s="215" t="s">
        <v>124</v>
      </c>
    </row>
    <row r="225" spans="1:65" s="14" customFormat="1">
      <c r="B225" s="216"/>
      <c r="C225" s="217"/>
      <c r="D225" s="202" t="s">
        <v>135</v>
      </c>
      <c r="E225" s="218" t="s">
        <v>19</v>
      </c>
      <c r="F225" s="219" t="s">
        <v>228</v>
      </c>
      <c r="G225" s="217"/>
      <c r="H225" s="220">
        <v>65</v>
      </c>
      <c r="I225" s="221"/>
      <c r="J225" s="217"/>
      <c r="K225" s="217"/>
      <c r="L225" s="222"/>
      <c r="M225" s="223"/>
      <c r="N225" s="224"/>
      <c r="O225" s="224"/>
      <c r="P225" s="224"/>
      <c r="Q225" s="224"/>
      <c r="R225" s="224"/>
      <c r="S225" s="224"/>
      <c r="T225" s="225"/>
      <c r="AT225" s="226" t="s">
        <v>135</v>
      </c>
      <c r="AU225" s="226" t="s">
        <v>81</v>
      </c>
      <c r="AV225" s="14" t="s">
        <v>81</v>
      </c>
      <c r="AW225" s="14" t="s">
        <v>33</v>
      </c>
      <c r="AX225" s="14" t="s">
        <v>79</v>
      </c>
      <c r="AY225" s="226" t="s">
        <v>124</v>
      </c>
    </row>
    <row r="226" spans="1:65" s="2" customFormat="1" ht="21.6" customHeight="1">
      <c r="A226" s="36"/>
      <c r="B226" s="37"/>
      <c r="C226" s="250" t="s">
        <v>229</v>
      </c>
      <c r="D226" s="250" t="s">
        <v>230</v>
      </c>
      <c r="E226" s="251" t="s">
        <v>231</v>
      </c>
      <c r="F226" s="252" t="s">
        <v>232</v>
      </c>
      <c r="G226" s="253" t="s">
        <v>225</v>
      </c>
      <c r="H226" s="254">
        <v>65</v>
      </c>
      <c r="I226" s="255"/>
      <c r="J226" s="256">
        <f>ROUND(I226*H226,2)</f>
        <v>0</v>
      </c>
      <c r="K226" s="252" t="s">
        <v>19</v>
      </c>
      <c r="L226" s="257"/>
      <c r="M226" s="258" t="s">
        <v>19</v>
      </c>
      <c r="N226" s="259" t="s">
        <v>42</v>
      </c>
      <c r="O226" s="66"/>
      <c r="P226" s="198">
        <f>O226*H226</f>
        <v>0</v>
      </c>
      <c r="Q226" s="198">
        <v>5.0000000000000001E-3</v>
      </c>
      <c r="R226" s="198">
        <f>Q226*H226</f>
        <v>0.32500000000000001</v>
      </c>
      <c r="S226" s="198">
        <v>0</v>
      </c>
      <c r="T226" s="199">
        <f>S226*H226</f>
        <v>0</v>
      </c>
      <c r="U226" s="36"/>
      <c r="V226" s="36"/>
      <c r="W226" s="36"/>
      <c r="X226" s="36"/>
      <c r="Y226" s="36"/>
      <c r="Z226" s="36"/>
      <c r="AA226" s="36"/>
      <c r="AB226" s="36"/>
      <c r="AC226" s="36"/>
      <c r="AD226" s="36"/>
      <c r="AE226" s="36"/>
      <c r="AR226" s="200" t="s">
        <v>189</v>
      </c>
      <c r="AT226" s="200" t="s">
        <v>230</v>
      </c>
      <c r="AU226" s="200" t="s">
        <v>81</v>
      </c>
      <c r="AY226" s="19" t="s">
        <v>124</v>
      </c>
      <c r="BE226" s="201">
        <f>IF(N226="základní",J226,0)</f>
        <v>0</v>
      </c>
      <c r="BF226" s="201">
        <f>IF(N226="snížená",J226,0)</f>
        <v>0</v>
      </c>
      <c r="BG226" s="201">
        <f>IF(N226="zákl. přenesená",J226,0)</f>
        <v>0</v>
      </c>
      <c r="BH226" s="201">
        <f>IF(N226="sníž. přenesená",J226,0)</f>
        <v>0</v>
      </c>
      <c r="BI226" s="201">
        <f>IF(N226="nulová",J226,0)</f>
        <v>0</v>
      </c>
      <c r="BJ226" s="19" t="s">
        <v>79</v>
      </c>
      <c r="BK226" s="201">
        <f>ROUND(I226*H226,2)</f>
        <v>0</v>
      </c>
      <c r="BL226" s="19" t="s">
        <v>131</v>
      </c>
      <c r="BM226" s="200" t="s">
        <v>233</v>
      </c>
    </row>
    <row r="227" spans="1:65" s="2" customFormat="1" ht="24.75" customHeight="1">
      <c r="A227" s="36"/>
      <c r="B227" s="37"/>
      <c r="C227" s="189" t="s">
        <v>234</v>
      </c>
      <c r="D227" s="189" t="s">
        <v>126</v>
      </c>
      <c r="E227" s="190" t="s">
        <v>235</v>
      </c>
      <c r="F227" s="191" t="s">
        <v>236</v>
      </c>
      <c r="G227" s="192" t="s">
        <v>225</v>
      </c>
      <c r="H227" s="193">
        <v>1</v>
      </c>
      <c r="I227" s="194"/>
      <c r="J227" s="195">
        <f>ROUND(I227*H227,2)</f>
        <v>0</v>
      </c>
      <c r="K227" s="191" t="s">
        <v>130</v>
      </c>
      <c r="L227" s="41"/>
      <c r="M227" s="196" t="s">
        <v>19</v>
      </c>
      <c r="N227" s="197" t="s">
        <v>42</v>
      </c>
      <c r="O227" s="66"/>
      <c r="P227" s="198">
        <f>O227*H227</f>
        <v>0</v>
      </c>
      <c r="Q227" s="198">
        <v>0</v>
      </c>
      <c r="R227" s="198">
        <f>Q227*H227</f>
        <v>0</v>
      </c>
      <c r="S227" s="198">
        <v>0</v>
      </c>
      <c r="T227" s="199">
        <f>S227*H227</f>
        <v>0</v>
      </c>
      <c r="U227" s="36"/>
      <c r="V227" s="36"/>
      <c r="W227" s="36"/>
      <c r="X227" s="36"/>
      <c r="Y227" s="36"/>
      <c r="Z227" s="36"/>
      <c r="AA227" s="36"/>
      <c r="AB227" s="36"/>
      <c r="AC227" s="36"/>
      <c r="AD227" s="36"/>
      <c r="AE227" s="36"/>
      <c r="AR227" s="200" t="s">
        <v>131</v>
      </c>
      <c r="AT227" s="200" t="s">
        <v>126</v>
      </c>
      <c r="AU227" s="200" t="s">
        <v>81</v>
      </c>
      <c r="AY227" s="19" t="s">
        <v>124</v>
      </c>
      <c r="BE227" s="201">
        <f>IF(N227="základní",J227,0)</f>
        <v>0</v>
      </c>
      <c r="BF227" s="201">
        <f>IF(N227="snížená",J227,0)</f>
        <v>0</v>
      </c>
      <c r="BG227" s="201">
        <f>IF(N227="zákl. přenesená",J227,0)</f>
        <v>0</v>
      </c>
      <c r="BH227" s="201">
        <f>IF(N227="sníž. přenesená",J227,0)</f>
        <v>0</v>
      </c>
      <c r="BI227" s="201">
        <f>IF(N227="nulová",J227,0)</f>
        <v>0</v>
      </c>
      <c r="BJ227" s="19" t="s">
        <v>79</v>
      </c>
      <c r="BK227" s="201">
        <f>ROUND(I227*H227,2)</f>
        <v>0</v>
      </c>
      <c r="BL227" s="19" t="s">
        <v>131</v>
      </c>
      <c r="BM227" s="200" t="s">
        <v>237</v>
      </c>
    </row>
    <row r="228" spans="1:65" s="2" customFormat="1" ht="68.25">
      <c r="A228" s="36"/>
      <c r="B228" s="37"/>
      <c r="C228" s="38"/>
      <c r="D228" s="202" t="s">
        <v>133</v>
      </c>
      <c r="E228" s="38"/>
      <c r="F228" s="203" t="s">
        <v>238</v>
      </c>
      <c r="G228" s="38"/>
      <c r="H228" s="38"/>
      <c r="I228" s="110"/>
      <c r="J228" s="38"/>
      <c r="K228" s="38"/>
      <c r="L228" s="41"/>
      <c r="M228" s="204"/>
      <c r="N228" s="205"/>
      <c r="O228" s="66"/>
      <c r="P228" s="66"/>
      <c r="Q228" s="66"/>
      <c r="R228" s="66"/>
      <c r="S228" s="66"/>
      <c r="T228" s="67"/>
      <c r="U228" s="36"/>
      <c r="V228" s="36"/>
      <c r="W228" s="36"/>
      <c r="X228" s="36"/>
      <c r="Y228" s="36"/>
      <c r="Z228" s="36"/>
      <c r="AA228" s="36"/>
      <c r="AB228" s="36"/>
      <c r="AC228" s="36"/>
      <c r="AD228" s="36"/>
      <c r="AE228" s="36"/>
      <c r="AT228" s="19" t="s">
        <v>133</v>
      </c>
      <c r="AU228" s="19" t="s">
        <v>81</v>
      </c>
    </row>
    <row r="229" spans="1:65" s="13" customFormat="1">
      <c r="B229" s="206"/>
      <c r="C229" s="207"/>
      <c r="D229" s="202" t="s">
        <v>135</v>
      </c>
      <c r="E229" s="208" t="s">
        <v>19</v>
      </c>
      <c r="F229" s="209" t="s">
        <v>194</v>
      </c>
      <c r="G229" s="207"/>
      <c r="H229" s="208" t="s">
        <v>19</v>
      </c>
      <c r="I229" s="210"/>
      <c r="J229" s="207"/>
      <c r="K229" s="207"/>
      <c r="L229" s="211"/>
      <c r="M229" s="212"/>
      <c r="N229" s="213"/>
      <c r="O229" s="213"/>
      <c r="P229" s="213"/>
      <c r="Q229" s="213"/>
      <c r="R229" s="213"/>
      <c r="S229" s="213"/>
      <c r="T229" s="214"/>
      <c r="AT229" s="215" t="s">
        <v>135</v>
      </c>
      <c r="AU229" s="215" t="s">
        <v>81</v>
      </c>
      <c r="AV229" s="13" t="s">
        <v>79</v>
      </c>
      <c r="AW229" s="13" t="s">
        <v>33</v>
      </c>
      <c r="AX229" s="13" t="s">
        <v>71</v>
      </c>
      <c r="AY229" s="215" t="s">
        <v>124</v>
      </c>
    </row>
    <row r="230" spans="1:65" s="13" customFormat="1">
      <c r="B230" s="206"/>
      <c r="C230" s="207"/>
      <c r="D230" s="202" t="s">
        <v>135</v>
      </c>
      <c r="E230" s="208" t="s">
        <v>19</v>
      </c>
      <c r="F230" s="209" t="s">
        <v>143</v>
      </c>
      <c r="G230" s="207"/>
      <c r="H230" s="208" t="s">
        <v>19</v>
      </c>
      <c r="I230" s="210"/>
      <c r="J230" s="207"/>
      <c r="K230" s="207"/>
      <c r="L230" s="211"/>
      <c r="M230" s="212"/>
      <c r="N230" s="213"/>
      <c r="O230" s="213"/>
      <c r="P230" s="213"/>
      <c r="Q230" s="213"/>
      <c r="R230" s="213"/>
      <c r="S230" s="213"/>
      <c r="T230" s="214"/>
      <c r="AT230" s="215" t="s">
        <v>135</v>
      </c>
      <c r="AU230" s="215" t="s">
        <v>81</v>
      </c>
      <c r="AV230" s="13" t="s">
        <v>79</v>
      </c>
      <c r="AW230" s="13" t="s">
        <v>33</v>
      </c>
      <c r="AX230" s="13" t="s">
        <v>71</v>
      </c>
      <c r="AY230" s="215" t="s">
        <v>124</v>
      </c>
    </row>
    <row r="231" spans="1:65" s="14" customFormat="1">
      <c r="B231" s="216"/>
      <c r="C231" s="217"/>
      <c r="D231" s="202" t="s">
        <v>135</v>
      </c>
      <c r="E231" s="218" t="s">
        <v>19</v>
      </c>
      <c r="F231" s="219" t="s">
        <v>79</v>
      </c>
      <c r="G231" s="217"/>
      <c r="H231" s="220">
        <v>1</v>
      </c>
      <c r="I231" s="221"/>
      <c r="J231" s="217"/>
      <c r="K231" s="217"/>
      <c r="L231" s="222"/>
      <c r="M231" s="223"/>
      <c r="N231" s="224"/>
      <c r="O231" s="224"/>
      <c r="P231" s="224"/>
      <c r="Q231" s="224"/>
      <c r="R231" s="224"/>
      <c r="S231" s="224"/>
      <c r="T231" s="225"/>
      <c r="AT231" s="226" t="s">
        <v>135</v>
      </c>
      <c r="AU231" s="226" t="s">
        <v>81</v>
      </c>
      <c r="AV231" s="14" t="s">
        <v>81</v>
      </c>
      <c r="AW231" s="14" t="s">
        <v>33</v>
      </c>
      <c r="AX231" s="14" t="s">
        <v>79</v>
      </c>
      <c r="AY231" s="226" t="s">
        <v>124</v>
      </c>
    </row>
    <row r="232" spans="1:65" s="2" customFormat="1" ht="32.450000000000003" customHeight="1">
      <c r="A232" s="36"/>
      <c r="B232" s="37"/>
      <c r="C232" s="250" t="s">
        <v>8</v>
      </c>
      <c r="D232" s="250" t="s">
        <v>230</v>
      </c>
      <c r="E232" s="251" t="s">
        <v>239</v>
      </c>
      <c r="F232" s="252" t="s">
        <v>240</v>
      </c>
      <c r="G232" s="253" t="s">
        <v>19</v>
      </c>
      <c r="H232" s="254">
        <v>1</v>
      </c>
      <c r="I232" s="255"/>
      <c r="J232" s="256">
        <f>ROUND(I232*H232,2)</f>
        <v>0</v>
      </c>
      <c r="K232" s="252" t="s">
        <v>19</v>
      </c>
      <c r="L232" s="257"/>
      <c r="M232" s="258" t="s">
        <v>19</v>
      </c>
      <c r="N232" s="259" t="s">
        <v>42</v>
      </c>
      <c r="O232" s="66"/>
      <c r="P232" s="198">
        <f>O232*H232</f>
        <v>0</v>
      </c>
      <c r="Q232" s="198">
        <v>0</v>
      </c>
      <c r="R232" s="198">
        <f>Q232*H232</f>
        <v>0</v>
      </c>
      <c r="S232" s="198">
        <v>0</v>
      </c>
      <c r="T232" s="199">
        <f>S232*H232</f>
        <v>0</v>
      </c>
      <c r="U232" s="36"/>
      <c r="V232" s="36"/>
      <c r="W232" s="36"/>
      <c r="X232" s="36"/>
      <c r="Y232" s="36"/>
      <c r="Z232" s="36"/>
      <c r="AA232" s="36"/>
      <c r="AB232" s="36"/>
      <c r="AC232" s="36"/>
      <c r="AD232" s="36"/>
      <c r="AE232" s="36"/>
      <c r="AR232" s="200" t="s">
        <v>189</v>
      </c>
      <c r="AT232" s="200" t="s">
        <v>230</v>
      </c>
      <c r="AU232" s="200" t="s">
        <v>81</v>
      </c>
      <c r="AY232" s="19" t="s">
        <v>124</v>
      </c>
      <c r="BE232" s="201">
        <f>IF(N232="základní",J232,0)</f>
        <v>0</v>
      </c>
      <c r="BF232" s="201">
        <f>IF(N232="snížená",J232,0)</f>
        <v>0</v>
      </c>
      <c r="BG232" s="201">
        <f>IF(N232="zákl. přenesená",J232,0)</f>
        <v>0</v>
      </c>
      <c r="BH232" s="201">
        <f>IF(N232="sníž. přenesená",J232,0)</f>
        <v>0</v>
      </c>
      <c r="BI232" s="201">
        <f>IF(N232="nulová",J232,0)</f>
        <v>0</v>
      </c>
      <c r="BJ232" s="19" t="s">
        <v>79</v>
      </c>
      <c r="BK232" s="201">
        <f>ROUND(I232*H232,2)</f>
        <v>0</v>
      </c>
      <c r="BL232" s="19" t="s">
        <v>131</v>
      </c>
      <c r="BM232" s="200" t="s">
        <v>241</v>
      </c>
    </row>
    <row r="233" spans="1:65" s="2" customFormat="1" ht="38.25" customHeight="1">
      <c r="A233" s="36"/>
      <c r="B233" s="37"/>
      <c r="C233" s="189" t="s">
        <v>242</v>
      </c>
      <c r="D233" s="189" t="s">
        <v>126</v>
      </c>
      <c r="E233" s="190" t="s">
        <v>243</v>
      </c>
      <c r="F233" s="191" t="s">
        <v>244</v>
      </c>
      <c r="G233" s="192" t="s">
        <v>129</v>
      </c>
      <c r="H233" s="193">
        <v>160</v>
      </c>
      <c r="I233" s="194"/>
      <c r="J233" s="195">
        <f>ROUND(I233*H233,2)</f>
        <v>0</v>
      </c>
      <c r="K233" s="191" t="s">
        <v>130</v>
      </c>
      <c r="L233" s="41"/>
      <c r="M233" s="196" t="s">
        <v>19</v>
      </c>
      <c r="N233" s="197" t="s">
        <v>42</v>
      </c>
      <c r="O233" s="66"/>
      <c r="P233" s="198">
        <f>O233*H233</f>
        <v>0</v>
      </c>
      <c r="Q233" s="198">
        <v>0</v>
      </c>
      <c r="R233" s="198">
        <f>Q233*H233</f>
        <v>0</v>
      </c>
      <c r="S233" s="198">
        <v>0</v>
      </c>
      <c r="T233" s="199">
        <f>S233*H233</f>
        <v>0</v>
      </c>
      <c r="U233" s="36"/>
      <c r="V233" s="36"/>
      <c r="W233" s="36"/>
      <c r="X233" s="36"/>
      <c r="Y233" s="36"/>
      <c r="Z233" s="36"/>
      <c r="AA233" s="36"/>
      <c r="AB233" s="36"/>
      <c r="AC233" s="36"/>
      <c r="AD233" s="36"/>
      <c r="AE233" s="36"/>
      <c r="AR233" s="200" t="s">
        <v>131</v>
      </c>
      <c r="AT233" s="200" t="s">
        <v>126</v>
      </c>
      <c r="AU233" s="200" t="s">
        <v>81</v>
      </c>
      <c r="AY233" s="19" t="s">
        <v>124</v>
      </c>
      <c r="BE233" s="201">
        <f>IF(N233="základní",J233,0)</f>
        <v>0</v>
      </c>
      <c r="BF233" s="201">
        <f>IF(N233="snížená",J233,0)</f>
        <v>0</v>
      </c>
      <c r="BG233" s="201">
        <f>IF(N233="zákl. přenesená",J233,0)</f>
        <v>0</v>
      </c>
      <c r="BH233" s="201">
        <f>IF(N233="sníž. přenesená",J233,0)</f>
        <v>0</v>
      </c>
      <c r="BI233" s="201">
        <f>IF(N233="nulová",J233,0)</f>
        <v>0</v>
      </c>
      <c r="BJ233" s="19" t="s">
        <v>79</v>
      </c>
      <c r="BK233" s="201">
        <f>ROUND(I233*H233,2)</f>
        <v>0</v>
      </c>
      <c r="BL233" s="19" t="s">
        <v>131</v>
      </c>
      <c r="BM233" s="200" t="s">
        <v>245</v>
      </c>
    </row>
    <row r="234" spans="1:65" s="2" customFormat="1" ht="39">
      <c r="A234" s="36"/>
      <c r="B234" s="37"/>
      <c r="C234" s="38"/>
      <c r="D234" s="202" t="s">
        <v>133</v>
      </c>
      <c r="E234" s="38"/>
      <c r="F234" s="203" t="s">
        <v>246</v>
      </c>
      <c r="G234" s="38"/>
      <c r="H234" s="38"/>
      <c r="I234" s="110"/>
      <c r="J234" s="38"/>
      <c r="K234" s="38"/>
      <c r="L234" s="41"/>
      <c r="M234" s="204"/>
      <c r="N234" s="205"/>
      <c r="O234" s="66"/>
      <c r="P234" s="66"/>
      <c r="Q234" s="66"/>
      <c r="R234" s="66"/>
      <c r="S234" s="66"/>
      <c r="T234" s="67"/>
      <c r="U234" s="36"/>
      <c r="V234" s="36"/>
      <c r="W234" s="36"/>
      <c r="X234" s="36"/>
      <c r="Y234" s="36"/>
      <c r="Z234" s="36"/>
      <c r="AA234" s="36"/>
      <c r="AB234" s="36"/>
      <c r="AC234" s="36"/>
      <c r="AD234" s="36"/>
      <c r="AE234" s="36"/>
      <c r="AT234" s="19" t="s">
        <v>133</v>
      </c>
      <c r="AU234" s="19" t="s">
        <v>81</v>
      </c>
    </row>
    <row r="235" spans="1:65" s="13" customFormat="1">
      <c r="B235" s="206"/>
      <c r="C235" s="207"/>
      <c r="D235" s="202" t="s">
        <v>135</v>
      </c>
      <c r="E235" s="208" t="s">
        <v>19</v>
      </c>
      <c r="F235" s="209" t="s">
        <v>194</v>
      </c>
      <c r="G235" s="207"/>
      <c r="H235" s="208" t="s">
        <v>19</v>
      </c>
      <c r="I235" s="210"/>
      <c r="J235" s="207"/>
      <c r="K235" s="207"/>
      <c r="L235" s="211"/>
      <c r="M235" s="212"/>
      <c r="N235" s="213"/>
      <c r="O235" s="213"/>
      <c r="P235" s="213"/>
      <c r="Q235" s="213"/>
      <c r="R235" s="213"/>
      <c r="S235" s="213"/>
      <c r="T235" s="214"/>
      <c r="AT235" s="215" t="s">
        <v>135</v>
      </c>
      <c r="AU235" s="215" t="s">
        <v>81</v>
      </c>
      <c r="AV235" s="13" t="s">
        <v>79</v>
      </c>
      <c r="AW235" s="13" t="s">
        <v>33</v>
      </c>
      <c r="AX235" s="13" t="s">
        <v>71</v>
      </c>
      <c r="AY235" s="215" t="s">
        <v>124</v>
      </c>
    </row>
    <row r="236" spans="1:65" s="13" customFormat="1">
      <c r="B236" s="206"/>
      <c r="C236" s="207"/>
      <c r="D236" s="202" t="s">
        <v>135</v>
      </c>
      <c r="E236" s="208" t="s">
        <v>19</v>
      </c>
      <c r="F236" s="209" t="s">
        <v>143</v>
      </c>
      <c r="G236" s="207"/>
      <c r="H236" s="208" t="s">
        <v>19</v>
      </c>
      <c r="I236" s="210"/>
      <c r="J236" s="207"/>
      <c r="K236" s="207"/>
      <c r="L236" s="211"/>
      <c r="M236" s="212"/>
      <c r="N236" s="213"/>
      <c r="O236" s="213"/>
      <c r="P236" s="213"/>
      <c r="Q236" s="213"/>
      <c r="R236" s="213"/>
      <c r="S236" s="213"/>
      <c r="T236" s="214"/>
      <c r="AT236" s="215" t="s">
        <v>135</v>
      </c>
      <c r="AU236" s="215" t="s">
        <v>81</v>
      </c>
      <c r="AV236" s="13" t="s">
        <v>79</v>
      </c>
      <c r="AW236" s="13" t="s">
        <v>33</v>
      </c>
      <c r="AX236" s="13" t="s">
        <v>71</v>
      </c>
      <c r="AY236" s="215" t="s">
        <v>124</v>
      </c>
    </row>
    <row r="237" spans="1:65" s="14" customFormat="1">
      <c r="B237" s="216"/>
      <c r="C237" s="217"/>
      <c r="D237" s="202" t="s">
        <v>135</v>
      </c>
      <c r="E237" s="218" t="s">
        <v>19</v>
      </c>
      <c r="F237" s="219" t="s">
        <v>247</v>
      </c>
      <c r="G237" s="217"/>
      <c r="H237" s="220">
        <v>160</v>
      </c>
      <c r="I237" s="221"/>
      <c r="J237" s="217"/>
      <c r="K237" s="217"/>
      <c r="L237" s="222"/>
      <c r="M237" s="223"/>
      <c r="N237" s="224"/>
      <c r="O237" s="224"/>
      <c r="P237" s="224"/>
      <c r="Q237" s="224"/>
      <c r="R237" s="224"/>
      <c r="S237" s="224"/>
      <c r="T237" s="225"/>
      <c r="AT237" s="226" t="s">
        <v>135</v>
      </c>
      <c r="AU237" s="226" t="s">
        <v>81</v>
      </c>
      <c r="AV237" s="14" t="s">
        <v>81</v>
      </c>
      <c r="AW237" s="14" t="s">
        <v>33</v>
      </c>
      <c r="AX237" s="14" t="s">
        <v>79</v>
      </c>
      <c r="AY237" s="226" t="s">
        <v>124</v>
      </c>
    </row>
    <row r="238" spans="1:65" s="2" customFormat="1" ht="32.450000000000003" customHeight="1">
      <c r="A238" s="36"/>
      <c r="B238" s="37"/>
      <c r="C238" s="250" t="s">
        <v>248</v>
      </c>
      <c r="D238" s="250" t="s">
        <v>230</v>
      </c>
      <c r="E238" s="251" t="s">
        <v>249</v>
      </c>
      <c r="F238" s="252" t="s">
        <v>250</v>
      </c>
      <c r="G238" s="253" t="s">
        <v>225</v>
      </c>
      <c r="H238" s="254">
        <v>64</v>
      </c>
      <c r="I238" s="255"/>
      <c r="J238" s="256">
        <f>ROUND(I238*H238,2)</f>
        <v>0</v>
      </c>
      <c r="K238" s="252" t="s">
        <v>19</v>
      </c>
      <c r="L238" s="257"/>
      <c r="M238" s="258" t="s">
        <v>19</v>
      </c>
      <c r="N238" s="259" t="s">
        <v>42</v>
      </c>
      <c r="O238" s="66"/>
      <c r="P238" s="198">
        <f>O238*H238</f>
        <v>0</v>
      </c>
      <c r="Q238" s="198">
        <v>1.2500000000000001E-2</v>
      </c>
      <c r="R238" s="198">
        <f>Q238*H238</f>
        <v>0.8</v>
      </c>
      <c r="S238" s="198">
        <v>0</v>
      </c>
      <c r="T238" s="199">
        <f>S238*H238</f>
        <v>0</v>
      </c>
      <c r="U238" s="36"/>
      <c r="V238" s="36"/>
      <c r="W238" s="36"/>
      <c r="X238" s="36"/>
      <c r="Y238" s="36"/>
      <c r="Z238" s="36"/>
      <c r="AA238" s="36"/>
      <c r="AB238" s="36"/>
      <c r="AC238" s="36"/>
      <c r="AD238" s="36"/>
      <c r="AE238" s="36"/>
      <c r="AR238" s="200" t="s">
        <v>189</v>
      </c>
      <c r="AT238" s="200" t="s">
        <v>230</v>
      </c>
      <c r="AU238" s="200" t="s">
        <v>81</v>
      </c>
      <c r="AY238" s="19" t="s">
        <v>124</v>
      </c>
      <c r="BE238" s="201">
        <f>IF(N238="základní",J238,0)</f>
        <v>0</v>
      </c>
      <c r="BF238" s="201">
        <f>IF(N238="snížená",J238,0)</f>
        <v>0</v>
      </c>
      <c r="BG238" s="201">
        <f>IF(N238="zákl. přenesená",J238,0)</f>
        <v>0</v>
      </c>
      <c r="BH238" s="201">
        <f>IF(N238="sníž. přenesená",J238,0)</f>
        <v>0</v>
      </c>
      <c r="BI238" s="201">
        <f>IF(N238="nulová",J238,0)</f>
        <v>0</v>
      </c>
      <c r="BJ238" s="19" t="s">
        <v>79</v>
      </c>
      <c r="BK238" s="201">
        <f>ROUND(I238*H238,2)</f>
        <v>0</v>
      </c>
      <c r="BL238" s="19" t="s">
        <v>131</v>
      </c>
      <c r="BM238" s="200" t="s">
        <v>251</v>
      </c>
    </row>
    <row r="239" spans="1:65" s="2" customFormat="1" ht="14.45" customHeight="1">
      <c r="A239" s="36"/>
      <c r="B239" s="37"/>
      <c r="C239" s="250" t="s">
        <v>252</v>
      </c>
      <c r="D239" s="250" t="s">
        <v>230</v>
      </c>
      <c r="E239" s="251" t="s">
        <v>253</v>
      </c>
      <c r="F239" s="252" t="s">
        <v>254</v>
      </c>
      <c r="G239" s="253" t="s">
        <v>225</v>
      </c>
      <c r="H239" s="254">
        <v>320</v>
      </c>
      <c r="I239" s="255"/>
      <c r="J239" s="256">
        <f>ROUND(I239*H239,2)</f>
        <v>0</v>
      </c>
      <c r="K239" s="252" t="s">
        <v>19</v>
      </c>
      <c r="L239" s="257"/>
      <c r="M239" s="258" t="s">
        <v>19</v>
      </c>
      <c r="N239" s="259" t="s">
        <v>42</v>
      </c>
      <c r="O239" s="66"/>
      <c r="P239" s="198">
        <f>O239*H239</f>
        <v>0</v>
      </c>
      <c r="Q239" s="198">
        <v>0</v>
      </c>
      <c r="R239" s="198">
        <f>Q239*H239</f>
        <v>0</v>
      </c>
      <c r="S239" s="198">
        <v>0</v>
      </c>
      <c r="T239" s="199">
        <f>S239*H239</f>
        <v>0</v>
      </c>
      <c r="U239" s="36"/>
      <c r="V239" s="36"/>
      <c r="W239" s="36"/>
      <c r="X239" s="36"/>
      <c r="Y239" s="36"/>
      <c r="Z239" s="36"/>
      <c r="AA239" s="36"/>
      <c r="AB239" s="36"/>
      <c r="AC239" s="36"/>
      <c r="AD239" s="36"/>
      <c r="AE239" s="36"/>
      <c r="AR239" s="200" t="s">
        <v>189</v>
      </c>
      <c r="AT239" s="200" t="s">
        <v>230</v>
      </c>
      <c r="AU239" s="200" t="s">
        <v>81</v>
      </c>
      <c r="AY239" s="19" t="s">
        <v>124</v>
      </c>
      <c r="BE239" s="201">
        <f>IF(N239="základní",J239,0)</f>
        <v>0</v>
      </c>
      <c r="BF239" s="201">
        <f>IF(N239="snížená",J239,0)</f>
        <v>0</v>
      </c>
      <c r="BG239" s="201">
        <f>IF(N239="zákl. přenesená",J239,0)</f>
        <v>0</v>
      </c>
      <c r="BH239" s="201">
        <f>IF(N239="sníž. přenesená",J239,0)</f>
        <v>0</v>
      </c>
      <c r="BI239" s="201">
        <f>IF(N239="nulová",J239,0)</f>
        <v>0</v>
      </c>
      <c r="BJ239" s="19" t="s">
        <v>79</v>
      </c>
      <c r="BK239" s="201">
        <f>ROUND(I239*H239,2)</f>
        <v>0</v>
      </c>
      <c r="BL239" s="19" t="s">
        <v>131</v>
      </c>
      <c r="BM239" s="200" t="s">
        <v>255</v>
      </c>
    </row>
    <row r="240" spans="1:65" s="14" customFormat="1">
      <c r="B240" s="216"/>
      <c r="C240" s="217"/>
      <c r="D240" s="202" t="s">
        <v>135</v>
      </c>
      <c r="E240" s="218" t="s">
        <v>19</v>
      </c>
      <c r="F240" s="219" t="s">
        <v>256</v>
      </c>
      <c r="G240" s="217"/>
      <c r="H240" s="220">
        <v>320</v>
      </c>
      <c r="I240" s="221"/>
      <c r="J240" s="217"/>
      <c r="K240" s="217"/>
      <c r="L240" s="222"/>
      <c r="M240" s="223"/>
      <c r="N240" s="224"/>
      <c r="O240" s="224"/>
      <c r="P240" s="224"/>
      <c r="Q240" s="224"/>
      <c r="R240" s="224"/>
      <c r="S240" s="224"/>
      <c r="T240" s="225"/>
      <c r="AT240" s="226" t="s">
        <v>135</v>
      </c>
      <c r="AU240" s="226" t="s">
        <v>81</v>
      </c>
      <c r="AV240" s="14" t="s">
        <v>81</v>
      </c>
      <c r="AW240" s="14" t="s">
        <v>33</v>
      </c>
      <c r="AX240" s="14" t="s">
        <v>79</v>
      </c>
      <c r="AY240" s="226" t="s">
        <v>124</v>
      </c>
    </row>
    <row r="241" spans="1:65" s="12" customFormat="1" ht="22.9" customHeight="1">
      <c r="B241" s="173"/>
      <c r="C241" s="174"/>
      <c r="D241" s="175" t="s">
        <v>70</v>
      </c>
      <c r="E241" s="187" t="s">
        <v>166</v>
      </c>
      <c r="F241" s="187" t="s">
        <v>257</v>
      </c>
      <c r="G241" s="174"/>
      <c r="H241" s="174"/>
      <c r="I241" s="177"/>
      <c r="J241" s="188">
        <f>BK241</f>
        <v>0</v>
      </c>
      <c r="K241" s="174"/>
      <c r="L241" s="179"/>
      <c r="M241" s="180"/>
      <c r="N241" s="181"/>
      <c r="O241" s="181"/>
      <c r="P241" s="182">
        <f>SUM(P242:P252)</f>
        <v>0</v>
      </c>
      <c r="Q241" s="181"/>
      <c r="R241" s="182">
        <f>SUM(R242:R252)</f>
        <v>3.5</v>
      </c>
      <c r="S241" s="181"/>
      <c r="T241" s="183">
        <f>SUM(T242:T252)</f>
        <v>0</v>
      </c>
      <c r="AR241" s="184" t="s">
        <v>79</v>
      </c>
      <c r="AT241" s="185" t="s">
        <v>70</v>
      </c>
      <c r="AU241" s="185" t="s">
        <v>79</v>
      </c>
      <c r="AY241" s="184" t="s">
        <v>124</v>
      </c>
      <c r="BK241" s="186">
        <f>SUM(BK242:BK252)</f>
        <v>0</v>
      </c>
    </row>
    <row r="242" spans="1:65" s="2" customFormat="1" ht="38.25" customHeight="1">
      <c r="A242" s="36"/>
      <c r="B242" s="37"/>
      <c r="C242" s="189" t="s">
        <v>258</v>
      </c>
      <c r="D242" s="189" t="s">
        <v>126</v>
      </c>
      <c r="E242" s="190" t="s">
        <v>259</v>
      </c>
      <c r="F242" s="191" t="s">
        <v>260</v>
      </c>
      <c r="G242" s="192" t="s">
        <v>192</v>
      </c>
      <c r="H242" s="193">
        <v>33.6</v>
      </c>
      <c r="I242" s="194"/>
      <c r="J242" s="195">
        <f>ROUND(I242*H242,2)</f>
        <v>0</v>
      </c>
      <c r="K242" s="191" t="s">
        <v>130</v>
      </c>
      <c r="L242" s="41"/>
      <c r="M242" s="196" t="s">
        <v>19</v>
      </c>
      <c r="N242" s="197" t="s">
        <v>42</v>
      </c>
      <c r="O242" s="66"/>
      <c r="P242" s="198">
        <f>O242*H242</f>
        <v>0</v>
      </c>
      <c r="Q242" s="198">
        <v>0</v>
      </c>
      <c r="R242" s="198">
        <f>Q242*H242</f>
        <v>0</v>
      </c>
      <c r="S242" s="198">
        <v>0</v>
      </c>
      <c r="T242" s="199">
        <f>S242*H242</f>
        <v>0</v>
      </c>
      <c r="U242" s="36"/>
      <c r="V242" s="36"/>
      <c r="W242" s="36"/>
      <c r="X242" s="36"/>
      <c r="Y242" s="36"/>
      <c r="Z242" s="36"/>
      <c r="AA242" s="36"/>
      <c r="AB242" s="36"/>
      <c r="AC242" s="36"/>
      <c r="AD242" s="36"/>
      <c r="AE242" s="36"/>
      <c r="AR242" s="200" t="s">
        <v>131</v>
      </c>
      <c r="AT242" s="200" t="s">
        <v>126</v>
      </c>
      <c r="AU242" s="200" t="s">
        <v>81</v>
      </c>
      <c r="AY242" s="19" t="s">
        <v>124</v>
      </c>
      <c r="BE242" s="201">
        <f>IF(N242="základní",J242,0)</f>
        <v>0</v>
      </c>
      <c r="BF242" s="201">
        <f>IF(N242="snížená",J242,0)</f>
        <v>0</v>
      </c>
      <c r="BG242" s="201">
        <f>IF(N242="zákl. přenesená",J242,0)</f>
        <v>0</v>
      </c>
      <c r="BH242" s="201">
        <f>IF(N242="sníž. přenesená",J242,0)</f>
        <v>0</v>
      </c>
      <c r="BI242" s="201">
        <f>IF(N242="nulová",J242,0)</f>
        <v>0</v>
      </c>
      <c r="BJ242" s="19" t="s">
        <v>79</v>
      </c>
      <c r="BK242" s="201">
        <f>ROUND(I242*H242,2)</f>
        <v>0</v>
      </c>
      <c r="BL242" s="19" t="s">
        <v>131</v>
      </c>
      <c r="BM242" s="200" t="s">
        <v>261</v>
      </c>
    </row>
    <row r="243" spans="1:65" s="13" customFormat="1">
      <c r="B243" s="206"/>
      <c r="C243" s="207"/>
      <c r="D243" s="202" t="s">
        <v>135</v>
      </c>
      <c r="E243" s="208" t="s">
        <v>19</v>
      </c>
      <c r="F243" s="209" t="s">
        <v>194</v>
      </c>
      <c r="G243" s="207"/>
      <c r="H243" s="208" t="s">
        <v>19</v>
      </c>
      <c r="I243" s="210"/>
      <c r="J243" s="207"/>
      <c r="K243" s="207"/>
      <c r="L243" s="211"/>
      <c r="M243" s="212"/>
      <c r="N243" s="213"/>
      <c r="O243" s="213"/>
      <c r="P243" s="213"/>
      <c r="Q243" s="213"/>
      <c r="R243" s="213"/>
      <c r="S243" s="213"/>
      <c r="T243" s="214"/>
      <c r="AT243" s="215" t="s">
        <v>135</v>
      </c>
      <c r="AU243" s="215" t="s">
        <v>81</v>
      </c>
      <c r="AV243" s="13" t="s">
        <v>79</v>
      </c>
      <c r="AW243" s="13" t="s">
        <v>33</v>
      </c>
      <c r="AX243" s="13" t="s">
        <v>71</v>
      </c>
      <c r="AY243" s="215" t="s">
        <v>124</v>
      </c>
    </row>
    <row r="244" spans="1:65" s="14" customFormat="1">
      <c r="B244" s="216"/>
      <c r="C244" s="217"/>
      <c r="D244" s="202" t="s">
        <v>135</v>
      </c>
      <c r="E244" s="218" t="s">
        <v>19</v>
      </c>
      <c r="F244" s="219" t="s">
        <v>262</v>
      </c>
      <c r="G244" s="217"/>
      <c r="H244" s="220">
        <v>33.6</v>
      </c>
      <c r="I244" s="221"/>
      <c r="J244" s="217"/>
      <c r="K244" s="217"/>
      <c r="L244" s="222"/>
      <c r="M244" s="223"/>
      <c r="N244" s="224"/>
      <c r="O244" s="224"/>
      <c r="P244" s="224"/>
      <c r="Q244" s="224"/>
      <c r="R244" s="224"/>
      <c r="S244" s="224"/>
      <c r="T244" s="225"/>
      <c r="AT244" s="226" t="s">
        <v>135</v>
      </c>
      <c r="AU244" s="226" t="s">
        <v>81</v>
      </c>
      <c r="AV244" s="14" t="s">
        <v>81</v>
      </c>
      <c r="AW244" s="14" t="s">
        <v>33</v>
      </c>
      <c r="AX244" s="14" t="s">
        <v>79</v>
      </c>
      <c r="AY244" s="226" t="s">
        <v>124</v>
      </c>
    </row>
    <row r="245" spans="1:65" s="2" customFormat="1" ht="21.6" customHeight="1">
      <c r="A245" s="36"/>
      <c r="B245" s="37"/>
      <c r="C245" s="189" t="s">
        <v>263</v>
      </c>
      <c r="D245" s="189" t="s">
        <v>126</v>
      </c>
      <c r="E245" s="190" t="s">
        <v>264</v>
      </c>
      <c r="F245" s="191" t="s">
        <v>265</v>
      </c>
      <c r="G245" s="192" t="s">
        <v>192</v>
      </c>
      <c r="H245" s="193">
        <v>33.6</v>
      </c>
      <c r="I245" s="194"/>
      <c r="J245" s="195">
        <f>ROUND(I245*H245,2)</f>
        <v>0</v>
      </c>
      <c r="K245" s="191" t="s">
        <v>130</v>
      </c>
      <c r="L245" s="41"/>
      <c r="M245" s="196" t="s">
        <v>19</v>
      </c>
      <c r="N245" s="197" t="s">
        <v>42</v>
      </c>
      <c r="O245" s="66"/>
      <c r="P245" s="198">
        <f>O245*H245</f>
        <v>0</v>
      </c>
      <c r="Q245" s="198">
        <v>0</v>
      </c>
      <c r="R245" s="198">
        <f>Q245*H245</f>
        <v>0</v>
      </c>
      <c r="S245" s="198">
        <v>0</v>
      </c>
      <c r="T245" s="199">
        <f>S245*H245</f>
        <v>0</v>
      </c>
      <c r="U245" s="36"/>
      <c r="V245" s="36"/>
      <c r="W245" s="36"/>
      <c r="X245" s="36"/>
      <c r="Y245" s="36"/>
      <c r="Z245" s="36"/>
      <c r="AA245" s="36"/>
      <c r="AB245" s="36"/>
      <c r="AC245" s="36"/>
      <c r="AD245" s="36"/>
      <c r="AE245" s="36"/>
      <c r="AR245" s="200" t="s">
        <v>131</v>
      </c>
      <c r="AT245" s="200" t="s">
        <v>126</v>
      </c>
      <c r="AU245" s="200" t="s">
        <v>81</v>
      </c>
      <c r="AY245" s="19" t="s">
        <v>124</v>
      </c>
      <c r="BE245" s="201">
        <f>IF(N245="základní",J245,0)</f>
        <v>0</v>
      </c>
      <c r="BF245" s="201">
        <f>IF(N245="snížená",J245,0)</f>
        <v>0</v>
      </c>
      <c r="BG245" s="201">
        <f>IF(N245="zákl. přenesená",J245,0)</f>
        <v>0</v>
      </c>
      <c r="BH245" s="201">
        <f>IF(N245="sníž. přenesená",J245,0)</f>
        <v>0</v>
      </c>
      <c r="BI245" s="201">
        <f>IF(N245="nulová",J245,0)</f>
        <v>0</v>
      </c>
      <c r="BJ245" s="19" t="s">
        <v>79</v>
      </c>
      <c r="BK245" s="201">
        <f>ROUND(I245*H245,2)</f>
        <v>0</v>
      </c>
      <c r="BL245" s="19" t="s">
        <v>131</v>
      </c>
      <c r="BM245" s="200" t="s">
        <v>266</v>
      </c>
    </row>
    <row r="246" spans="1:65" s="13" customFormat="1">
      <c r="B246" s="206"/>
      <c r="C246" s="207"/>
      <c r="D246" s="202" t="s">
        <v>135</v>
      </c>
      <c r="E246" s="208" t="s">
        <v>19</v>
      </c>
      <c r="F246" s="209" t="s">
        <v>194</v>
      </c>
      <c r="G246" s="207"/>
      <c r="H246" s="208" t="s">
        <v>19</v>
      </c>
      <c r="I246" s="210"/>
      <c r="J246" s="207"/>
      <c r="K246" s="207"/>
      <c r="L246" s="211"/>
      <c r="M246" s="212"/>
      <c r="N246" s="213"/>
      <c r="O246" s="213"/>
      <c r="P246" s="213"/>
      <c r="Q246" s="213"/>
      <c r="R246" s="213"/>
      <c r="S246" s="213"/>
      <c r="T246" s="214"/>
      <c r="AT246" s="215" t="s">
        <v>135</v>
      </c>
      <c r="AU246" s="215" t="s">
        <v>81</v>
      </c>
      <c r="AV246" s="13" t="s">
        <v>79</v>
      </c>
      <c r="AW246" s="13" t="s">
        <v>33</v>
      </c>
      <c r="AX246" s="13" t="s">
        <v>71</v>
      </c>
      <c r="AY246" s="215" t="s">
        <v>124</v>
      </c>
    </row>
    <row r="247" spans="1:65" s="14" customFormat="1">
      <c r="B247" s="216"/>
      <c r="C247" s="217"/>
      <c r="D247" s="202" t="s">
        <v>135</v>
      </c>
      <c r="E247" s="218" t="s">
        <v>19</v>
      </c>
      <c r="F247" s="219" t="s">
        <v>262</v>
      </c>
      <c r="G247" s="217"/>
      <c r="H247" s="220">
        <v>33.6</v>
      </c>
      <c r="I247" s="221"/>
      <c r="J247" s="217"/>
      <c r="K247" s="217"/>
      <c r="L247" s="222"/>
      <c r="M247" s="223"/>
      <c r="N247" s="224"/>
      <c r="O247" s="224"/>
      <c r="P247" s="224"/>
      <c r="Q247" s="224"/>
      <c r="R247" s="224"/>
      <c r="S247" s="224"/>
      <c r="T247" s="225"/>
      <c r="AT247" s="226" t="s">
        <v>135</v>
      </c>
      <c r="AU247" s="226" t="s">
        <v>81</v>
      </c>
      <c r="AV247" s="14" t="s">
        <v>81</v>
      </c>
      <c r="AW247" s="14" t="s">
        <v>33</v>
      </c>
      <c r="AX247" s="14" t="s">
        <v>79</v>
      </c>
      <c r="AY247" s="226" t="s">
        <v>124</v>
      </c>
    </row>
    <row r="248" spans="1:65" s="2" customFormat="1" ht="36" customHeight="1">
      <c r="A248" s="36"/>
      <c r="B248" s="37"/>
      <c r="C248" s="189" t="s">
        <v>7</v>
      </c>
      <c r="D248" s="189" t="s">
        <v>126</v>
      </c>
      <c r="E248" s="190" t="s">
        <v>267</v>
      </c>
      <c r="F248" s="191" t="s">
        <v>268</v>
      </c>
      <c r="G248" s="192" t="s">
        <v>192</v>
      </c>
      <c r="H248" s="193">
        <v>33.6</v>
      </c>
      <c r="I248" s="194"/>
      <c r="J248" s="195">
        <f>ROUND(I248*H248,2)</f>
        <v>0</v>
      </c>
      <c r="K248" s="191" t="s">
        <v>130</v>
      </c>
      <c r="L248" s="41"/>
      <c r="M248" s="196" t="s">
        <v>19</v>
      </c>
      <c r="N248" s="197" t="s">
        <v>42</v>
      </c>
      <c r="O248" s="66"/>
      <c r="P248" s="198">
        <f>O248*H248</f>
        <v>0</v>
      </c>
      <c r="Q248" s="198">
        <v>0</v>
      </c>
      <c r="R248" s="198">
        <f>Q248*H248</f>
        <v>0</v>
      </c>
      <c r="S248" s="198">
        <v>0</v>
      </c>
      <c r="T248" s="199">
        <f>S248*H248</f>
        <v>0</v>
      </c>
      <c r="U248" s="36"/>
      <c r="V248" s="36"/>
      <c r="W248" s="36"/>
      <c r="X248" s="36"/>
      <c r="Y248" s="36"/>
      <c r="Z248" s="36"/>
      <c r="AA248" s="36"/>
      <c r="AB248" s="36"/>
      <c r="AC248" s="36"/>
      <c r="AD248" s="36"/>
      <c r="AE248" s="36"/>
      <c r="AR248" s="200" t="s">
        <v>131</v>
      </c>
      <c r="AT248" s="200" t="s">
        <v>126</v>
      </c>
      <c r="AU248" s="200" t="s">
        <v>81</v>
      </c>
      <c r="AY248" s="19" t="s">
        <v>124</v>
      </c>
      <c r="BE248" s="201">
        <f>IF(N248="základní",J248,0)</f>
        <v>0</v>
      </c>
      <c r="BF248" s="201">
        <f>IF(N248="snížená",J248,0)</f>
        <v>0</v>
      </c>
      <c r="BG248" s="201">
        <f>IF(N248="zákl. přenesená",J248,0)</f>
        <v>0</v>
      </c>
      <c r="BH248" s="201">
        <f>IF(N248="sníž. přenesená",J248,0)</f>
        <v>0</v>
      </c>
      <c r="BI248" s="201">
        <f>IF(N248="nulová",J248,0)</f>
        <v>0</v>
      </c>
      <c r="BJ248" s="19" t="s">
        <v>79</v>
      </c>
      <c r="BK248" s="201">
        <f>ROUND(I248*H248,2)</f>
        <v>0</v>
      </c>
      <c r="BL248" s="19" t="s">
        <v>131</v>
      </c>
      <c r="BM248" s="200" t="s">
        <v>269</v>
      </c>
    </row>
    <row r="249" spans="1:65" s="2" customFormat="1" ht="107.25">
      <c r="A249" s="36"/>
      <c r="B249" s="37"/>
      <c r="C249" s="38"/>
      <c r="D249" s="202" t="s">
        <v>133</v>
      </c>
      <c r="E249" s="38"/>
      <c r="F249" s="203" t="s">
        <v>270</v>
      </c>
      <c r="G249" s="38"/>
      <c r="H249" s="38"/>
      <c r="I249" s="110"/>
      <c r="J249" s="38"/>
      <c r="K249" s="38"/>
      <c r="L249" s="41"/>
      <c r="M249" s="204"/>
      <c r="N249" s="205"/>
      <c r="O249" s="66"/>
      <c r="P249" s="66"/>
      <c r="Q249" s="66"/>
      <c r="R249" s="66"/>
      <c r="S249" s="66"/>
      <c r="T249" s="67"/>
      <c r="U249" s="36"/>
      <c r="V249" s="36"/>
      <c r="W249" s="36"/>
      <c r="X249" s="36"/>
      <c r="Y249" s="36"/>
      <c r="Z249" s="36"/>
      <c r="AA249" s="36"/>
      <c r="AB249" s="36"/>
      <c r="AC249" s="36"/>
      <c r="AD249" s="36"/>
      <c r="AE249" s="36"/>
      <c r="AT249" s="19" t="s">
        <v>133</v>
      </c>
      <c r="AU249" s="19" t="s">
        <v>81</v>
      </c>
    </row>
    <row r="250" spans="1:65" s="13" customFormat="1">
      <c r="B250" s="206"/>
      <c r="C250" s="207"/>
      <c r="D250" s="202" t="s">
        <v>135</v>
      </c>
      <c r="E250" s="208" t="s">
        <v>19</v>
      </c>
      <c r="F250" s="209" t="s">
        <v>194</v>
      </c>
      <c r="G250" s="207"/>
      <c r="H250" s="208" t="s">
        <v>19</v>
      </c>
      <c r="I250" s="210"/>
      <c r="J250" s="207"/>
      <c r="K250" s="207"/>
      <c r="L250" s="211"/>
      <c r="M250" s="212"/>
      <c r="N250" s="213"/>
      <c r="O250" s="213"/>
      <c r="P250" s="213"/>
      <c r="Q250" s="213"/>
      <c r="R250" s="213"/>
      <c r="S250" s="213"/>
      <c r="T250" s="214"/>
      <c r="AT250" s="215" t="s">
        <v>135</v>
      </c>
      <c r="AU250" s="215" t="s">
        <v>81</v>
      </c>
      <c r="AV250" s="13" t="s">
        <v>79</v>
      </c>
      <c r="AW250" s="13" t="s">
        <v>33</v>
      </c>
      <c r="AX250" s="13" t="s">
        <v>71</v>
      </c>
      <c r="AY250" s="215" t="s">
        <v>124</v>
      </c>
    </row>
    <row r="251" spans="1:65" s="14" customFormat="1">
      <c r="B251" s="216"/>
      <c r="C251" s="217"/>
      <c r="D251" s="202" t="s">
        <v>135</v>
      </c>
      <c r="E251" s="218" t="s">
        <v>19</v>
      </c>
      <c r="F251" s="219" t="s">
        <v>262</v>
      </c>
      <c r="G251" s="217"/>
      <c r="H251" s="220">
        <v>33.6</v>
      </c>
      <c r="I251" s="221"/>
      <c r="J251" s="217"/>
      <c r="K251" s="217"/>
      <c r="L251" s="222"/>
      <c r="M251" s="223"/>
      <c r="N251" s="224"/>
      <c r="O251" s="224"/>
      <c r="P251" s="224"/>
      <c r="Q251" s="224"/>
      <c r="R251" s="224"/>
      <c r="S251" s="224"/>
      <c r="T251" s="225"/>
      <c r="AT251" s="226" t="s">
        <v>135</v>
      </c>
      <c r="AU251" s="226" t="s">
        <v>81</v>
      </c>
      <c r="AV251" s="14" t="s">
        <v>81</v>
      </c>
      <c r="AW251" s="14" t="s">
        <v>33</v>
      </c>
      <c r="AX251" s="14" t="s">
        <v>79</v>
      </c>
      <c r="AY251" s="226" t="s">
        <v>124</v>
      </c>
    </row>
    <row r="252" spans="1:65" s="2" customFormat="1" ht="32.450000000000003" customHeight="1">
      <c r="A252" s="36"/>
      <c r="B252" s="37"/>
      <c r="C252" s="250" t="s">
        <v>271</v>
      </c>
      <c r="D252" s="250" t="s">
        <v>230</v>
      </c>
      <c r="E252" s="251" t="s">
        <v>272</v>
      </c>
      <c r="F252" s="252" t="s">
        <v>273</v>
      </c>
      <c r="G252" s="253" t="s">
        <v>225</v>
      </c>
      <c r="H252" s="254">
        <v>70</v>
      </c>
      <c r="I252" s="255"/>
      <c r="J252" s="256">
        <f>ROUND(I252*H252,2)</f>
        <v>0</v>
      </c>
      <c r="K252" s="252" t="s">
        <v>19</v>
      </c>
      <c r="L252" s="257"/>
      <c r="M252" s="258" t="s">
        <v>19</v>
      </c>
      <c r="N252" s="259" t="s">
        <v>42</v>
      </c>
      <c r="O252" s="66"/>
      <c r="P252" s="198">
        <f>O252*H252</f>
        <v>0</v>
      </c>
      <c r="Q252" s="198">
        <v>0.05</v>
      </c>
      <c r="R252" s="198">
        <f>Q252*H252</f>
        <v>3.5</v>
      </c>
      <c r="S252" s="198">
        <v>0</v>
      </c>
      <c r="T252" s="199">
        <f>S252*H252</f>
        <v>0</v>
      </c>
      <c r="U252" s="36"/>
      <c r="V252" s="36"/>
      <c r="W252" s="36"/>
      <c r="X252" s="36"/>
      <c r="Y252" s="36"/>
      <c r="Z252" s="36"/>
      <c r="AA252" s="36"/>
      <c r="AB252" s="36"/>
      <c r="AC252" s="36"/>
      <c r="AD252" s="36"/>
      <c r="AE252" s="36"/>
      <c r="AR252" s="200" t="s">
        <v>189</v>
      </c>
      <c r="AT252" s="200" t="s">
        <v>230</v>
      </c>
      <c r="AU252" s="200" t="s">
        <v>81</v>
      </c>
      <c r="AY252" s="19" t="s">
        <v>124</v>
      </c>
      <c r="BE252" s="201">
        <f>IF(N252="základní",J252,0)</f>
        <v>0</v>
      </c>
      <c r="BF252" s="201">
        <f>IF(N252="snížená",J252,0)</f>
        <v>0</v>
      </c>
      <c r="BG252" s="201">
        <f>IF(N252="zákl. přenesená",J252,0)</f>
        <v>0</v>
      </c>
      <c r="BH252" s="201">
        <f>IF(N252="sníž. přenesená",J252,0)</f>
        <v>0</v>
      </c>
      <c r="BI252" s="201">
        <f>IF(N252="nulová",J252,0)</f>
        <v>0</v>
      </c>
      <c r="BJ252" s="19" t="s">
        <v>79</v>
      </c>
      <c r="BK252" s="201">
        <f>ROUND(I252*H252,2)</f>
        <v>0</v>
      </c>
      <c r="BL252" s="19" t="s">
        <v>131</v>
      </c>
      <c r="BM252" s="200" t="s">
        <v>274</v>
      </c>
    </row>
    <row r="253" spans="1:65" s="12" customFormat="1" ht="22.9" customHeight="1">
      <c r="B253" s="173"/>
      <c r="C253" s="174"/>
      <c r="D253" s="175" t="s">
        <v>70</v>
      </c>
      <c r="E253" s="187" t="s">
        <v>197</v>
      </c>
      <c r="F253" s="187" t="s">
        <v>275</v>
      </c>
      <c r="G253" s="174"/>
      <c r="H253" s="174"/>
      <c r="I253" s="177"/>
      <c r="J253" s="188">
        <f>BK253</f>
        <v>0</v>
      </c>
      <c r="K253" s="174"/>
      <c r="L253" s="179"/>
      <c r="M253" s="180"/>
      <c r="N253" s="181"/>
      <c r="O253" s="181"/>
      <c r="P253" s="182">
        <f>SUM(P254:P256)</f>
        <v>0</v>
      </c>
      <c r="Q253" s="181"/>
      <c r="R253" s="182">
        <f>SUM(R254:R256)</f>
        <v>7.2870000000000004E-2</v>
      </c>
      <c r="S253" s="181"/>
      <c r="T253" s="183">
        <f>SUM(T254:T256)</f>
        <v>0</v>
      </c>
      <c r="AR253" s="184" t="s">
        <v>79</v>
      </c>
      <c r="AT253" s="185" t="s">
        <v>70</v>
      </c>
      <c r="AU253" s="185" t="s">
        <v>79</v>
      </c>
      <c r="AY253" s="184" t="s">
        <v>124</v>
      </c>
      <c r="BK253" s="186">
        <f>SUM(BK254:BK256)</f>
        <v>0</v>
      </c>
    </row>
    <row r="254" spans="1:65" s="2" customFormat="1" ht="14.45" customHeight="1">
      <c r="A254" s="36"/>
      <c r="B254" s="37"/>
      <c r="C254" s="189" t="s">
        <v>276</v>
      </c>
      <c r="D254" s="189" t="s">
        <v>126</v>
      </c>
      <c r="E254" s="190" t="s">
        <v>277</v>
      </c>
      <c r="F254" s="191" t="s">
        <v>278</v>
      </c>
      <c r="G254" s="192" t="s">
        <v>225</v>
      </c>
      <c r="H254" s="193">
        <v>1</v>
      </c>
      <c r="I254" s="194"/>
      <c r="J254" s="195">
        <f>ROUND(I254*H254,2)</f>
        <v>0</v>
      </c>
      <c r="K254" s="191" t="s">
        <v>130</v>
      </c>
      <c r="L254" s="41"/>
      <c r="M254" s="196" t="s">
        <v>19</v>
      </c>
      <c r="N254" s="197" t="s">
        <v>42</v>
      </c>
      <c r="O254" s="66"/>
      <c r="P254" s="198">
        <f>O254*H254</f>
        <v>0</v>
      </c>
      <c r="Q254" s="198">
        <v>7.2870000000000004E-2</v>
      </c>
      <c r="R254" s="198">
        <f>Q254*H254</f>
        <v>7.2870000000000004E-2</v>
      </c>
      <c r="S254" s="198">
        <v>0</v>
      </c>
      <c r="T254" s="199">
        <f>S254*H254</f>
        <v>0</v>
      </c>
      <c r="U254" s="36"/>
      <c r="V254" s="36"/>
      <c r="W254" s="36"/>
      <c r="X254" s="36"/>
      <c r="Y254" s="36"/>
      <c r="Z254" s="36"/>
      <c r="AA254" s="36"/>
      <c r="AB254" s="36"/>
      <c r="AC254" s="36"/>
      <c r="AD254" s="36"/>
      <c r="AE254" s="36"/>
      <c r="AR254" s="200" t="s">
        <v>131</v>
      </c>
      <c r="AT254" s="200" t="s">
        <v>126</v>
      </c>
      <c r="AU254" s="200" t="s">
        <v>81</v>
      </c>
      <c r="AY254" s="19" t="s">
        <v>124</v>
      </c>
      <c r="BE254" s="201">
        <f>IF(N254="základní",J254,0)</f>
        <v>0</v>
      </c>
      <c r="BF254" s="201">
        <f>IF(N254="snížená",J254,0)</f>
        <v>0</v>
      </c>
      <c r="BG254" s="201">
        <f>IF(N254="zákl. přenesená",J254,0)</f>
        <v>0</v>
      </c>
      <c r="BH254" s="201">
        <f>IF(N254="sníž. přenesená",J254,0)</f>
        <v>0</v>
      </c>
      <c r="BI254" s="201">
        <f>IF(N254="nulová",J254,0)</f>
        <v>0</v>
      </c>
      <c r="BJ254" s="19" t="s">
        <v>79</v>
      </c>
      <c r="BK254" s="201">
        <f>ROUND(I254*H254,2)</f>
        <v>0</v>
      </c>
      <c r="BL254" s="19" t="s">
        <v>131</v>
      </c>
      <c r="BM254" s="200" t="s">
        <v>279</v>
      </c>
    </row>
    <row r="255" spans="1:65" s="2" customFormat="1" ht="68.25">
      <c r="A255" s="36"/>
      <c r="B255" s="37"/>
      <c r="C255" s="38"/>
      <c r="D255" s="202" t="s">
        <v>133</v>
      </c>
      <c r="E255" s="38"/>
      <c r="F255" s="203" t="s">
        <v>280</v>
      </c>
      <c r="G255" s="38"/>
      <c r="H255" s="38"/>
      <c r="I255" s="110"/>
      <c r="J255" s="38"/>
      <c r="K255" s="38"/>
      <c r="L255" s="41"/>
      <c r="M255" s="204"/>
      <c r="N255" s="205"/>
      <c r="O255" s="66"/>
      <c r="P255" s="66"/>
      <c r="Q255" s="66"/>
      <c r="R255" s="66"/>
      <c r="S255" s="66"/>
      <c r="T255" s="67"/>
      <c r="U255" s="36"/>
      <c r="V255" s="36"/>
      <c r="W255" s="36"/>
      <c r="X255" s="36"/>
      <c r="Y255" s="36"/>
      <c r="Z255" s="36"/>
      <c r="AA255" s="36"/>
      <c r="AB255" s="36"/>
      <c r="AC255" s="36"/>
      <c r="AD255" s="36"/>
      <c r="AE255" s="36"/>
      <c r="AT255" s="19" t="s">
        <v>133</v>
      </c>
      <c r="AU255" s="19" t="s">
        <v>81</v>
      </c>
    </row>
    <row r="256" spans="1:65" s="2" customFormat="1" ht="21.6" customHeight="1">
      <c r="A256" s="36"/>
      <c r="B256" s="37"/>
      <c r="C256" s="250" t="s">
        <v>281</v>
      </c>
      <c r="D256" s="250" t="s">
        <v>230</v>
      </c>
      <c r="E256" s="251" t="s">
        <v>282</v>
      </c>
      <c r="F256" s="252" t="s">
        <v>283</v>
      </c>
      <c r="G256" s="253" t="s">
        <v>225</v>
      </c>
      <c r="H256" s="254">
        <v>1</v>
      </c>
      <c r="I256" s="255"/>
      <c r="J256" s="256">
        <f>ROUND(I256*H256,2)</f>
        <v>0</v>
      </c>
      <c r="K256" s="252" t="s">
        <v>19</v>
      </c>
      <c r="L256" s="257"/>
      <c r="M256" s="258" t="s">
        <v>19</v>
      </c>
      <c r="N256" s="259" t="s">
        <v>42</v>
      </c>
      <c r="O256" s="66"/>
      <c r="P256" s="198">
        <f>O256*H256</f>
        <v>0</v>
      </c>
      <c r="Q256" s="198">
        <v>0</v>
      </c>
      <c r="R256" s="198">
        <f>Q256*H256</f>
        <v>0</v>
      </c>
      <c r="S256" s="198">
        <v>0</v>
      </c>
      <c r="T256" s="199">
        <f>S256*H256</f>
        <v>0</v>
      </c>
      <c r="U256" s="36"/>
      <c r="V256" s="36"/>
      <c r="W256" s="36"/>
      <c r="X256" s="36"/>
      <c r="Y256" s="36"/>
      <c r="Z256" s="36"/>
      <c r="AA256" s="36"/>
      <c r="AB256" s="36"/>
      <c r="AC256" s="36"/>
      <c r="AD256" s="36"/>
      <c r="AE256" s="36"/>
      <c r="AR256" s="200" t="s">
        <v>189</v>
      </c>
      <c r="AT256" s="200" t="s">
        <v>230</v>
      </c>
      <c r="AU256" s="200" t="s">
        <v>81</v>
      </c>
      <c r="AY256" s="19" t="s">
        <v>124</v>
      </c>
      <c r="BE256" s="201">
        <f>IF(N256="základní",J256,0)</f>
        <v>0</v>
      </c>
      <c r="BF256" s="201">
        <f>IF(N256="snížená",J256,0)</f>
        <v>0</v>
      </c>
      <c r="BG256" s="201">
        <f>IF(N256="zákl. přenesená",J256,0)</f>
        <v>0</v>
      </c>
      <c r="BH256" s="201">
        <f>IF(N256="sníž. přenesená",J256,0)</f>
        <v>0</v>
      </c>
      <c r="BI256" s="201">
        <f>IF(N256="nulová",J256,0)</f>
        <v>0</v>
      </c>
      <c r="BJ256" s="19" t="s">
        <v>79</v>
      </c>
      <c r="BK256" s="201">
        <f>ROUND(I256*H256,2)</f>
        <v>0</v>
      </c>
      <c r="BL256" s="19" t="s">
        <v>131</v>
      </c>
      <c r="BM256" s="200" t="s">
        <v>284</v>
      </c>
    </row>
    <row r="257" spans="1:65" s="12" customFormat="1" ht="22.9" customHeight="1">
      <c r="B257" s="173"/>
      <c r="C257" s="174"/>
      <c r="D257" s="175" t="s">
        <v>70</v>
      </c>
      <c r="E257" s="187" t="s">
        <v>285</v>
      </c>
      <c r="F257" s="187" t="s">
        <v>286</v>
      </c>
      <c r="G257" s="174"/>
      <c r="H257" s="174"/>
      <c r="I257" s="177"/>
      <c r="J257" s="188">
        <f>BK257</f>
        <v>0</v>
      </c>
      <c r="K257" s="174"/>
      <c r="L257" s="179"/>
      <c r="M257" s="180"/>
      <c r="N257" s="181"/>
      <c r="O257" s="181"/>
      <c r="P257" s="182">
        <f>SUM(P258:P259)</f>
        <v>0</v>
      </c>
      <c r="Q257" s="181"/>
      <c r="R257" s="182">
        <f>SUM(R258:R259)</f>
        <v>0</v>
      </c>
      <c r="S257" s="181"/>
      <c r="T257" s="183">
        <f>SUM(T258:T259)</f>
        <v>0</v>
      </c>
      <c r="AR257" s="184" t="s">
        <v>79</v>
      </c>
      <c r="AT257" s="185" t="s">
        <v>70</v>
      </c>
      <c r="AU257" s="185" t="s">
        <v>79</v>
      </c>
      <c r="AY257" s="184" t="s">
        <v>124</v>
      </c>
      <c r="BK257" s="186">
        <f>SUM(BK258:BK259)</f>
        <v>0</v>
      </c>
    </row>
    <row r="258" spans="1:65" s="2" customFormat="1" ht="54" customHeight="1">
      <c r="A258" s="36"/>
      <c r="B258" s="37"/>
      <c r="C258" s="189" t="s">
        <v>287</v>
      </c>
      <c r="D258" s="189" t="s">
        <v>126</v>
      </c>
      <c r="E258" s="190" t="s">
        <v>288</v>
      </c>
      <c r="F258" s="191" t="s">
        <v>289</v>
      </c>
      <c r="G258" s="192" t="s">
        <v>290</v>
      </c>
      <c r="H258" s="193">
        <v>25.638999999999999</v>
      </c>
      <c r="I258" s="194"/>
      <c r="J258" s="195">
        <f>ROUND(I258*H258,2)</f>
        <v>0</v>
      </c>
      <c r="K258" s="191" t="s">
        <v>130</v>
      </c>
      <c r="L258" s="41"/>
      <c r="M258" s="196" t="s">
        <v>19</v>
      </c>
      <c r="N258" s="197" t="s">
        <v>42</v>
      </c>
      <c r="O258" s="66"/>
      <c r="P258" s="198">
        <f>O258*H258</f>
        <v>0</v>
      </c>
      <c r="Q258" s="198">
        <v>0</v>
      </c>
      <c r="R258" s="198">
        <f>Q258*H258</f>
        <v>0</v>
      </c>
      <c r="S258" s="198">
        <v>0</v>
      </c>
      <c r="T258" s="199">
        <f>S258*H258</f>
        <v>0</v>
      </c>
      <c r="U258" s="36"/>
      <c r="V258" s="36"/>
      <c r="W258" s="36"/>
      <c r="X258" s="36"/>
      <c r="Y258" s="36"/>
      <c r="Z258" s="36"/>
      <c r="AA258" s="36"/>
      <c r="AB258" s="36"/>
      <c r="AC258" s="36"/>
      <c r="AD258" s="36"/>
      <c r="AE258" s="36"/>
      <c r="AR258" s="200" t="s">
        <v>131</v>
      </c>
      <c r="AT258" s="200" t="s">
        <v>126</v>
      </c>
      <c r="AU258" s="200" t="s">
        <v>81</v>
      </c>
      <c r="AY258" s="19" t="s">
        <v>124</v>
      </c>
      <c r="BE258" s="201">
        <f>IF(N258="základní",J258,0)</f>
        <v>0</v>
      </c>
      <c r="BF258" s="201">
        <f>IF(N258="snížená",J258,0)</f>
        <v>0</v>
      </c>
      <c r="BG258" s="201">
        <f>IF(N258="zákl. přenesená",J258,0)</f>
        <v>0</v>
      </c>
      <c r="BH258" s="201">
        <f>IF(N258="sníž. přenesená",J258,0)</f>
        <v>0</v>
      </c>
      <c r="BI258" s="201">
        <f>IF(N258="nulová",J258,0)</f>
        <v>0</v>
      </c>
      <c r="BJ258" s="19" t="s">
        <v>79</v>
      </c>
      <c r="BK258" s="201">
        <f>ROUND(I258*H258,2)</f>
        <v>0</v>
      </c>
      <c r="BL258" s="19" t="s">
        <v>131</v>
      </c>
      <c r="BM258" s="200" t="s">
        <v>291</v>
      </c>
    </row>
    <row r="259" spans="1:65" s="2" customFormat="1" ht="48.75">
      <c r="A259" s="36"/>
      <c r="B259" s="37"/>
      <c r="C259" s="38"/>
      <c r="D259" s="202" t="s">
        <v>133</v>
      </c>
      <c r="E259" s="38"/>
      <c r="F259" s="203" t="s">
        <v>292</v>
      </c>
      <c r="G259" s="38"/>
      <c r="H259" s="38"/>
      <c r="I259" s="110"/>
      <c r="J259" s="38"/>
      <c r="K259" s="38"/>
      <c r="L259" s="41"/>
      <c r="M259" s="204"/>
      <c r="N259" s="205"/>
      <c r="O259" s="66"/>
      <c r="P259" s="66"/>
      <c r="Q259" s="66"/>
      <c r="R259" s="66"/>
      <c r="S259" s="66"/>
      <c r="T259" s="67"/>
      <c r="U259" s="36"/>
      <c r="V259" s="36"/>
      <c r="W259" s="36"/>
      <c r="X259" s="36"/>
      <c r="Y259" s="36"/>
      <c r="Z259" s="36"/>
      <c r="AA259" s="36"/>
      <c r="AB259" s="36"/>
      <c r="AC259" s="36"/>
      <c r="AD259" s="36"/>
      <c r="AE259" s="36"/>
      <c r="AT259" s="19" t="s">
        <v>133</v>
      </c>
      <c r="AU259" s="19" t="s">
        <v>81</v>
      </c>
    </row>
    <row r="260" spans="1:65" s="12" customFormat="1" ht="22.9" customHeight="1">
      <c r="B260" s="173"/>
      <c r="C260" s="174"/>
      <c r="D260" s="175" t="s">
        <v>70</v>
      </c>
      <c r="E260" s="187" t="s">
        <v>293</v>
      </c>
      <c r="F260" s="187" t="s">
        <v>294</v>
      </c>
      <c r="G260" s="174"/>
      <c r="H260" s="174"/>
      <c r="I260" s="177"/>
      <c r="J260" s="188">
        <f>BK260</f>
        <v>0</v>
      </c>
      <c r="K260" s="174"/>
      <c r="L260" s="179"/>
      <c r="M260" s="180"/>
      <c r="N260" s="181"/>
      <c r="O260" s="181"/>
      <c r="P260" s="182">
        <f>P261</f>
        <v>0</v>
      </c>
      <c r="Q260" s="181"/>
      <c r="R260" s="182">
        <f>R261</f>
        <v>0</v>
      </c>
      <c r="S260" s="181"/>
      <c r="T260" s="183">
        <f>T261</f>
        <v>0</v>
      </c>
      <c r="AR260" s="184" t="s">
        <v>79</v>
      </c>
      <c r="AT260" s="185" t="s">
        <v>70</v>
      </c>
      <c r="AU260" s="185" t="s">
        <v>79</v>
      </c>
      <c r="AY260" s="184" t="s">
        <v>124</v>
      </c>
      <c r="BK260" s="186">
        <f>BK261</f>
        <v>0</v>
      </c>
    </row>
    <row r="261" spans="1:65" s="2" customFormat="1" ht="35.25" customHeight="1">
      <c r="A261" s="36"/>
      <c r="B261" s="37"/>
      <c r="C261" s="189" t="s">
        <v>295</v>
      </c>
      <c r="D261" s="189" t="s">
        <v>126</v>
      </c>
      <c r="E261" s="190" t="s">
        <v>296</v>
      </c>
      <c r="F261" s="191" t="s">
        <v>297</v>
      </c>
      <c r="G261" s="192" t="s">
        <v>298</v>
      </c>
      <c r="H261" s="193">
        <v>1</v>
      </c>
      <c r="I261" s="194"/>
      <c r="J261" s="195">
        <f>ROUND(I261*H261,2)</f>
        <v>0</v>
      </c>
      <c r="K261" s="191" t="s">
        <v>19</v>
      </c>
      <c r="L261" s="41"/>
      <c r="M261" s="260" t="s">
        <v>19</v>
      </c>
      <c r="N261" s="261" t="s">
        <v>42</v>
      </c>
      <c r="O261" s="262"/>
      <c r="P261" s="263">
        <f>O261*H261</f>
        <v>0</v>
      </c>
      <c r="Q261" s="263">
        <v>0</v>
      </c>
      <c r="R261" s="263">
        <f>Q261*H261</f>
        <v>0</v>
      </c>
      <c r="S261" s="263">
        <v>0</v>
      </c>
      <c r="T261" s="264">
        <f>S261*H261</f>
        <v>0</v>
      </c>
      <c r="U261" s="36"/>
      <c r="V261" s="36"/>
      <c r="W261" s="36"/>
      <c r="X261" s="36"/>
      <c r="Y261" s="36"/>
      <c r="Z261" s="36"/>
      <c r="AA261" s="36"/>
      <c r="AB261" s="36"/>
      <c r="AC261" s="36"/>
      <c r="AD261" s="36"/>
      <c r="AE261" s="36"/>
      <c r="AR261" s="200" t="s">
        <v>131</v>
      </c>
      <c r="AT261" s="200" t="s">
        <v>126</v>
      </c>
      <c r="AU261" s="200" t="s">
        <v>81</v>
      </c>
      <c r="AY261" s="19" t="s">
        <v>124</v>
      </c>
      <c r="BE261" s="201">
        <f>IF(N261="základní",J261,0)</f>
        <v>0</v>
      </c>
      <c r="BF261" s="201">
        <f>IF(N261="snížená",J261,0)</f>
        <v>0</v>
      </c>
      <c r="BG261" s="201">
        <f>IF(N261="zákl. přenesená",J261,0)</f>
        <v>0</v>
      </c>
      <c r="BH261" s="201">
        <f>IF(N261="sníž. přenesená",J261,0)</f>
        <v>0</v>
      </c>
      <c r="BI261" s="201">
        <f>IF(N261="nulová",J261,0)</f>
        <v>0</v>
      </c>
      <c r="BJ261" s="19" t="s">
        <v>79</v>
      </c>
      <c r="BK261" s="201">
        <f>ROUND(I261*H261,2)</f>
        <v>0</v>
      </c>
      <c r="BL261" s="19" t="s">
        <v>131</v>
      </c>
      <c r="BM261" s="200" t="s">
        <v>299</v>
      </c>
    </row>
    <row r="262" spans="1:65" s="2" customFormat="1" ht="6.95" customHeight="1">
      <c r="A262" s="36"/>
      <c r="B262" s="49"/>
      <c r="C262" s="50"/>
      <c r="D262" s="50"/>
      <c r="E262" s="50"/>
      <c r="F262" s="50"/>
      <c r="G262" s="50"/>
      <c r="H262" s="50"/>
      <c r="I262" s="138"/>
      <c r="J262" s="50"/>
      <c r="K262" s="50"/>
      <c r="L262" s="41"/>
      <c r="M262" s="36"/>
      <c r="O262" s="36"/>
      <c r="P262" s="36"/>
      <c r="Q262" s="36"/>
      <c r="R262" s="36"/>
      <c r="S262" s="36"/>
      <c r="T262" s="36"/>
      <c r="U262" s="36"/>
      <c r="V262" s="36"/>
      <c r="W262" s="36"/>
      <c r="X262" s="36"/>
      <c r="Y262" s="36"/>
      <c r="Z262" s="36"/>
      <c r="AA262" s="36"/>
      <c r="AB262" s="36"/>
      <c r="AC262" s="36"/>
      <c r="AD262" s="36"/>
      <c r="AE262" s="36"/>
    </row>
  </sheetData>
  <sheetProtection algorithmName="SHA-512" hashValue="j5xIXFibkMFcg3shGdR8Wvr0NxR/Aoi7eaf4S25SpYYaCRp1WmCdsGVrmitMJgv+HC2WAKz3+8GKIVs61bUciQ==" saltValue="1vAbTPdPG6b76Q9hpv+BKRtbGP4ozsCUt5NzLM5kKdGXECiwX91Hx1WnsR8wzqI6UbOJAY5dRczynN/f4GX9wA==" spinCount="100000" sheet="1" objects="1" scenarios="1" formatColumns="0" formatRows="0" autoFilter="0"/>
  <autoFilter ref="C86:K261" xr:uid="{00000000-0009-0000-0000-000001000000}"/>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218"/>
  <sheetViews>
    <sheetView showGridLines="0" tabSelected="1" zoomScale="110" zoomScaleNormal="110" workbookViewId="0"/>
  </sheetViews>
  <sheetFormatPr defaultRowHeight="11.25"/>
  <cols>
    <col min="1" max="1" width="8.33203125" style="265" customWidth="1"/>
    <col min="2" max="2" width="1.6640625" style="265" customWidth="1"/>
    <col min="3" max="4" width="5" style="265" customWidth="1"/>
    <col min="5" max="5" width="11.6640625" style="265" customWidth="1"/>
    <col min="6" max="6" width="9.1640625" style="265" customWidth="1"/>
    <col min="7" max="7" width="5" style="265" customWidth="1"/>
    <col min="8" max="8" width="77.83203125" style="265" customWidth="1"/>
    <col min="9" max="10" width="20" style="265" customWidth="1"/>
    <col min="11" max="11" width="1.6640625" style="265" customWidth="1"/>
  </cols>
  <sheetData>
    <row r="1" spans="2:11" s="1" customFormat="1" ht="37.5" customHeight="1"/>
    <row r="2" spans="2:11" s="1" customFormat="1" ht="7.5" customHeight="1">
      <c r="B2" s="266"/>
      <c r="C2" s="267"/>
      <c r="D2" s="267"/>
      <c r="E2" s="267"/>
      <c r="F2" s="267"/>
      <c r="G2" s="267"/>
      <c r="H2" s="267"/>
      <c r="I2" s="267"/>
      <c r="J2" s="267"/>
      <c r="K2" s="268"/>
    </row>
    <row r="3" spans="2:11" s="17" customFormat="1" ht="45" customHeight="1">
      <c r="B3" s="269"/>
      <c r="C3" s="393" t="s">
        <v>300</v>
      </c>
      <c r="D3" s="393"/>
      <c r="E3" s="393"/>
      <c r="F3" s="393"/>
      <c r="G3" s="393"/>
      <c r="H3" s="393"/>
      <c r="I3" s="393"/>
      <c r="J3" s="393"/>
      <c r="K3" s="270"/>
    </row>
    <row r="4" spans="2:11" s="1" customFormat="1" ht="25.5" customHeight="1">
      <c r="B4" s="271"/>
      <c r="C4" s="395" t="s">
        <v>301</v>
      </c>
      <c r="D4" s="395"/>
      <c r="E4" s="395"/>
      <c r="F4" s="395"/>
      <c r="G4" s="395"/>
      <c r="H4" s="395"/>
      <c r="I4" s="395"/>
      <c r="J4" s="395"/>
      <c r="K4" s="272"/>
    </row>
    <row r="5" spans="2:11" s="1" customFormat="1" ht="5.25" customHeight="1">
      <c r="B5" s="271"/>
      <c r="C5" s="273"/>
      <c r="D5" s="273"/>
      <c r="E5" s="273"/>
      <c r="F5" s="273"/>
      <c r="G5" s="273"/>
      <c r="H5" s="273"/>
      <c r="I5" s="273"/>
      <c r="J5" s="273"/>
      <c r="K5" s="272"/>
    </row>
    <row r="6" spans="2:11" s="1" customFormat="1" ht="15" customHeight="1">
      <c r="B6" s="271"/>
      <c r="C6" s="394" t="s">
        <v>302</v>
      </c>
      <c r="D6" s="394"/>
      <c r="E6" s="394"/>
      <c r="F6" s="394"/>
      <c r="G6" s="394"/>
      <c r="H6" s="394"/>
      <c r="I6" s="394"/>
      <c r="J6" s="394"/>
      <c r="K6" s="272"/>
    </row>
    <row r="7" spans="2:11" s="1" customFormat="1" ht="15" customHeight="1">
      <c r="B7" s="275"/>
      <c r="C7" s="394" t="s">
        <v>303</v>
      </c>
      <c r="D7" s="394"/>
      <c r="E7" s="394"/>
      <c r="F7" s="394"/>
      <c r="G7" s="394"/>
      <c r="H7" s="394"/>
      <c r="I7" s="394"/>
      <c r="J7" s="394"/>
      <c r="K7" s="272"/>
    </row>
    <row r="8" spans="2:11" s="1" customFormat="1" ht="12.75" customHeight="1">
      <c r="B8" s="275"/>
      <c r="C8" s="274"/>
      <c r="D8" s="274"/>
      <c r="E8" s="274"/>
      <c r="F8" s="274"/>
      <c r="G8" s="274"/>
      <c r="H8" s="274"/>
      <c r="I8" s="274"/>
      <c r="J8" s="274"/>
      <c r="K8" s="272"/>
    </row>
    <row r="9" spans="2:11" s="1" customFormat="1" ht="15" customHeight="1">
      <c r="B9" s="275"/>
      <c r="C9" s="394" t="s">
        <v>304</v>
      </c>
      <c r="D9" s="394"/>
      <c r="E9" s="394"/>
      <c r="F9" s="394"/>
      <c r="G9" s="394"/>
      <c r="H9" s="394"/>
      <c r="I9" s="394"/>
      <c r="J9" s="394"/>
      <c r="K9" s="272"/>
    </row>
    <row r="10" spans="2:11" s="1" customFormat="1" ht="15" customHeight="1">
      <c r="B10" s="275"/>
      <c r="C10" s="274"/>
      <c r="D10" s="394" t="s">
        <v>305</v>
      </c>
      <c r="E10" s="394"/>
      <c r="F10" s="394"/>
      <c r="G10" s="394"/>
      <c r="H10" s="394"/>
      <c r="I10" s="394"/>
      <c r="J10" s="394"/>
      <c r="K10" s="272"/>
    </row>
    <row r="11" spans="2:11" s="1" customFormat="1" ht="15" customHeight="1">
      <c r="B11" s="275"/>
      <c r="C11" s="276"/>
      <c r="D11" s="394" t="s">
        <v>306</v>
      </c>
      <c r="E11" s="394"/>
      <c r="F11" s="394"/>
      <c r="G11" s="394"/>
      <c r="H11" s="394"/>
      <c r="I11" s="394"/>
      <c r="J11" s="394"/>
      <c r="K11" s="272"/>
    </row>
    <row r="12" spans="2:11" s="1" customFormat="1" ht="15" customHeight="1">
      <c r="B12" s="275"/>
      <c r="C12" s="276"/>
      <c r="D12" s="274"/>
      <c r="E12" s="274"/>
      <c r="F12" s="274"/>
      <c r="G12" s="274"/>
      <c r="H12" s="274"/>
      <c r="I12" s="274"/>
      <c r="J12" s="274"/>
      <c r="K12" s="272"/>
    </row>
    <row r="13" spans="2:11" s="1" customFormat="1" ht="15" customHeight="1">
      <c r="B13" s="275"/>
      <c r="C13" s="276"/>
      <c r="D13" s="277" t="s">
        <v>307</v>
      </c>
      <c r="E13" s="274"/>
      <c r="F13" s="274"/>
      <c r="G13" s="274"/>
      <c r="H13" s="274"/>
      <c r="I13" s="274"/>
      <c r="J13" s="274"/>
      <c r="K13" s="272"/>
    </row>
    <row r="14" spans="2:11" s="1" customFormat="1" ht="12.75" customHeight="1">
      <c r="B14" s="275"/>
      <c r="C14" s="276"/>
      <c r="D14" s="276"/>
      <c r="E14" s="276"/>
      <c r="F14" s="276"/>
      <c r="G14" s="276"/>
      <c r="H14" s="276"/>
      <c r="I14" s="276"/>
      <c r="J14" s="276"/>
      <c r="K14" s="272"/>
    </row>
    <row r="15" spans="2:11" s="1" customFormat="1" ht="15" customHeight="1">
      <c r="B15" s="275"/>
      <c r="C15" s="276"/>
      <c r="D15" s="394" t="s">
        <v>308</v>
      </c>
      <c r="E15" s="394"/>
      <c r="F15" s="394"/>
      <c r="G15" s="394"/>
      <c r="H15" s="394"/>
      <c r="I15" s="394"/>
      <c r="J15" s="394"/>
      <c r="K15" s="272"/>
    </row>
    <row r="16" spans="2:11" s="1" customFormat="1" ht="15" customHeight="1">
      <c r="B16" s="275"/>
      <c r="C16" s="276"/>
      <c r="D16" s="394" t="s">
        <v>309</v>
      </c>
      <c r="E16" s="394"/>
      <c r="F16" s="394"/>
      <c r="G16" s="394"/>
      <c r="H16" s="394"/>
      <c r="I16" s="394"/>
      <c r="J16" s="394"/>
      <c r="K16" s="272"/>
    </row>
    <row r="17" spans="2:11" s="1" customFormat="1" ht="15" customHeight="1">
      <c r="B17" s="275"/>
      <c r="C17" s="276"/>
      <c r="D17" s="394" t="s">
        <v>310</v>
      </c>
      <c r="E17" s="394"/>
      <c r="F17" s="394"/>
      <c r="G17" s="394"/>
      <c r="H17" s="394"/>
      <c r="I17" s="394"/>
      <c r="J17" s="394"/>
      <c r="K17" s="272"/>
    </row>
    <row r="18" spans="2:11" s="1" customFormat="1" ht="15" customHeight="1">
      <c r="B18" s="275"/>
      <c r="C18" s="276"/>
      <c r="D18" s="276"/>
      <c r="E18" s="278" t="s">
        <v>78</v>
      </c>
      <c r="F18" s="394" t="s">
        <v>311</v>
      </c>
      <c r="G18" s="394"/>
      <c r="H18" s="394"/>
      <c r="I18" s="394"/>
      <c r="J18" s="394"/>
      <c r="K18" s="272"/>
    </row>
    <row r="19" spans="2:11" s="1" customFormat="1" ht="15" customHeight="1">
      <c r="B19" s="275"/>
      <c r="C19" s="276"/>
      <c r="D19" s="276"/>
      <c r="E19" s="278" t="s">
        <v>312</v>
      </c>
      <c r="F19" s="394" t="s">
        <v>313</v>
      </c>
      <c r="G19" s="394"/>
      <c r="H19" s="394"/>
      <c r="I19" s="394"/>
      <c r="J19" s="394"/>
      <c r="K19" s="272"/>
    </row>
    <row r="20" spans="2:11" s="1" customFormat="1" ht="15" customHeight="1">
      <c r="B20" s="275"/>
      <c r="C20" s="276"/>
      <c r="D20" s="276"/>
      <c r="E20" s="278" t="s">
        <v>314</v>
      </c>
      <c r="F20" s="394" t="s">
        <v>315</v>
      </c>
      <c r="G20" s="394"/>
      <c r="H20" s="394"/>
      <c r="I20" s="394"/>
      <c r="J20" s="394"/>
      <c r="K20" s="272"/>
    </row>
    <row r="21" spans="2:11" s="1" customFormat="1" ht="15" customHeight="1">
      <c r="B21" s="275"/>
      <c r="C21" s="276"/>
      <c r="D21" s="276"/>
      <c r="E21" s="278" t="s">
        <v>91</v>
      </c>
      <c r="F21" s="394" t="s">
        <v>316</v>
      </c>
      <c r="G21" s="394"/>
      <c r="H21" s="394"/>
      <c r="I21" s="394"/>
      <c r="J21" s="394"/>
      <c r="K21" s="272"/>
    </row>
    <row r="22" spans="2:11" s="1" customFormat="1" ht="15" customHeight="1">
      <c r="B22" s="275"/>
      <c r="C22" s="276"/>
      <c r="D22" s="276"/>
      <c r="E22" s="278" t="s">
        <v>317</v>
      </c>
      <c r="F22" s="394" t="s">
        <v>318</v>
      </c>
      <c r="G22" s="394"/>
      <c r="H22" s="394"/>
      <c r="I22" s="394"/>
      <c r="J22" s="394"/>
      <c r="K22" s="272"/>
    </row>
    <row r="23" spans="2:11" s="1" customFormat="1" ht="15" customHeight="1">
      <c r="B23" s="275"/>
      <c r="C23" s="276"/>
      <c r="D23" s="276"/>
      <c r="E23" s="278" t="s">
        <v>319</v>
      </c>
      <c r="F23" s="394" t="s">
        <v>320</v>
      </c>
      <c r="G23" s="394"/>
      <c r="H23" s="394"/>
      <c r="I23" s="394"/>
      <c r="J23" s="394"/>
      <c r="K23" s="272"/>
    </row>
    <row r="24" spans="2:11" s="1" customFormat="1" ht="12.75" customHeight="1">
      <c r="B24" s="275"/>
      <c r="C24" s="276"/>
      <c r="D24" s="276"/>
      <c r="E24" s="276"/>
      <c r="F24" s="276"/>
      <c r="G24" s="276"/>
      <c r="H24" s="276"/>
      <c r="I24" s="276"/>
      <c r="J24" s="276"/>
      <c r="K24" s="272"/>
    </row>
    <row r="25" spans="2:11" s="1" customFormat="1" ht="15" customHeight="1">
      <c r="B25" s="275"/>
      <c r="C25" s="394" t="s">
        <v>321</v>
      </c>
      <c r="D25" s="394"/>
      <c r="E25" s="394"/>
      <c r="F25" s="394"/>
      <c r="G25" s="394"/>
      <c r="H25" s="394"/>
      <c r="I25" s="394"/>
      <c r="J25" s="394"/>
      <c r="K25" s="272"/>
    </row>
    <row r="26" spans="2:11" s="1" customFormat="1" ht="15" customHeight="1">
      <c r="B26" s="275"/>
      <c r="C26" s="394" t="s">
        <v>322</v>
      </c>
      <c r="D26" s="394"/>
      <c r="E26" s="394"/>
      <c r="F26" s="394"/>
      <c r="G26" s="394"/>
      <c r="H26" s="394"/>
      <c r="I26" s="394"/>
      <c r="J26" s="394"/>
      <c r="K26" s="272"/>
    </row>
    <row r="27" spans="2:11" s="1" customFormat="1" ht="15" customHeight="1">
      <c r="B27" s="275"/>
      <c r="C27" s="274"/>
      <c r="D27" s="394" t="s">
        <v>323</v>
      </c>
      <c r="E27" s="394"/>
      <c r="F27" s="394"/>
      <c r="G27" s="394"/>
      <c r="H27" s="394"/>
      <c r="I27" s="394"/>
      <c r="J27" s="394"/>
      <c r="K27" s="272"/>
    </row>
    <row r="28" spans="2:11" s="1" customFormat="1" ht="15" customHeight="1">
      <c r="B28" s="275"/>
      <c r="C28" s="276"/>
      <c r="D28" s="394" t="s">
        <v>324</v>
      </c>
      <c r="E28" s="394"/>
      <c r="F28" s="394"/>
      <c r="G28" s="394"/>
      <c r="H28" s="394"/>
      <c r="I28" s="394"/>
      <c r="J28" s="394"/>
      <c r="K28" s="272"/>
    </row>
    <row r="29" spans="2:11" s="1" customFormat="1" ht="12.75" customHeight="1">
      <c r="B29" s="275"/>
      <c r="C29" s="276"/>
      <c r="D29" s="276"/>
      <c r="E29" s="276"/>
      <c r="F29" s="276"/>
      <c r="G29" s="276"/>
      <c r="H29" s="276"/>
      <c r="I29" s="276"/>
      <c r="J29" s="276"/>
      <c r="K29" s="272"/>
    </row>
    <row r="30" spans="2:11" s="1" customFormat="1" ht="15" customHeight="1">
      <c r="B30" s="275"/>
      <c r="C30" s="276"/>
      <c r="D30" s="394" t="s">
        <v>325</v>
      </c>
      <c r="E30" s="394"/>
      <c r="F30" s="394"/>
      <c r="G30" s="394"/>
      <c r="H30" s="394"/>
      <c r="I30" s="394"/>
      <c r="J30" s="394"/>
      <c r="K30" s="272"/>
    </row>
    <row r="31" spans="2:11" s="1" customFormat="1" ht="15" customHeight="1">
      <c r="B31" s="275"/>
      <c r="C31" s="276"/>
      <c r="D31" s="394" t="s">
        <v>326</v>
      </c>
      <c r="E31" s="394"/>
      <c r="F31" s="394"/>
      <c r="G31" s="394"/>
      <c r="H31" s="394"/>
      <c r="I31" s="394"/>
      <c r="J31" s="394"/>
      <c r="K31" s="272"/>
    </row>
    <row r="32" spans="2:11" s="1" customFormat="1" ht="12.75" customHeight="1">
      <c r="B32" s="275"/>
      <c r="C32" s="276"/>
      <c r="D32" s="276"/>
      <c r="E32" s="276"/>
      <c r="F32" s="276"/>
      <c r="G32" s="276"/>
      <c r="H32" s="276"/>
      <c r="I32" s="276"/>
      <c r="J32" s="276"/>
      <c r="K32" s="272"/>
    </row>
    <row r="33" spans="2:11" s="1" customFormat="1" ht="15" customHeight="1">
      <c r="B33" s="275"/>
      <c r="C33" s="276"/>
      <c r="D33" s="394" t="s">
        <v>327</v>
      </c>
      <c r="E33" s="394"/>
      <c r="F33" s="394"/>
      <c r="G33" s="394"/>
      <c r="H33" s="394"/>
      <c r="I33" s="394"/>
      <c r="J33" s="394"/>
      <c r="K33" s="272"/>
    </row>
    <row r="34" spans="2:11" s="1" customFormat="1" ht="15" customHeight="1">
      <c r="B34" s="275"/>
      <c r="C34" s="276"/>
      <c r="D34" s="394" t="s">
        <v>328</v>
      </c>
      <c r="E34" s="394"/>
      <c r="F34" s="394"/>
      <c r="G34" s="394"/>
      <c r="H34" s="394"/>
      <c r="I34" s="394"/>
      <c r="J34" s="394"/>
      <c r="K34" s="272"/>
    </row>
    <row r="35" spans="2:11" s="1" customFormat="1" ht="15" customHeight="1">
      <c r="B35" s="275"/>
      <c r="C35" s="276"/>
      <c r="D35" s="394" t="s">
        <v>329</v>
      </c>
      <c r="E35" s="394"/>
      <c r="F35" s="394"/>
      <c r="G35" s="394"/>
      <c r="H35" s="394"/>
      <c r="I35" s="394"/>
      <c r="J35" s="394"/>
      <c r="K35" s="272"/>
    </row>
    <row r="36" spans="2:11" s="1" customFormat="1" ht="15" customHeight="1">
      <c r="B36" s="275"/>
      <c r="C36" s="276"/>
      <c r="D36" s="274"/>
      <c r="E36" s="277" t="s">
        <v>110</v>
      </c>
      <c r="F36" s="274"/>
      <c r="G36" s="394" t="s">
        <v>330</v>
      </c>
      <c r="H36" s="394"/>
      <c r="I36" s="394"/>
      <c r="J36" s="394"/>
      <c r="K36" s="272"/>
    </row>
    <row r="37" spans="2:11" s="1" customFormat="1" ht="30.75" customHeight="1">
      <c r="B37" s="275"/>
      <c r="C37" s="276"/>
      <c r="D37" s="274"/>
      <c r="E37" s="277" t="s">
        <v>331</v>
      </c>
      <c r="F37" s="274"/>
      <c r="G37" s="394" t="s">
        <v>332</v>
      </c>
      <c r="H37" s="394"/>
      <c r="I37" s="394"/>
      <c r="J37" s="394"/>
      <c r="K37" s="272"/>
    </row>
    <row r="38" spans="2:11" s="1" customFormat="1" ht="15" customHeight="1">
      <c r="B38" s="275"/>
      <c r="C38" s="276"/>
      <c r="D38" s="274"/>
      <c r="E38" s="277" t="s">
        <v>52</v>
      </c>
      <c r="F38" s="274"/>
      <c r="G38" s="394" t="s">
        <v>333</v>
      </c>
      <c r="H38" s="394"/>
      <c r="I38" s="394"/>
      <c r="J38" s="394"/>
      <c r="K38" s="272"/>
    </row>
    <row r="39" spans="2:11" s="1" customFormat="1" ht="15" customHeight="1">
      <c r="B39" s="275"/>
      <c r="C39" s="276"/>
      <c r="D39" s="274"/>
      <c r="E39" s="277" t="s">
        <v>53</v>
      </c>
      <c r="F39" s="274"/>
      <c r="G39" s="394" t="s">
        <v>334</v>
      </c>
      <c r="H39" s="394"/>
      <c r="I39" s="394"/>
      <c r="J39" s="394"/>
      <c r="K39" s="272"/>
    </row>
    <row r="40" spans="2:11" s="1" customFormat="1" ht="15" customHeight="1">
      <c r="B40" s="275"/>
      <c r="C40" s="276"/>
      <c r="D40" s="274"/>
      <c r="E40" s="277" t="s">
        <v>111</v>
      </c>
      <c r="F40" s="274"/>
      <c r="G40" s="394" t="s">
        <v>335</v>
      </c>
      <c r="H40" s="394"/>
      <c r="I40" s="394"/>
      <c r="J40" s="394"/>
      <c r="K40" s="272"/>
    </row>
    <row r="41" spans="2:11" s="1" customFormat="1" ht="15" customHeight="1">
      <c r="B41" s="275"/>
      <c r="C41" s="276"/>
      <c r="D41" s="274"/>
      <c r="E41" s="277" t="s">
        <v>112</v>
      </c>
      <c r="F41" s="274"/>
      <c r="G41" s="394" t="s">
        <v>336</v>
      </c>
      <c r="H41" s="394"/>
      <c r="I41" s="394"/>
      <c r="J41" s="394"/>
      <c r="K41" s="272"/>
    </row>
    <row r="42" spans="2:11" s="1" customFormat="1" ht="15" customHeight="1">
      <c r="B42" s="275"/>
      <c r="C42" s="276"/>
      <c r="D42" s="274"/>
      <c r="E42" s="277" t="s">
        <v>337</v>
      </c>
      <c r="F42" s="274"/>
      <c r="G42" s="394" t="s">
        <v>338</v>
      </c>
      <c r="H42" s="394"/>
      <c r="I42" s="394"/>
      <c r="J42" s="394"/>
      <c r="K42" s="272"/>
    </row>
    <row r="43" spans="2:11" s="1" customFormat="1" ht="15" customHeight="1">
      <c r="B43" s="275"/>
      <c r="C43" s="276"/>
      <c r="D43" s="274"/>
      <c r="E43" s="277"/>
      <c r="F43" s="274"/>
      <c r="G43" s="394" t="s">
        <v>339</v>
      </c>
      <c r="H43" s="394"/>
      <c r="I43" s="394"/>
      <c r="J43" s="394"/>
      <c r="K43" s="272"/>
    </row>
    <row r="44" spans="2:11" s="1" customFormat="1" ht="15" customHeight="1">
      <c r="B44" s="275"/>
      <c r="C44" s="276"/>
      <c r="D44" s="274"/>
      <c r="E44" s="277" t="s">
        <v>340</v>
      </c>
      <c r="F44" s="274"/>
      <c r="G44" s="394" t="s">
        <v>341</v>
      </c>
      <c r="H44" s="394"/>
      <c r="I44" s="394"/>
      <c r="J44" s="394"/>
      <c r="K44" s="272"/>
    </row>
    <row r="45" spans="2:11" s="1" customFormat="1" ht="15" customHeight="1">
      <c r="B45" s="275"/>
      <c r="C45" s="276"/>
      <c r="D45" s="274"/>
      <c r="E45" s="277" t="s">
        <v>114</v>
      </c>
      <c r="F45" s="274"/>
      <c r="G45" s="394" t="s">
        <v>342</v>
      </c>
      <c r="H45" s="394"/>
      <c r="I45" s="394"/>
      <c r="J45" s="394"/>
      <c r="K45" s="272"/>
    </row>
    <row r="46" spans="2:11" s="1" customFormat="1" ht="12.75" customHeight="1">
      <c r="B46" s="275"/>
      <c r="C46" s="276"/>
      <c r="D46" s="274"/>
      <c r="E46" s="274"/>
      <c r="F46" s="274"/>
      <c r="G46" s="274"/>
      <c r="H46" s="274"/>
      <c r="I46" s="274"/>
      <c r="J46" s="274"/>
      <c r="K46" s="272"/>
    </row>
    <row r="47" spans="2:11" s="1" customFormat="1" ht="15" customHeight="1">
      <c r="B47" s="275"/>
      <c r="C47" s="276"/>
      <c r="D47" s="394" t="s">
        <v>343</v>
      </c>
      <c r="E47" s="394"/>
      <c r="F47" s="394"/>
      <c r="G47" s="394"/>
      <c r="H47" s="394"/>
      <c r="I47" s="394"/>
      <c r="J47" s="394"/>
      <c r="K47" s="272"/>
    </row>
    <row r="48" spans="2:11" s="1" customFormat="1" ht="15" customHeight="1">
      <c r="B48" s="275"/>
      <c r="C48" s="276"/>
      <c r="D48" s="276"/>
      <c r="E48" s="394" t="s">
        <v>344</v>
      </c>
      <c r="F48" s="394"/>
      <c r="G48" s="394"/>
      <c r="H48" s="394"/>
      <c r="I48" s="394"/>
      <c r="J48" s="394"/>
      <c r="K48" s="272"/>
    </row>
    <row r="49" spans="2:11" s="1" customFormat="1" ht="15" customHeight="1">
      <c r="B49" s="275"/>
      <c r="C49" s="276"/>
      <c r="D49" s="276"/>
      <c r="E49" s="394" t="s">
        <v>345</v>
      </c>
      <c r="F49" s="394"/>
      <c r="G49" s="394"/>
      <c r="H49" s="394"/>
      <c r="I49" s="394"/>
      <c r="J49" s="394"/>
      <c r="K49" s="272"/>
    </row>
    <row r="50" spans="2:11" s="1" customFormat="1" ht="15" customHeight="1">
      <c r="B50" s="275"/>
      <c r="C50" s="276"/>
      <c r="D50" s="276"/>
      <c r="E50" s="394" t="s">
        <v>346</v>
      </c>
      <c r="F50" s="394"/>
      <c r="G50" s="394"/>
      <c r="H50" s="394"/>
      <c r="I50" s="394"/>
      <c r="J50" s="394"/>
      <c r="K50" s="272"/>
    </row>
    <row r="51" spans="2:11" s="1" customFormat="1" ht="15" customHeight="1">
      <c r="B51" s="275"/>
      <c r="C51" s="276"/>
      <c r="D51" s="394" t="s">
        <v>347</v>
      </c>
      <c r="E51" s="394"/>
      <c r="F51" s="394"/>
      <c r="G51" s="394"/>
      <c r="H51" s="394"/>
      <c r="I51" s="394"/>
      <c r="J51" s="394"/>
      <c r="K51" s="272"/>
    </row>
    <row r="52" spans="2:11" s="1" customFormat="1" ht="25.5" customHeight="1">
      <c r="B52" s="271"/>
      <c r="C52" s="395" t="s">
        <v>348</v>
      </c>
      <c r="D52" s="395"/>
      <c r="E52" s="395"/>
      <c r="F52" s="395"/>
      <c r="G52" s="395"/>
      <c r="H52" s="395"/>
      <c r="I52" s="395"/>
      <c r="J52" s="395"/>
      <c r="K52" s="272"/>
    </row>
    <row r="53" spans="2:11" s="1" customFormat="1" ht="5.25" customHeight="1">
      <c r="B53" s="271"/>
      <c r="C53" s="273"/>
      <c r="D53" s="273"/>
      <c r="E53" s="273"/>
      <c r="F53" s="273"/>
      <c r="G53" s="273"/>
      <c r="H53" s="273"/>
      <c r="I53" s="273"/>
      <c r="J53" s="273"/>
      <c r="K53" s="272"/>
    </row>
    <row r="54" spans="2:11" s="1" customFormat="1" ht="15" customHeight="1">
      <c r="B54" s="271"/>
      <c r="C54" s="394" t="s">
        <v>349</v>
      </c>
      <c r="D54" s="394"/>
      <c r="E54" s="394"/>
      <c r="F54" s="394"/>
      <c r="G54" s="394"/>
      <c r="H54" s="394"/>
      <c r="I54" s="394"/>
      <c r="J54" s="394"/>
      <c r="K54" s="272"/>
    </row>
    <row r="55" spans="2:11" s="1" customFormat="1" ht="15" customHeight="1">
      <c r="B55" s="271"/>
      <c r="C55" s="394" t="s">
        <v>350</v>
      </c>
      <c r="D55" s="394"/>
      <c r="E55" s="394"/>
      <c r="F55" s="394"/>
      <c r="G55" s="394"/>
      <c r="H55" s="394"/>
      <c r="I55" s="394"/>
      <c r="J55" s="394"/>
      <c r="K55" s="272"/>
    </row>
    <row r="56" spans="2:11" s="1" customFormat="1" ht="12.75" customHeight="1">
      <c r="B56" s="271"/>
      <c r="C56" s="274"/>
      <c r="D56" s="274"/>
      <c r="E56" s="274"/>
      <c r="F56" s="274"/>
      <c r="G56" s="274"/>
      <c r="H56" s="274"/>
      <c r="I56" s="274"/>
      <c r="J56" s="274"/>
      <c r="K56" s="272"/>
    </row>
    <row r="57" spans="2:11" s="1" customFormat="1" ht="15" customHeight="1">
      <c r="B57" s="271"/>
      <c r="C57" s="394" t="s">
        <v>351</v>
      </c>
      <c r="D57" s="394"/>
      <c r="E57" s="394"/>
      <c r="F57" s="394"/>
      <c r="G57" s="394"/>
      <c r="H57" s="394"/>
      <c r="I57" s="394"/>
      <c r="J57" s="394"/>
      <c r="K57" s="272"/>
    </row>
    <row r="58" spans="2:11" s="1" customFormat="1" ht="15" customHeight="1">
      <c r="B58" s="271"/>
      <c r="C58" s="276"/>
      <c r="D58" s="394" t="s">
        <v>352</v>
      </c>
      <c r="E58" s="394"/>
      <c r="F58" s="394"/>
      <c r="G58" s="394"/>
      <c r="H58" s="394"/>
      <c r="I58" s="394"/>
      <c r="J58" s="394"/>
      <c r="K58" s="272"/>
    </row>
    <row r="59" spans="2:11" s="1" customFormat="1" ht="15" customHeight="1">
      <c r="B59" s="271"/>
      <c r="C59" s="276"/>
      <c r="D59" s="394" t="s">
        <v>353</v>
      </c>
      <c r="E59" s="394"/>
      <c r="F59" s="394"/>
      <c r="G59" s="394"/>
      <c r="H59" s="394"/>
      <c r="I59" s="394"/>
      <c r="J59" s="394"/>
      <c r="K59" s="272"/>
    </row>
    <row r="60" spans="2:11" s="1" customFormat="1" ht="15" customHeight="1">
      <c r="B60" s="271"/>
      <c r="C60" s="276"/>
      <c r="D60" s="394" t="s">
        <v>354</v>
      </c>
      <c r="E60" s="394"/>
      <c r="F60" s="394"/>
      <c r="G60" s="394"/>
      <c r="H60" s="394"/>
      <c r="I60" s="394"/>
      <c r="J60" s="394"/>
      <c r="K60" s="272"/>
    </row>
    <row r="61" spans="2:11" s="1" customFormat="1" ht="15" customHeight="1">
      <c r="B61" s="271"/>
      <c r="C61" s="276"/>
      <c r="D61" s="394" t="s">
        <v>355</v>
      </c>
      <c r="E61" s="394"/>
      <c r="F61" s="394"/>
      <c r="G61" s="394"/>
      <c r="H61" s="394"/>
      <c r="I61" s="394"/>
      <c r="J61" s="394"/>
      <c r="K61" s="272"/>
    </row>
    <row r="62" spans="2:11" s="1" customFormat="1" ht="15" customHeight="1">
      <c r="B62" s="271"/>
      <c r="C62" s="276"/>
      <c r="D62" s="396" t="s">
        <v>356</v>
      </c>
      <c r="E62" s="396"/>
      <c r="F62" s="396"/>
      <c r="G62" s="396"/>
      <c r="H62" s="396"/>
      <c r="I62" s="396"/>
      <c r="J62" s="396"/>
      <c r="K62" s="272"/>
    </row>
    <row r="63" spans="2:11" s="1" customFormat="1" ht="15" customHeight="1">
      <c r="B63" s="271"/>
      <c r="C63" s="276"/>
      <c r="D63" s="394" t="s">
        <v>357</v>
      </c>
      <c r="E63" s="394"/>
      <c r="F63" s="394"/>
      <c r="G63" s="394"/>
      <c r="H63" s="394"/>
      <c r="I63" s="394"/>
      <c r="J63" s="394"/>
      <c r="K63" s="272"/>
    </row>
    <row r="64" spans="2:11" s="1" customFormat="1" ht="12.75" customHeight="1">
      <c r="B64" s="271"/>
      <c r="C64" s="276"/>
      <c r="D64" s="276"/>
      <c r="E64" s="279"/>
      <c r="F64" s="276"/>
      <c r="G64" s="276"/>
      <c r="H64" s="276"/>
      <c r="I64" s="276"/>
      <c r="J64" s="276"/>
      <c r="K64" s="272"/>
    </row>
    <row r="65" spans="2:11" s="1" customFormat="1" ht="15" customHeight="1">
      <c r="B65" s="271"/>
      <c r="C65" s="276"/>
      <c r="D65" s="394" t="s">
        <v>358</v>
      </c>
      <c r="E65" s="394"/>
      <c r="F65" s="394"/>
      <c r="G65" s="394"/>
      <c r="H65" s="394"/>
      <c r="I65" s="394"/>
      <c r="J65" s="394"/>
      <c r="K65" s="272"/>
    </row>
    <row r="66" spans="2:11" s="1" customFormat="1" ht="15" customHeight="1">
      <c r="B66" s="271"/>
      <c r="C66" s="276"/>
      <c r="D66" s="396" t="s">
        <v>359</v>
      </c>
      <c r="E66" s="396"/>
      <c r="F66" s="396"/>
      <c r="G66" s="396"/>
      <c r="H66" s="396"/>
      <c r="I66" s="396"/>
      <c r="J66" s="396"/>
      <c r="K66" s="272"/>
    </row>
    <row r="67" spans="2:11" s="1" customFormat="1" ht="15" customHeight="1">
      <c r="B67" s="271"/>
      <c r="C67" s="276"/>
      <c r="D67" s="394" t="s">
        <v>360</v>
      </c>
      <c r="E67" s="394"/>
      <c r="F67" s="394"/>
      <c r="G67" s="394"/>
      <c r="H67" s="394"/>
      <c r="I67" s="394"/>
      <c r="J67" s="394"/>
      <c r="K67" s="272"/>
    </row>
    <row r="68" spans="2:11" s="1" customFormat="1" ht="15" customHeight="1">
      <c r="B68" s="271"/>
      <c r="C68" s="276"/>
      <c r="D68" s="394" t="s">
        <v>361</v>
      </c>
      <c r="E68" s="394"/>
      <c r="F68" s="394"/>
      <c r="G68" s="394"/>
      <c r="H68" s="394"/>
      <c r="I68" s="394"/>
      <c r="J68" s="394"/>
      <c r="K68" s="272"/>
    </row>
    <row r="69" spans="2:11" s="1" customFormat="1" ht="15" customHeight="1">
      <c r="B69" s="271"/>
      <c r="C69" s="276"/>
      <c r="D69" s="394" t="s">
        <v>362</v>
      </c>
      <c r="E69" s="394"/>
      <c r="F69" s="394"/>
      <c r="G69" s="394"/>
      <c r="H69" s="394"/>
      <c r="I69" s="394"/>
      <c r="J69" s="394"/>
      <c r="K69" s="272"/>
    </row>
    <row r="70" spans="2:11" s="1" customFormat="1" ht="15" customHeight="1">
      <c r="B70" s="271"/>
      <c r="C70" s="276"/>
      <c r="D70" s="394" t="s">
        <v>363</v>
      </c>
      <c r="E70" s="394"/>
      <c r="F70" s="394"/>
      <c r="G70" s="394"/>
      <c r="H70" s="394"/>
      <c r="I70" s="394"/>
      <c r="J70" s="394"/>
      <c r="K70" s="272"/>
    </row>
    <row r="71" spans="2:11" s="1" customFormat="1" ht="12.75" customHeight="1">
      <c r="B71" s="280"/>
      <c r="C71" s="281"/>
      <c r="D71" s="281"/>
      <c r="E71" s="281"/>
      <c r="F71" s="281"/>
      <c r="G71" s="281"/>
      <c r="H71" s="281"/>
      <c r="I71" s="281"/>
      <c r="J71" s="281"/>
      <c r="K71" s="282"/>
    </row>
    <row r="72" spans="2:11" s="1" customFormat="1" ht="18.75" customHeight="1">
      <c r="B72" s="283"/>
      <c r="C72" s="283"/>
      <c r="D72" s="283"/>
      <c r="E72" s="283"/>
      <c r="F72" s="283"/>
      <c r="G72" s="283"/>
      <c r="H72" s="283"/>
      <c r="I72" s="283"/>
      <c r="J72" s="283"/>
      <c r="K72" s="284"/>
    </row>
    <row r="73" spans="2:11" s="1" customFormat="1" ht="18.75" customHeight="1">
      <c r="B73" s="284"/>
      <c r="C73" s="284"/>
      <c r="D73" s="284"/>
      <c r="E73" s="284"/>
      <c r="F73" s="284"/>
      <c r="G73" s="284"/>
      <c r="H73" s="284"/>
      <c r="I73" s="284"/>
      <c r="J73" s="284"/>
      <c r="K73" s="284"/>
    </row>
    <row r="74" spans="2:11" s="1" customFormat="1" ht="7.5" customHeight="1">
      <c r="B74" s="285"/>
      <c r="C74" s="286"/>
      <c r="D74" s="286"/>
      <c r="E74" s="286"/>
      <c r="F74" s="286"/>
      <c r="G74" s="286"/>
      <c r="H74" s="286"/>
      <c r="I74" s="286"/>
      <c r="J74" s="286"/>
      <c r="K74" s="287"/>
    </row>
    <row r="75" spans="2:11" s="1" customFormat="1" ht="45" customHeight="1">
      <c r="B75" s="288"/>
      <c r="C75" s="397" t="s">
        <v>364</v>
      </c>
      <c r="D75" s="397"/>
      <c r="E75" s="397"/>
      <c r="F75" s="397"/>
      <c r="G75" s="397"/>
      <c r="H75" s="397"/>
      <c r="I75" s="397"/>
      <c r="J75" s="397"/>
      <c r="K75" s="289"/>
    </row>
    <row r="76" spans="2:11" s="1" customFormat="1" ht="17.25" customHeight="1">
      <c r="B76" s="288"/>
      <c r="C76" s="290" t="s">
        <v>365</v>
      </c>
      <c r="D76" s="290"/>
      <c r="E76" s="290"/>
      <c r="F76" s="290" t="s">
        <v>366</v>
      </c>
      <c r="G76" s="291"/>
      <c r="H76" s="290" t="s">
        <v>53</v>
      </c>
      <c r="I76" s="290" t="s">
        <v>56</v>
      </c>
      <c r="J76" s="290" t="s">
        <v>367</v>
      </c>
      <c r="K76" s="289"/>
    </row>
    <row r="77" spans="2:11" s="1" customFormat="1" ht="17.25" customHeight="1">
      <c r="B77" s="288"/>
      <c r="C77" s="292" t="s">
        <v>368</v>
      </c>
      <c r="D77" s="292"/>
      <c r="E77" s="292"/>
      <c r="F77" s="293" t="s">
        <v>369</v>
      </c>
      <c r="G77" s="294"/>
      <c r="H77" s="292"/>
      <c r="I77" s="292"/>
      <c r="J77" s="292" t="s">
        <v>370</v>
      </c>
      <c r="K77" s="289"/>
    </row>
    <row r="78" spans="2:11" s="1" customFormat="1" ht="5.25" customHeight="1">
      <c r="B78" s="288"/>
      <c r="C78" s="295"/>
      <c r="D78" s="295"/>
      <c r="E78" s="295"/>
      <c r="F78" s="295"/>
      <c r="G78" s="296"/>
      <c r="H78" s="295"/>
      <c r="I78" s="295"/>
      <c r="J78" s="295"/>
      <c r="K78" s="289"/>
    </row>
    <row r="79" spans="2:11" s="1" customFormat="1" ht="15" customHeight="1">
      <c r="B79" s="288"/>
      <c r="C79" s="277" t="s">
        <v>52</v>
      </c>
      <c r="D79" s="295"/>
      <c r="E79" s="295"/>
      <c r="F79" s="297" t="s">
        <v>371</v>
      </c>
      <c r="G79" s="296"/>
      <c r="H79" s="277" t="s">
        <v>372</v>
      </c>
      <c r="I79" s="277" t="s">
        <v>373</v>
      </c>
      <c r="J79" s="277">
        <v>20</v>
      </c>
      <c r="K79" s="289"/>
    </row>
    <row r="80" spans="2:11" s="1" customFormat="1" ht="15" customHeight="1">
      <c r="B80" s="288"/>
      <c r="C80" s="277" t="s">
        <v>374</v>
      </c>
      <c r="D80" s="277"/>
      <c r="E80" s="277"/>
      <c r="F80" s="297" t="s">
        <v>371</v>
      </c>
      <c r="G80" s="296"/>
      <c r="H80" s="277" t="s">
        <v>375</v>
      </c>
      <c r="I80" s="277" t="s">
        <v>373</v>
      </c>
      <c r="J80" s="277">
        <v>120</v>
      </c>
      <c r="K80" s="289"/>
    </row>
    <row r="81" spans="2:11" s="1" customFormat="1" ht="15" customHeight="1">
      <c r="B81" s="298"/>
      <c r="C81" s="277" t="s">
        <v>376</v>
      </c>
      <c r="D81" s="277"/>
      <c r="E81" s="277"/>
      <c r="F81" s="297" t="s">
        <v>377</v>
      </c>
      <c r="G81" s="296"/>
      <c r="H81" s="277" t="s">
        <v>378</v>
      </c>
      <c r="I81" s="277" t="s">
        <v>373</v>
      </c>
      <c r="J81" s="277">
        <v>50</v>
      </c>
      <c r="K81" s="289"/>
    </row>
    <row r="82" spans="2:11" s="1" customFormat="1" ht="15" customHeight="1">
      <c r="B82" s="298"/>
      <c r="C82" s="277" t="s">
        <v>379</v>
      </c>
      <c r="D82" s="277"/>
      <c r="E82" s="277"/>
      <c r="F82" s="297" t="s">
        <v>371</v>
      </c>
      <c r="G82" s="296"/>
      <c r="H82" s="277" t="s">
        <v>380</v>
      </c>
      <c r="I82" s="277" t="s">
        <v>381</v>
      </c>
      <c r="J82" s="277"/>
      <c r="K82" s="289"/>
    </row>
    <row r="83" spans="2:11" s="1" customFormat="1" ht="15" customHeight="1">
      <c r="B83" s="298"/>
      <c r="C83" s="299" t="s">
        <v>382</v>
      </c>
      <c r="D83" s="299"/>
      <c r="E83" s="299"/>
      <c r="F83" s="300" t="s">
        <v>377</v>
      </c>
      <c r="G83" s="299"/>
      <c r="H83" s="299" t="s">
        <v>383</v>
      </c>
      <c r="I83" s="299" t="s">
        <v>373</v>
      </c>
      <c r="J83" s="299">
        <v>15</v>
      </c>
      <c r="K83" s="289"/>
    </row>
    <row r="84" spans="2:11" s="1" customFormat="1" ht="15" customHeight="1">
      <c r="B84" s="298"/>
      <c r="C84" s="299" t="s">
        <v>384</v>
      </c>
      <c r="D84" s="299"/>
      <c r="E84" s="299"/>
      <c r="F84" s="300" t="s">
        <v>377</v>
      </c>
      <c r="G84" s="299"/>
      <c r="H84" s="299" t="s">
        <v>385</v>
      </c>
      <c r="I84" s="299" t="s">
        <v>373</v>
      </c>
      <c r="J84" s="299">
        <v>15</v>
      </c>
      <c r="K84" s="289"/>
    </row>
    <row r="85" spans="2:11" s="1" customFormat="1" ht="15" customHeight="1">
      <c r="B85" s="298"/>
      <c r="C85" s="299" t="s">
        <v>386</v>
      </c>
      <c r="D85" s="299"/>
      <c r="E85" s="299"/>
      <c r="F85" s="300" t="s">
        <v>377</v>
      </c>
      <c r="G85" s="299"/>
      <c r="H85" s="299" t="s">
        <v>387</v>
      </c>
      <c r="I85" s="299" t="s">
        <v>373</v>
      </c>
      <c r="J85" s="299">
        <v>20</v>
      </c>
      <c r="K85" s="289"/>
    </row>
    <row r="86" spans="2:11" s="1" customFormat="1" ht="15" customHeight="1">
      <c r="B86" s="298"/>
      <c r="C86" s="299" t="s">
        <v>388</v>
      </c>
      <c r="D86" s="299"/>
      <c r="E86" s="299"/>
      <c r="F86" s="300" t="s">
        <v>377</v>
      </c>
      <c r="G86" s="299"/>
      <c r="H86" s="299" t="s">
        <v>389</v>
      </c>
      <c r="I86" s="299" t="s">
        <v>373</v>
      </c>
      <c r="J86" s="299">
        <v>20</v>
      </c>
      <c r="K86" s="289"/>
    </row>
    <row r="87" spans="2:11" s="1" customFormat="1" ht="15" customHeight="1">
      <c r="B87" s="298"/>
      <c r="C87" s="277" t="s">
        <v>390</v>
      </c>
      <c r="D87" s="277"/>
      <c r="E87" s="277"/>
      <c r="F87" s="297" t="s">
        <v>377</v>
      </c>
      <c r="G87" s="296"/>
      <c r="H87" s="277" t="s">
        <v>391</v>
      </c>
      <c r="I87" s="277" t="s">
        <v>373</v>
      </c>
      <c r="J87" s="277">
        <v>50</v>
      </c>
      <c r="K87" s="289"/>
    </row>
    <row r="88" spans="2:11" s="1" customFormat="1" ht="15" customHeight="1">
      <c r="B88" s="298"/>
      <c r="C88" s="277" t="s">
        <v>392</v>
      </c>
      <c r="D88" s="277"/>
      <c r="E88" s="277"/>
      <c r="F88" s="297" t="s">
        <v>377</v>
      </c>
      <c r="G88" s="296"/>
      <c r="H88" s="277" t="s">
        <v>393</v>
      </c>
      <c r="I88" s="277" t="s">
        <v>373</v>
      </c>
      <c r="J88" s="277">
        <v>20</v>
      </c>
      <c r="K88" s="289"/>
    </row>
    <row r="89" spans="2:11" s="1" customFormat="1" ht="15" customHeight="1">
      <c r="B89" s="298"/>
      <c r="C89" s="277" t="s">
        <v>394</v>
      </c>
      <c r="D89" s="277"/>
      <c r="E89" s="277"/>
      <c r="F89" s="297" t="s">
        <v>377</v>
      </c>
      <c r="G89" s="296"/>
      <c r="H89" s="277" t="s">
        <v>395</v>
      </c>
      <c r="I89" s="277" t="s">
        <v>373</v>
      </c>
      <c r="J89" s="277">
        <v>20</v>
      </c>
      <c r="K89" s="289"/>
    </row>
    <row r="90" spans="2:11" s="1" customFormat="1" ht="15" customHeight="1">
      <c r="B90" s="298"/>
      <c r="C90" s="277" t="s">
        <v>396</v>
      </c>
      <c r="D90" s="277"/>
      <c r="E90" s="277"/>
      <c r="F90" s="297" t="s">
        <v>377</v>
      </c>
      <c r="G90" s="296"/>
      <c r="H90" s="277" t="s">
        <v>397</v>
      </c>
      <c r="I90" s="277" t="s">
        <v>373</v>
      </c>
      <c r="J90" s="277">
        <v>50</v>
      </c>
      <c r="K90" s="289"/>
    </row>
    <row r="91" spans="2:11" s="1" customFormat="1" ht="15" customHeight="1">
      <c r="B91" s="298"/>
      <c r="C91" s="277" t="s">
        <v>398</v>
      </c>
      <c r="D91" s="277"/>
      <c r="E91" s="277"/>
      <c r="F91" s="297" t="s">
        <v>377</v>
      </c>
      <c r="G91" s="296"/>
      <c r="H91" s="277" t="s">
        <v>398</v>
      </c>
      <c r="I91" s="277" t="s">
        <v>373</v>
      </c>
      <c r="J91" s="277">
        <v>50</v>
      </c>
      <c r="K91" s="289"/>
    </row>
    <row r="92" spans="2:11" s="1" customFormat="1" ht="15" customHeight="1">
      <c r="B92" s="298"/>
      <c r="C92" s="277" t="s">
        <v>399</v>
      </c>
      <c r="D92" s="277"/>
      <c r="E92" s="277"/>
      <c r="F92" s="297" t="s">
        <v>377</v>
      </c>
      <c r="G92" s="296"/>
      <c r="H92" s="277" t="s">
        <v>400</v>
      </c>
      <c r="I92" s="277" t="s">
        <v>373</v>
      </c>
      <c r="J92" s="277">
        <v>255</v>
      </c>
      <c r="K92" s="289"/>
    </row>
    <row r="93" spans="2:11" s="1" customFormat="1" ht="15" customHeight="1">
      <c r="B93" s="298"/>
      <c r="C93" s="277" t="s">
        <v>401</v>
      </c>
      <c r="D93" s="277"/>
      <c r="E93" s="277"/>
      <c r="F93" s="297" t="s">
        <v>371</v>
      </c>
      <c r="G93" s="296"/>
      <c r="H93" s="277" t="s">
        <v>402</v>
      </c>
      <c r="I93" s="277" t="s">
        <v>403</v>
      </c>
      <c r="J93" s="277"/>
      <c r="K93" s="289"/>
    </row>
    <row r="94" spans="2:11" s="1" customFormat="1" ht="15" customHeight="1">
      <c r="B94" s="298"/>
      <c r="C94" s="277" t="s">
        <v>404</v>
      </c>
      <c r="D94" s="277"/>
      <c r="E94" s="277"/>
      <c r="F94" s="297" t="s">
        <v>371</v>
      </c>
      <c r="G94" s="296"/>
      <c r="H94" s="277" t="s">
        <v>405</v>
      </c>
      <c r="I94" s="277" t="s">
        <v>406</v>
      </c>
      <c r="J94" s="277"/>
      <c r="K94" s="289"/>
    </row>
    <row r="95" spans="2:11" s="1" customFormat="1" ht="15" customHeight="1">
      <c r="B95" s="298"/>
      <c r="C95" s="277" t="s">
        <v>407</v>
      </c>
      <c r="D95" s="277"/>
      <c r="E95" s="277"/>
      <c r="F95" s="297" t="s">
        <v>371</v>
      </c>
      <c r="G95" s="296"/>
      <c r="H95" s="277" t="s">
        <v>407</v>
      </c>
      <c r="I95" s="277" t="s">
        <v>406</v>
      </c>
      <c r="J95" s="277"/>
      <c r="K95" s="289"/>
    </row>
    <row r="96" spans="2:11" s="1" customFormat="1" ht="15" customHeight="1">
      <c r="B96" s="298"/>
      <c r="C96" s="277" t="s">
        <v>37</v>
      </c>
      <c r="D96" s="277"/>
      <c r="E96" s="277"/>
      <c r="F96" s="297" t="s">
        <v>371</v>
      </c>
      <c r="G96" s="296"/>
      <c r="H96" s="277" t="s">
        <v>408</v>
      </c>
      <c r="I96" s="277" t="s">
        <v>406</v>
      </c>
      <c r="J96" s="277"/>
      <c r="K96" s="289"/>
    </row>
    <row r="97" spans="2:11" s="1" customFormat="1" ht="15" customHeight="1">
      <c r="B97" s="298"/>
      <c r="C97" s="277" t="s">
        <v>47</v>
      </c>
      <c r="D97" s="277"/>
      <c r="E97" s="277"/>
      <c r="F97" s="297" t="s">
        <v>371</v>
      </c>
      <c r="G97" s="296"/>
      <c r="H97" s="277" t="s">
        <v>409</v>
      </c>
      <c r="I97" s="277" t="s">
        <v>406</v>
      </c>
      <c r="J97" s="277"/>
      <c r="K97" s="289"/>
    </row>
    <row r="98" spans="2:11" s="1" customFormat="1" ht="15" customHeight="1">
      <c r="B98" s="301"/>
      <c r="C98" s="302"/>
      <c r="D98" s="302"/>
      <c r="E98" s="302"/>
      <c r="F98" s="302"/>
      <c r="G98" s="302"/>
      <c r="H98" s="302"/>
      <c r="I98" s="302"/>
      <c r="J98" s="302"/>
      <c r="K98" s="303"/>
    </row>
    <row r="99" spans="2:11" s="1" customFormat="1" ht="18.75" customHeight="1">
      <c r="B99" s="304"/>
      <c r="C99" s="305"/>
      <c r="D99" s="305"/>
      <c r="E99" s="305"/>
      <c r="F99" s="305"/>
      <c r="G99" s="305"/>
      <c r="H99" s="305"/>
      <c r="I99" s="305"/>
      <c r="J99" s="305"/>
      <c r="K99" s="304"/>
    </row>
    <row r="100" spans="2:11" s="1" customFormat="1" ht="18.75" customHeight="1">
      <c r="B100" s="284"/>
      <c r="C100" s="284"/>
      <c r="D100" s="284"/>
      <c r="E100" s="284"/>
      <c r="F100" s="284"/>
      <c r="G100" s="284"/>
      <c r="H100" s="284"/>
      <c r="I100" s="284"/>
      <c r="J100" s="284"/>
      <c r="K100" s="284"/>
    </row>
    <row r="101" spans="2:11" s="1" customFormat="1" ht="7.5" customHeight="1">
      <c r="B101" s="285"/>
      <c r="C101" s="286"/>
      <c r="D101" s="286"/>
      <c r="E101" s="286"/>
      <c r="F101" s="286"/>
      <c r="G101" s="286"/>
      <c r="H101" s="286"/>
      <c r="I101" s="286"/>
      <c r="J101" s="286"/>
      <c r="K101" s="287"/>
    </row>
    <row r="102" spans="2:11" s="1" customFormat="1" ht="45" customHeight="1">
      <c r="B102" s="288"/>
      <c r="C102" s="397" t="s">
        <v>410</v>
      </c>
      <c r="D102" s="397"/>
      <c r="E102" s="397"/>
      <c r="F102" s="397"/>
      <c r="G102" s="397"/>
      <c r="H102" s="397"/>
      <c r="I102" s="397"/>
      <c r="J102" s="397"/>
      <c r="K102" s="289"/>
    </row>
    <row r="103" spans="2:11" s="1" customFormat="1" ht="17.25" customHeight="1">
      <c r="B103" s="288"/>
      <c r="C103" s="290" t="s">
        <v>365</v>
      </c>
      <c r="D103" s="290"/>
      <c r="E103" s="290"/>
      <c r="F103" s="290" t="s">
        <v>366</v>
      </c>
      <c r="G103" s="291"/>
      <c r="H103" s="290" t="s">
        <v>53</v>
      </c>
      <c r="I103" s="290" t="s">
        <v>56</v>
      </c>
      <c r="J103" s="290" t="s">
        <v>367</v>
      </c>
      <c r="K103" s="289"/>
    </row>
    <row r="104" spans="2:11" s="1" customFormat="1" ht="17.25" customHeight="1">
      <c r="B104" s="288"/>
      <c r="C104" s="292" t="s">
        <v>368</v>
      </c>
      <c r="D104" s="292"/>
      <c r="E104" s="292"/>
      <c r="F104" s="293" t="s">
        <v>369</v>
      </c>
      <c r="G104" s="294"/>
      <c r="H104" s="292"/>
      <c r="I104" s="292"/>
      <c r="J104" s="292" t="s">
        <v>370</v>
      </c>
      <c r="K104" s="289"/>
    </row>
    <row r="105" spans="2:11" s="1" customFormat="1" ht="5.25" customHeight="1">
      <c r="B105" s="288"/>
      <c r="C105" s="290"/>
      <c r="D105" s="290"/>
      <c r="E105" s="290"/>
      <c r="F105" s="290"/>
      <c r="G105" s="306"/>
      <c r="H105" s="290"/>
      <c r="I105" s="290"/>
      <c r="J105" s="290"/>
      <c r="K105" s="289"/>
    </row>
    <row r="106" spans="2:11" s="1" customFormat="1" ht="15" customHeight="1">
      <c r="B106" s="288"/>
      <c r="C106" s="277" t="s">
        <v>52</v>
      </c>
      <c r="D106" s="295"/>
      <c r="E106" s="295"/>
      <c r="F106" s="297" t="s">
        <v>371</v>
      </c>
      <c r="G106" s="306"/>
      <c r="H106" s="277" t="s">
        <v>411</v>
      </c>
      <c r="I106" s="277" t="s">
        <v>373</v>
      </c>
      <c r="J106" s="277">
        <v>20</v>
      </c>
      <c r="K106" s="289"/>
    </row>
    <row r="107" spans="2:11" s="1" customFormat="1" ht="15" customHeight="1">
      <c r="B107" s="288"/>
      <c r="C107" s="277" t="s">
        <v>374</v>
      </c>
      <c r="D107" s="277"/>
      <c r="E107" s="277"/>
      <c r="F107" s="297" t="s">
        <v>371</v>
      </c>
      <c r="G107" s="277"/>
      <c r="H107" s="277" t="s">
        <v>411</v>
      </c>
      <c r="I107" s="277" t="s">
        <v>373</v>
      </c>
      <c r="J107" s="277">
        <v>120</v>
      </c>
      <c r="K107" s="289"/>
    </row>
    <row r="108" spans="2:11" s="1" customFormat="1" ht="15" customHeight="1">
      <c r="B108" s="298"/>
      <c r="C108" s="277" t="s">
        <v>376</v>
      </c>
      <c r="D108" s="277"/>
      <c r="E108" s="277"/>
      <c r="F108" s="297" t="s">
        <v>377</v>
      </c>
      <c r="G108" s="277"/>
      <c r="H108" s="277" t="s">
        <v>411</v>
      </c>
      <c r="I108" s="277" t="s">
        <v>373</v>
      </c>
      <c r="J108" s="277">
        <v>50</v>
      </c>
      <c r="K108" s="289"/>
    </row>
    <row r="109" spans="2:11" s="1" customFormat="1" ht="15" customHeight="1">
      <c r="B109" s="298"/>
      <c r="C109" s="277" t="s">
        <v>379</v>
      </c>
      <c r="D109" s="277"/>
      <c r="E109" s="277"/>
      <c r="F109" s="297" t="s">
        <v>371</v>
      </c>
      <c r="G109" s="277"/>
      <c r="H109" s="277" t="s">
        <v>411</v>
      </c>
      <c r="I109" s="277" t="s">
        <v>381</v>
      </c>
      <c r="J109" s="277"/>
      <c r="K109" s="289"/>
    </row>
    <row r="110" spans="2:11" s="1" customFormat="1" ht="15" customHeight="1">
      <c r="B110" s="298"/>
      <c r="C110" s="277" t="s">
        <v>390</v>
      </c>
      <c r="D110" s="277"/>
      <c r="E110" s="277"/>
      <c r="F110" s="297" t="s">
        <v>377</v>
      </c>
      <c r="G110" s="277"/>
      <c r="H110" s="277" t="s">
        <v>411</v>
      </c>
      <c r="I110" s="277" t="s">
        <v>373</v>
      </c>
      <c r="J110" s="277">
        <v>50</v>
      </c>
      <c r="K110" s="289"/>
    </row>
    <row r="111" spans="2:11" s="1" customFormat="1" ht="15" customHeight="1">
      <c r="B111" s="298"/>
      <c r="C111" s="277" t="s">
        <v>398</v>
      </c>
      <c r="D111" s="277"/>
      <c r="E111" s="277"/>
      <c r="F111" s="297" t="s">
        <v>377</v>
      </c>
      <c r="G111" s="277"/>
      <c r="H111" s="277" t="s">
        <v>411</v>
      </c>
      <c r="I111" s="277" t="s">
        <v>373</v>
      </c>
      <c r="J111" s="277">
        <v>50</v>
      </c>
      <c r="K111" s="289"/>
    </row>
    <row r="112" spans="2:11" s="1" customFormat="1" ht="15" customHeight="1">
      <c r="B112" s="298"/>
      <c r="C112" s="277" t="s">
        <v>396</v>
      </c>
      <c r="D112" s="277"/>
      <c r="E112" s="277"/>
      <c r="F112" s="297" t="s">
        <v>377</v>
      </c>
      <c r="G112" s="277"/>
      <c r="H112" s="277" t="s">
        <v>411</v>
      </c>
      <c r="I112" s="277" t="s">
        <v>373</v>
      </c>
      <c r="J112" s="277">
        <v>50</v>
      </c>
      <c r="K112" s="289"/>
    </row>
    <row r="113" spans="2:11" s="1" customFormat="1" ht="15" customHeight="1">
      <c r="B113" s="298"/>
      <c r="C113" s="277" t="s">
        <v>52</v>
      </c>
      <c r="D113" s="277"/>
      <c r="E113" s="277"/>
      <c r="F113" s="297" t="s">
        <v>371</v>
      </c>
      <c r="G113" s="277"/>
      <c r="H113" s="277" t="s">
        <v>412</v>
      </c>
      <c r="I113" s="277" t="s">
        <v>373</v>
      </c>
      <c r="J113" s="277">
        <v>20</v>
      </c>
      <c r="K113" s="289"/>
    </row>
    <row r="114" spans="2:11" s="1" customFormat="1" ht="15" customHeight="1">
      <c r="B114" s="298"/>
      <c r="C114" s="277" t="s">
        <v>413</v>
      </c>
      <c r="D114" s="277"/>
      <c r="E114" s="277"/>
      <c r="F114" s="297" t="s">
        <v>371</v>
      </c>
      <c r="G114" s="277"/>
      <c r="H114" s="277" t="s">
        <v>414</v>
      </c>
      <c r="I114" s="277" t="s">
        <v>373</v>
      </c>
      <c r="J114" s="277">
        <v>120</v>
      </c>
      <c r="K114" s="289"/>
    </row>
    <row r="115" spans="2:11" s="1" customFormat="1" ht="15" customHeight="1">
      <c r="B115" s="298"/>
      <c r="C115" s="277" t="s">
        <v>37</v>
      </c>
      <c r="D115" s="277"/>
      <c r="E115" s="277"/>
      <c r="F115" s="297" t="s">
        <v>371</v>
      </c>
      <c r="G115" s="277"/>
      <c r="H115" s="277" t="s">
        <v>415</v>
      </c>
      <c r="I115" s="277" t="s">
        <v>406</v>
      </c>
      <c r="J115" s="277"/>
      <c r="K115" s="289"/>
    </row>
    <row r="116" spans="2:11" s="1" customFormat="1" ht="15" customHeight="1">
      <c r="B116" s="298"/>
      <c r="C116" s="277" t="s">
        <v>47</v>
      </c>
      <c r="D116" s="277"/>
      <c r="E116" s="277"/>
      <c r="F116" s="297" t="s">
        <v>371</v>
      </c>
      <c r="G116" s="277"/>
      <c r="H116" s="277" t="s">
        <v>416</v>
      </c>
      <c r="I116" s="277" t="s">
        <v>406</v>
      </c>
      <c r="J116" s="277"/>
      <c r="K116" s="289"/>
    </row>
    <row r="117" spans="2:11" s="1" customFormat="1" ht="15" customHeight="1">
      <c r="B117" s="298"/>
      <c r="C117" s="277" t="s">
        <v>56</v>
      </c>
      <c r="D117" s="277"/>
      <c r="E117" s="277"/>
      <c r="F117" s="297" t="s">
        <v>371</v>
      </c>
      <c r="G117" s="277"/>
      <c r="H117" s="277" t="s">
        <v>417</v>
      </c>
      <c r="I117" s="277" t="s">
        <v>418</v>
      </c>
      <c r="J117" s="277"/>
      <c r="K117" s="289"/>
    </row>
    <row r="118" spans="2:11" s="1" customFormat="1" ht="15" customHeight="1">
      <c r="B118" s="301"/>
      <c r="C118" s="307"/>
      <c r="D118" s="307"/>
      <c r="E118" s="307"/>
      <c r="F118" s="307"/>
      <c r="G118" s="307"/>
      <c r="H118" s="307"/>
      <c r="I118" s="307"/>
      <c r="J118" s="307"/>
      <c r="K118" s="303"/>
    </row>
    <row r="119" spans="2:11" s="1" customFormat="1" ht="18.75" customHeight="1">
      <c r="B119" s="308"/>
      <c r="C119" s="274"/>
      <c r="D119" s="274"/>
      <c r="E119" s="274"/>
      <c r="F119" s="309"/>
      <c r="G119" s="274"/>
      <c r="H119" s="274"/>
      <c r="I119" s="274"/>
      <c r="J119" s="274"/>
      <c r="K119" s="308"/>
    </row>
    <row r="120" spans="2:11" s="1" customFormat="1" ht="18.75" customHeight="1">
      <c r="B120" s="284"/>
      <c r="C120" s="284"/>
      <c r="D120" s="284"/>
      <c r="E120" s="284"/>
      <c r="F120" s="284"/>
      <c r="G120" s="284"/>
      <c r="H120" s="284"/>
      <c r="I120" s="284"/>
      <c r="J120" s="284"/>
      <c r="K120" s="284"/>
    </row>
    <row r="121" spans="2:11" s="1" customFormat="1" ht="7.5" customHeight="1">
      <c r="B121" s="310"/>
      <c r="C121" s="311"/>
      <c r="D121" s="311"/>
      <c r="E121" s="311"/>
      <c r="F121" s="311"/>
      <c r="G121" s="311"/>
      <c r="H121" s="311"/>
      <c r="I121" s="311"/>
      <c r="J121" s="311"/>
      <c r="K121" s="312"/>
    </row>
    <row r="122" spans="2:11" s="1" customFormat="1" ht="45" customHeight="1">
      <c r="B122" s="313"/>
      <c r="C122" s="393" t="s">
        <v>419</v>
      </c>
      <c r="D122" s="393"/>
      <c r="E122" s="393"/>
      <c r="F122" s="393"/>
      <c r="G122" s="393"/>
      <c r="H122" s="393"/>
      <c r="I122" s="393"/>
      <c r="J122" s="393"/>
      <c r="K122" s="314"/>
    </row>
    <row r="123" spans="2:11" s="1" customFormat="1" ht="17.25" customHeight="1">
      <c r="B123" s="315"/>
      <c r="C123" s="290" t="s">
        <v>365</v>
      </c>
      <c r="D123" s="290"/>
      <c r="E123" s="290"/>
      <c r="F123" s="290" t="s">
        <v>366</v>
      </c>
      <c r="G123" s="291"/>
      <c r="H123" s="290" t="s">
        <v>53</v>
      </c>
      <c r="I123" s="290" t="s">
        <v>56</v>
      </c>
      <c r="J123" s="290" t="s">
        <v>367</v>
      </c>
      <c r="K123" s="316"/>
    </row>
    <row r="124" spans="2:11" s="1" customFormat="1" ht="17.25" customHeight="1">
      <c r="B124" s="315"/>
      <c r="C124" s="292" t="s">
        <v>368</v>
      </c>
      <c r="D124" s="292"/>
      <c r="E124" s="292"/>
      <c r="F124" s="293" t="s">
        <v>369</v>
      </c>
      <c r="G124" s="294"/>
      <c r="H124" s="292"/>
      <c r="I124" s="292"/>
      <c r="J124" s="292" t="s">
        <v>370</v>
      </c>
      <c r="K124" s="316"/>
    </row>
    <row r="125" spans="2:11" s="1" customFormat="1" ht="5.25" customHeight="1">
      <c r="B125" s="317"/>
      <c r="C125" s="295"/>
      <c r="D125" s="295"/>
      <c r="E125" s="295"/>
      <c r="F125" s="295"/>
      <c r="G125" s="277"/>
      <c r="H125" s="295"/>
      <c r="I125" s="295"/>
      <c r="J125" s="295"/>
      <c r="K125" s="318"/>
    </row>
    <row r="126" spans="2:11" s="1" customFormat="1" ht="15" customHeight="1">
      <c r="B126" s="317"/>
      <c r="C126" s="277" t="s">
        <v>374</v>
      </c>
      <c r="D126" s="295"/>
      <c r="E126" s="295"/>
      <c r="F126" s="297" t="s">
        <v>371</v>
      </c>
      <c r="G126" s="277"/>
      <c r="H126" s="277" t="s">
        <v>411</v>
      </c>
      <c r="I126" s="277" t="s">
        <v>373</v>
      </c>
      <c r="J126" s="277">
        <v>120</v>
      </c>
      <c r="K126" s="319"/>
    </row>
    <row r="127" spans="2:11" s="1" customFormat="1" ht="15" customHeight="1">
      <c r="B127" s="317"/>
      <c r="C127" s="277" t="s">
        <v>420</v>
      </c>
      <c r="D127" s="277"/>
      <c r="E127" s="277"/>
      <c r="F127" s="297" t="s">
        <v>371</v>
      </c>
      <c r="G127" s="277"/>
      <c r="H127" s="277" t="s">
        <v>421</v>
      </c>
      <c r="I127" s="277" t="s">
        <v>373</v>
      </c>
      <c r="J127" s="277" t="s">
        <v>422</v>
      </c>
      <c r="K127" s="319"/>
    </row>
    <row r="128" spans="2:11" s="1" customFormat="1" ht="15" customHeight="1">
      <c r="B128" s="317"/>
      <c r="C128" s="277" t="s">
        <v>319</v>
      </c>
      <c r="D128" s="277"/>
      <c r="E128" s="277"/>
      <c r="F128" s="297" t="s">
        <v>371</v>
      </c>
      <c r="G128" s="277"/>
      <c r="H128" s="277" t="s">
        <v>423</v>
      </c>
      <c r="I128" s="277" t="s">
        <v>373</v>
      </c>
      <c r="J128" s="277" t="s">
        <v>422</v>
      </c>
      <c r="K128" s="319"/>
    </row>
    <row r="129" spans="2:11" s="1" customFormat="1" ht="15" customHeight="1">
      <c r="B129" s="317"/>
      <c r="C129" s="277" t="s">
        <v>382</v>
      </c>
      <c r="D129" s="277"/>
      <c r="E129" s="277"/>
      <c r="F129" s="297" t="s">
        <v>377</v>
      </c>
      <c r="G129" s="277"/>
      <c r="H129" s="277" t="s">
        <v>383</v>
      </c>
      <c r="I129" s="277" t="s">
        <v>373</v>
      </c>
      <c r="J129" s="277">
        <v>15</v>
      </c>
      <c r="K129" s="319"/>
    </row>
    <row r="130" spans="2:11" s="1" customFormat="1" ht="15" customHeight="1">
      <c r="B130" s="317"/>
      <c r="C130" s="299" t="s">
        <v>384</v>
      </c>
      <c r="D130" s="299"/>
      <c r="E130" s="299"/>
      <c r="F130" s="300" t="s">
        <v>377</v>
      </c>
      <c r="G130" s="299"/>
      <c r="H130" s="299" t="s">
        <v>385</v>
      </c>
      <c r="I130" s="299" t="s">
        <v>373</v>
      </c>
      <c r="J130" s="299">
        <v>15</v>
      </c>
      <c r="K130" s="319"/>
    </row>
    <row r="131" spans="2:11" s="1" customFormat="1" ht="15" customHeight="1">
      <c r="B131" s="317"/>
      <c r="C131" s="299" t="s">
        <v>386</v>
      </c>
      <c r="D131" s="299"/>
      <c r="E131" s="299"/>
      <c r="F131" s="300" t="s">
        <v>377</v>
      </c>
      <c r="G131" s="299"/>
      <c r="H131" s="299" t="s">
        <v>387</v>
      </c>
      <c r="I131" s="299" t="s">
        <v>373</v>
      </c>
      <c r="J131" s="299">
        <v>20</v>
      </c>
      <c r="K131" s="319"/>
    </row>
    <row r="132" spans="2:11" s="1" customFormat="1" ht="15" customHeight="1">
      <c r="B132" s="317"/>
      <c r="C132" s="299" t="s">
        <v>388</v>
      </c>
      <c r="D132" s="299"/>
      <c r="E132" s="299"/>
      <c r="F132" s="300" t="s">
        <v>377</v>
      </c>
      <c r="G132" s="299"/>
      <c r="H132" s="299" t="s">
        <v>389</v>
      </c>
      <c r="I132" s="299" t="s">
        <v>373</v>
      </c>
      <c r="J132" s="299">
        <v>20</v>
      </c>
      <c r="K132" s="319"/>
    </row>
    <row r="133" spans="2:11" s="1" customFormat="1" ht="15" customHeight="1">
      <c r="B133" s="317"/>
      <c r="C133" s="277" t="s">
        <v>376</v>
      </c>
      <c r="D133" s="277"/>
      <c r="E133" s="277"/>
      <c r="F133" s="297" t="s">
        <v>377</v>
      </c>
      <c r="G133" s="277"/>
      <c r="H133" s="277" t="s">
        <v>411</v>
      </c>
      <c r="I133" s="277" t="s">
        <v>373</v>
      </c>
      <c r="J133" s="277">
        <v>50</v>
      </c>
      <c r="K133" s="319"/>
    </row>
    <row r="134" spans="2:11" s="1" customFormat="1" ht="15" customHeight="1">
      <c r="B134" s="317"/>
      <c r="C134" s="277" t="s">
        <v>390</v>
      </c>
      <c r="D134" s="277"/>
      <c r="E134" s="277"/>
      <c r="F134" s="297" t="s">
        <v>377</v>
      </c>
      <c r="G134" s="277"/>
      <c r="H134" s="277" t="s">
        <v>411</v>
      </c>
      <c r="I134" s="277" t="s">
        <v>373</v>
      </c>
      <c r="J134" s="277">
        <v>50</v>
      </c>
      <c r="K134" s="319"/>
    </row>
    <row r="135" spans="2:11" s="1" customFormat="1" ht="15" customHeight="1">
      <c r="B135" s="317"/>
      <c r="C135" s="277" t="s">
        <v>396</v>
      </c>
      <c r="D135" s="277"/>
      <c r="E135" s="277"/>
      <c r="F135" s="297" t="s">
        <v>377</v>
      </c>
      <c r="G135" s="277"/>
      <c r="H135" s="277" t="s">
        <v>411</v>
      </c>
      <c r="I135" s="277" t="s">
        <v>373</v>
      </c>
      <c r="J135" s="277">
        <v>50</v>
      </c>
      <c r="K135" s="319"/>
    </row>
    <row r="136" spans="2:11" s="1" customFormat="1" ht="15" customHeight="1">
      <c r="B136" s="317"/>
      <c r="C136" s="277" t="s">
        <v>398</v>
      </c>
      <c r="D136" s="277"/>
      <c r="E136" s="277"/>
      <c r="F136" s="297" t="s">
        <v>377</v>
      </c>
      <c r="G136" s="277"/>
      <c r="H136" s="277" t="s">
        <v>411</v>
      </c>
      <c r="I136" s="277" t="s">
        <v>373</v>
      </c>
      <c r="J136" s="277">
        <v>50</v>
      </c>
      <c r="K136" s="319"/>
    </row>
    <row r="137" spans="2:11" s="1" customFormat="1" ht="15" customHeight="1">
      <c r="B137" s="317"/>
      <c r="C137" s="277" t="s">
        <v>399</v>
      </c>
      <c r="D137" s="277"/>
      <c r="E137" s="277"/>
      <c r="F137" s="297" t="s">
        <v>377</v>
      </c>
      <c r="G137" s="277"/>
      <c r="H137" s="277" t="s">
        <v>424</v>
      </c>
      <c r="I137" s="277" t="s">
        <v>373</v>
      </c>
      <c r="J137" s="277">
        <v>255</v>
      </c>
      <c r="K137" s="319"/>
    </row>
    <row r="138" spans="2:11" s="1" customFormat="1" ht="15" customHeight="1">
      <c r="B138" s="317"/>
      <c r="C138" s="277" t="s">
        <v>401</v>
      </c>
      <c r="D138" s="277"/>
      <c r="E138" s="277"/>
      <c r="F138" s="297" t="s">
        <v>371</v>
      </c>
      <c r="G138" s="277"/>
      <c r="H138" s="277" t="s">
        <v>425</v>
      </c>
      <c r="I138" s="277" t="s">
        <v>403</v>
      </c>
      <c r="J138" s="277"/>
      <c r="K138" s="319"/>
    </row>
    <row r="139" spans="2:11" s="1" customFormat="1" ht="15" customHeight="1">
      <c r="B139" s="317"/>
      <c r="C139" s="277" t="s">
        <v>404</v>
      </c>
      <c r="D139" s="277"/>
      <c r="E139" s="277"/>
      <c r="F139" s="297" t="s">
        <v>371</v>
      </c>
      <c r="G139" s="277"/>
      <c r="H139" s="277" t="s">
        <v>426</v>
      </c>
      <c r="I139" s="277" t="s">
        <v>406</v>
      </c>
      <c r="J139" s="277"/>
      <c r="K139" s="319"/>
    </row>
    <row r="140" spans="2:11" s="1" customFormat="1" ht="15" customHeight="1">
      <c r="B140" s="317"/>
      <c r="C140" s="277" t="s">
        <v>407</v>
      </c>
      <c r="D140" s="277"/>
      <c r="E140" s="277"/>
      <c r="F140" s="297" t="s">
        <v>371</v>
      </c>
      <c r="G140" s="277"/>
      <c r="H140" s="277" t="s">
        <v>407</v>
      </c>
      <c r="I140" s="277" t="s">
        <v>406</v>
      </c>
      <c r="J140" s="277"/>
      <c r="K140" s="319"/>
    </row>
    <row r="141" spans="2:11" s="1" customFormat="1" ht="15" customHeight="1">
      <c r="B141" s="317"/>
      <c r="C141" s="277" t="s">
        <v>37</v>
      </c>
      <c r="D141" s="277"/>
      <c r="E141" s="277"/>
      <c r="F141" s="297" t="s">
        <v>371</v>
      </c>
      <c r="G141" s="277"/>
      <c r="H141" s="277" t="s">
        <v>427</v>
      </c>
      <c r="I141" s="277" t="s">
        <v>406</v>
      </c>
      <c r="J141" s="277"/>
      <c r="K141" s="319"/>
    </row>
    <row r="142" spans="2:11" s="1" customFormat="1" ht="15" customHeight="1">
      <c r="B142" s="317"/>
      <c r="C142" s="277" t="s">
        <v>428</v>
      </c>
      <c r="D142" s="277"/>
      <c r="E142" s="277"/>
      <c r="F142" s="297" t="s">
        <v>371</v>
      </c>
      <c r="G142" s="277"/>
      <c r="H142" s="277" t="s">
        <v>429</v>
      </c>
      <c r="I142" s="277" t="s">
        <v>406</v>
      </c>
      <c r="J142" s="277"/>
      <c r="K142" s="319"/>
    </row>
    <row r="143" spans="2:11" s="1" customFormat="1" ht="15" customHeight="1">
      <c r="B143" s="320"/>
      <c r="C143" s="321"/>
      <c r="D143" s="321"/>
      <c r="E143" s="321"/>
      <c r="F143" s="321"/>
      <c r="G143" s="321"/>
      <c r="H143" s="321"/>
      <c r="I143" s="321"/>
      <c r="J143" s="321"/>
      <c r="K143" s="322"/>
    </row>
    <row r="144" spans="2:11" s="1" customFormat="1" ht="18.75" customHeight="1">
      <c r="B144" s="274"/>
      <c r="C144" s="274"/>
      <c r="D144" s="274"/>
      <c r="E144" s="274"/>
      <c r="F144" s="309"/>
      <c r="G144" s="274"/>
      <c r="H144" s="274"/>
      <c r="I144" s="274"/>
      <c r="J144" s="274"/>
      <c r="K144" s="274"/>
    </row>
    <row r="145" spans="2:11" s="1" customFormat="1" ht="18.75" customHeight="1">
      <c r="B145" s="284"/>
      <c r="C145" s="284"/>
      <c r="D145" s="284"/>
      <c r="E145" s="284"/>
      <c r="F145" s="284"/>
      <c r="G145" s="284"/>
      <c r="H145" s="284"/>
      <c r="I145" s="284"/>
      <c r="J145" s="284"/>
      <c r="K145" s="284"/>
    </row>
    <row r="146" spans="2:11" s="1" customFormat="1" ht="7.5" customHeight="1">
      <c r="B146" s="285"/>
      <c r="C146" s="286"/>
      <c r="D146" s="286"/>
      <c r="E146" s="286"/>
      <c r="F146" s="286"/>
      <c r="G146" s="286"/>
      <c r="H146" s="286"/>
      <c r="I146" s="286"/>
      <c r="J146" s="286"/>
      <c r="K146" s="287"/>
    </row>
    <row r="147" spans="2:11" s="1" customFormat="1" ht="45" customHeight="1">
      <c r="B147" s="288"/>
      <c r="C147" s="397" t="s">
        <v>430</v>
      </c>
      <c r="D147" s="397"/>
      <c r="E147" s="397"/>
      <c r="F147" s="397"/>
      <c r="G147" s="397"/>
      <c r="H147" s="397"/>
      <c r="I147" s="397"/>
      <c r="J147" s="397"/>
      <c r="K147" s="289"/>
    </row>
    <row r="148" spans="2:11" s="1" customFormat="1" ht="17.25" customHeight="1">
      <c r="B148" s="288"/>
      <c r="C148" s="290" t="s">
        <v>365</v>
      </c>
      <c r="D148" s="290"/>
      <c r="E148" s="290"/>
      <c r="F148" s="290" t="s">
        <v>366</v>
      </c>
      <c r="G148" s="291"/>
      <c r="H148" s="290" t="s">
        <v>53</v>
      </c>
      <c r="I148" s="290" t="s">
        <v>56</v>
      </c>
      <c r="J148" s="290" t="s">
        <v>367</v>
      </c>
      <c r="K148" s="289"/>
    </row>
    <row r="149" spans="2:11" s="1" customFormat="1" ht="17.25" customHeight="1">
      <c r="B149" s="288"/>
      <c r="C149" s="292" t="s">
        <v>368</v>
      </c>
      <c r="D149" s="292"/>
      <c r="E149" s="292"/>
      <c r="F149" s="293" t="s">
        <v>369</v>
      </c>
      <c r="G149" s="294"/>
      <c r="H149" s="292"/>
      <c r="I149" s="292"/>
      <c r="J149" s="292" t="s">
        <v>370</v>
      </c>
      <c r="K149" s="289"/>
    </row>
    <row r="150" spans="2:11" s="1" customFormat="1" ht="5.25" customHeight="1">
      <c r="B150" s="298"/>
      <c r="C150" s="295"/>
      <c r="D150" s="295"/>
      <c r="E150" s="295"/>
      <c r="F150" s="295"/>
      <c r="G150" s="296"/>
      <c r="H150" s="295"/>
      <c r="I150" s="295"/>
      <c r="J150" s="295"/>
      <c r="K150" s="319"/>
    </row>
    <row r="151" spans="2:11" s="1" customFormat="1" ht="15" customHeight="1">
      <c r="B151" s="298"/>
      <c r="C151" s="323" t="s">
        <v>374</v>
      </c>
      <c r="D151" s="277"/>
      <c r="E151" s="277"/>
      <c r="F151" s="324" t="s">
        <v>371</v>
      </c>
      <c r="G151" s="277"/>
      <c r="H151" s="323" t="s">
        <v>411</v>
      </c>
      <c r="I151" s="323" t="s">
        <v>373</v>
      </c>
      <c r="J151" s="323">
        <v>120</v>
      </c>
      <c r="K151" s="319"/>
    </row>
    <row r="152" spans="2:11" s="1" customFormat="1" ht="15" customHeight="1">
      <c r="B152" s="298"/>
      <c r="C152" s="323" t="s">
        <v>420</v>
      </c>
      <c r="D152" s="277"/>
      <c r="E152" s="277"/>
      <c r="F152" s="324" t="s">
        <v>371</v>
      </c>
      <c r="G152" s="277"/>
      <c r="H152" s="323" t="s">
        <v>431</v>
      </c>
      <c r="I152" s="323" t="s">
        <v>373</v>
      </c>
      <c r="J152" s="323" t="s">
        <v>422</v>
      </c>
      <c r="K152" s="319"/>
    </row>
    <row r="153" spans="2:11" s="1" customFormat="1" ht="15" customHeight="1">
      <c r="B153" s="298"/>
      <c r="C153" s="323" t="s">
        <v>319</v>
      </c>
      <c r="D153" s="277"/>
      <c r="E153" s="277"/>
      <c r="F153" s="324" t="s">
        <v>371</v>
      </c>
      <c r="G153" s="277"/>
      <c r="H153" s="323" t="s">
        <v>432</v>
      </c>
      <c r="I153" s="323" t="s">
        <v>373</v>
      </c>
      <c r="J153" s="323" t="s">
        <v>422</v>
      </c>
      <c r="K153" s="319"/>
    </row>
    <row r="154" spans="2:11" s="1" customFormat="1" ht="15" customHeight="1">
      <c r="B154" s="298"/>
      <c r="C154" s="323" t="s">
        <v>376</v>
      </c>
      <c r="D154" s="277"/>
      <c r="E154" s="277"/>
      <c r="F154" s="324" t="s">
        <v>377</v>
      </c>
      <c r="G154" s="277"/>
      <c r="H154" s="323" t="s">
        <v>411</v>
      </c>
      <c r="I154" s="323" t="s">
        <v>373</v>
      </c>
      <c r="J154" s="323">
        <v>50</v>
      </c>
      <c r="K154" s="319"/>
    </row>
    <row r="155" spans="2:11" s="1" customFormat="1" ht="15" customHeight="1">
      <c r="B155" s="298"/>
      <c r="C155" s="323" t="s">
        <v>379</v>
      </c>
      <c r="D155" s="277"/>
      <c r="E155" s="277"/>
      <c r="F155" s="324" t="s">
        <v>371</v>
      </c>
      <c r="G155" s="277"/>
      <c r="H155" s="323" t="s">
        <v>411</v>
      </c>
      <c r="I155" s="323" t="s">
        <v>381</v>
      </c>
      <c r="J155" s="323"/>
      <c r="K155" s="319"/>
    </row>
    <row r="156" spans="2:11" s="1" customFormat="1" ht="15" customHeight="1">
      <c r="B156" s="298"/>
      <c r="C156" s="323" t="s">
        <v>390</v>
      </c>
      <c r="D156" s="277"/>
      <c r="E156" s="277"/>
      <c r="F156" s="324" t="s">
        <v>377</v>
      </c>
      <c r="G156" s="277"/>
      <c r="H156" s="323" t="s">
        <v>411</v>
      </c>
      <c r="I156" s="323" t="s">
        <v>373</v>
      </c>
      <c r="J156" s="323">
        <v>50</v>
      </c>
      <c r="K156" s="319"/>
    </row>
    <row r="157" spans="2:11" s="1" customFormat="1" ht="15" customHeight="1">
      <c r="B157" s="298"/>
      <c r="C157" s="323" t="s">
        <v>398</v>
      </c>
      <c r="D157" s="277"/>
      <c r="E157" s="277"/>
      <c r="F157" s="324" t="s">
        <v>377</v>
      </c>
      <c r="G157" s="277"/>
      <c r="H157" s="323" t="s">
        <v>411</v>
      </c>
      <c r="I157" s="323" t="s">
        <v>373</v>
      </c>
      <c r="J157" s="323">
        <v>50</v>
      </c>
      <c r="K157" s="319"/>
    </row>
    <row r="158" spans="2:11" s="1" customFormat="1" ht="15" customHeight="1">
      <c r="B158" s="298"/>
      <c r="C158" s="323" t="s">
        <v>396</v>
      </c>
      <c r="D158" s="277"/>
      <c r="E158" s="277"/>
      <c r="F158" s="324" t="s">
        <v>377</v>
      </c>
      <c r="G158" s="277"/>
      <c r="H158" s="323" t="s">
        <v>411</v>
      </c>
      <c r="I158" s="323" t="s">
        <v>373</v>
      </c>
      <c r="J158" s="323">
        <v>50</v>
      </c>
      <c r="K158" s="319"/>
    </row>
    <row r="159" spans="2:11" s="1" customFormat="1" ht="15" customHeight="1">
      <c r="B159" s="298"/>
      <c r="C159" s="323" t="s">
        <v>98</v>
      </c>
      <c r="D159" s="277"/>
      <c r="E159" s="277"/>
      <c r="F159" s="324" t="s">
        <v>371</v>
      </c>
      <c r="G159" s="277"/>
      <c r="H159" s="323" t="s">
        <v>433</v>
      </c>
      <c r="I159" s="323" t="s">
        <v>373</v>
      </c>
      <c r="J159" s="323" t="s">
        <v>434</v>
      </c>
      <c r="K159" s="319"/>
    </row>
    <row r="160" spans="2:11" s="1" customFormat="1" ht="15" customHeight="1">
      <c r="B160" s="298"/>
      <c r="C160" s="323" t="s">
        <v>435</v>
      </c>
      <c r="D160" s="277"/>
      <c r="E160" s="277"/>
      <c r="F160" s="324" t="s">
        <v>371</v>
      </c>
      <c r="G160" s="277"/>
      <c r="H160" s="323" t="s">
        <v>436</v>
      </c>
      <c r="I160" s="323" t="s">
        <v>406</v>
      </c>
      <c r="J160" s="323"/>
      <c r="K160" s="319"/>
    </row>
    <row r="161" spans="2:11" s="1" customFormat="1" ht="15" customHeight="1">
      <c r="B161" s="325"/>
      <c r="C161" s="307"/>
      <c r="D161" s="307"/>
      <c r="E161" s="307"/>
      <c r="F161" s="307"/>
      <c r="G161" s="307"/>
      <c r="H161" s="307"/>
      <c r="I161" s="307"/>
      <c r="J161" s="307"/>
      <c r="K161" s="326"/>
    </row>
    <row r="162" spans="2:11" s="1" customFormat="1" ht="18.75" customHeight="1">
      <c r="B162" s="274"/>
      <c r="C162" s="277"/>
      <c r="D162" s="277"/>
      <c r="E162" s="277"/>
      <c r="F162" s="297"/>
      <c r="G162" s="277"/>
      <c r="H162" s="277"/>
      <c r="I162" s="277"/>
      <c r="J162" s="277"/>
      <c r="K162" s="274"/>
    </row>
    <row r="163" spans="2:11" s="1" customFormat="1" ht="18.75" customHeight="1">
      <c r="B163" s="284"/>
      <c r="C163" s="284"/>
      <c r="D163" s="284"/>
      <c r="E163" s="284"/>
      <c r="F163" s="284"/>
      <c r="G163" s="284"/>
      <c r="H163" s="284"/>
      <c r="I163" s="284"/>
      <c r="J163" s="284"/>
      <c r="K163" s="284"/>
    </row>
    <row r="164" spans="2:11" s="1" customFormat="1" ht="7.5" customHeight="1">
      <c r="B164" s="266"/>
      <c r="C164" s="267"/>
      <c r="D164" s="267"/>
      <c r="E164" s="267"/>
      <c r="F164" s="267"/>
      <c r="G164" s="267"/>
      <c r="H164" s="267"/>
      <c r="I164" s="267"/>
      <c r="J164" s="267"/>
      <c r="K164" s="268"/>
    </row>
    <row r="165" spans="2:11" s="1" customFormat="1" ht="45" customHeight="1">
      <c r="B165" s="269"/>
      <c r="C165" s="393" t="s">
        <v>437</v>
      </c>
      <c r="D165" s="393"/>
      <c r="E165" s="393"/>
      <c r="F165" s="393"/>
      <c r="G165" s="393"/>
      <c r="H165" s="393"/>
      <c r="I165" s="393"/>
      <c r="J165" s="393"/>
      <c r="K165" s="270"/>
    </row>
    <row r="166" spans="2:11" s="1" customFormat="1" ht="17.25" customHeight="1">
      <c r="B166" s="269"/>
      <c r="C166" s="290" t="s">
        <v>365</v>
      </c>
      <c r="D166" s="290"/>
      <c r="E166" s="290"/>
      <c r="F166" s="290" t="s">
        <v>366</v>
      </c>
      <c r="G166" s="327"/>
      <c r="H166" s="328" t="s">
        <v>53</v>
      </c>
      <c r="I166" s="328" t="s">
        <v>56</v>
      </c>
      <c r="J166" s="290" t="s">
        <v>367</v>
      </c>
      <c r="K166" s="270"/>
    </row>
    <row r="167" spans="2:11" s="1" customFormat="1" ht="17.25" customHeight="1">
      <c r="B167" s="271"/>
      <c r="C167" s="292" t="s">
        <v>368</v>
      </c>
      <c r="D167" s="292"/>
      <c r="E167" s="292"/>
      <c r="F167" s="293" t="s">
        <v>369</v>
      </c>
      <c r="G167" s="329"/>
      <c r="H167" s="330"/>
      <c r="I167" s="330"/>
      <c r="J167" s="292" t="s">
        <v>370</v>
      </c>
      <c r="K167" s="272"/>
    </row>
    <row r="168" spans="2:11" s="1" customFormat="1" ht="5.25" customHeight="1">
      <c r="B168" s="298"/>
      <c r="C168" s="295"/>
      <c r="D168" s="295"/>
      <c r="E168" s="295"/>
      <c r="F168" s="295"/>
      <c r="G168" s="296"/>
      <c r="H168" s="295"/>
      <c r="I168" s="295"/>
      <c r="J168" s="295"/>
      <c r="K168" s="319"/>
    </row>
    <row r="169" spans="2:11" s="1" customFormat="1" ht="15" customHeight="1">
      <c r="B169" s="298"/>
      <c r="C169" s="277" t="s">
        <v>374</v>
      </c>
      <c r="D169" s="277"/>
      <c r="E169" s="277"/>
      <c r="F169" s="297" t="s">
        <v>371</v>
      </c>
      <c r="G169" s="277"/>
      <c r="H169" s="277" t="s">
        <v>411</v>
      </c>
      <c r="I169" s="277" t="s">
        <v>373</v>
      </c>
      <c r="J169" s="277">
        <v>120</v>
      </c>
      <c r="K169" s="319"/>
    </row>
    <row r="170" spans="2:11" s="1" customFormat="1" ht="15" customHeight="1">
      <c r="B170" s="298"/>
      <c r="C170" s="277" t="s">
        <v>420</v>
      </c>
      <c r="D170" s="277"/>
      <c r="E170" s="277"/>
      <c r="F170" s="297" t="s">
        <v>371</v>
      </c>
      <c r="G170" s="277"/>
      <c r="H170" s="277" t="s">
        <v>421</v>
      </c>
      <c r="I170" s="277" t="s">
        <v>373</v>
      </c>
      <c r="J170" s="277" t="s">
        <v>422</v>
      </c>
      <c r="K170" s="319"/>
    </row>
    <row r="171" spans="2:11" s="1" customFormat="1" ht="15" customHeight="1">
      <c r="B171" s="298"/>
      <c r="C171" s="277" t="s">
        <v>319</v>
      </c>
      <c r="D171" s="277"/>
      <c r="E171" s="277"/>
      <c r="F171" s="297" t="s">
        <v>371</v>
      </c>
      <c r="G171" s="277"/>
      <c r="H171" s="277" t="s">
        <v>438</v>
      </c>
      <c r="I171" s="277" t="s">
        <v>373</v>
      </c>
      <c r="J171" s="277" t="s">
        <v>422</v>
      </c>
      <c r="K171" s="319"/>
    </row>
    <row r="172" spans="2:11" s="1" customFormat="1" ht="15" customHeight="1">
      <c r="B172" s="298"/>
      <c r="C172" s="277" t="s">
        <v>376</v>
      </c>
      <c r="D172" s="277"/>
      <c r="E172" s="277"/>
      <c r="F172" s="297" t="s">
        <v>377</v>
      </c>
      <c r="G172" s="277"/>
      <c r="H172" s="277" t="s">
        <v>438</v>
      </c>
      <c r="I172" s="277" t="s">
        <v>373</v>
      </c>
      <c r="J172" s="277">
        <v>50</v>
      </c>
      <c r="K172" s="319"/>
    </row>
    <row r="173" spans="2:11" s="1" customFormat="1" ht="15" customHeight="1">
      <c r="B173" s="298"/>
      <c r="C173" s="277" t="s">
        <v>379</v>
      </c>
      <c r="D173" s="277"/>
      <c r="E173" s="277"/>
      <c r="F173" s="297" t="s">
        <v>371</v>
      </c>
      <c r="G173" s="277"/>
      <c r="H173" s="277" t="s">
        <v>438</v>
      </c>
      <c r="I173" s="277" t="s">
        <v>381</v>
      </c>
      <c r="J173" s="277"/>
      <c r="K173" s="319"/>
    </row>
    <row r="174" spans="2:11" s="1" customFormat="1" ht="15" customHeight="1">
      <c r="B174" s="298"/>
      <c r="C174" s="277" t="s">
        <v>390</v>
      </c>
      <c r="D174" s="277"/>
      <c r="E174" s="277"/>
      <c r="F174" s="297" t="s">
        <v>377</v>
      </c>
      <c r="G174" s="277"/>
      <c r="H174" s="277" t="s">
        <v>438</v>
      </c>
      <c r="I174" s="277" t="s">
        <v>373</v>
      </c>
      <c r="J174" s="277">
        <v>50</v>
      </c>
      <c r="K174" s="319"/>
    </row>
    <row r="175" spans="2:11" s="1" customFormat="1" ht="15" customHeight="1">
      <c r="B175" s="298"/>
      <c r="C175" s="277" t="s">
        <v>398</v>
      </c>
      <c r="D175" s="277"/>
      <c r="E175" s="277"/>
      <c r="F175" s="297" t="s">
        <v>377</v>
      </c>
      <c r="G175" s="277"/>
      <c r="H175" s="277" t="s">
        <v>438</v>
      </c>
      <c r="I175" s="277" t="s">
        <v>373</v>
      </c>
      <c r="J175" s="277">
        <v>50</v>
      </c>
      <c r="K175" s="319"/>
    </row>
    <row r="176" spans="2:11" s="1" customFormat="1" ht="15" customHeight="1">
      <c r="B176" s="298"/>
      <c r="C176" s="277" t="s">
        <v>396</v>
      </c>
      <c r="D176" s="277"/>
      <c r="E176" s="277"/>
      <c r="F176" s="297" t="s">
        <v>377</v>
      </c>
      <c r="G176" s="277"/>
      <c r="H176" s="277" t="s">
        <v>438</v>
      </c>
      <c r="I176" s="277" t="s">
        <v>373</v>
      </c>
      <c r="J176" s="277">
        <v>50</v>
      </c>
      <c r="K176" s="319"/>
    </row>
    <row r="177" spans="2:11" s="1" customFormat="1" ht="15" customHeight="1">
      <c r="B177" s="298"/>
      <c r="C177" s="277" t="s">
        <v>110</v>
      </c>
      <c r="D177" s="277"/>
      <c r="E177" s="277"/>
      <c r="F177" s="297" t="s">
        <v>371</v>
      </c>
      <c r="G177" s="277"/>
      <c r="H177" s="277" t="s">
        <v>439</v>
      </c>
      <c r="I177" s="277" t="s">
        <v>440</v>
      </c>
      <c r="J177" s="277"/>
      <c r="K177" s="319"/>
    </row>
    <row r="178" spans="2:11" s="1" customFormat="1" ht="15" customHeight="1">
      <c r="B178" s="298"/>
      <c r="C178" s="277" t="s">
        <v>56</v>
      </c>
      <c r="D178" s="277"/>
      <c r="E178" s="277"/>
      <c r="F178" s="297" t="s">
        <v>371</v>
      </c>
      <c r="G178" s="277"/>
      <c r="H178" s="277" t="s">
        <v>441</v>
      </c>
      <c r="I178" s="277" t="s">
        <v>442</v>
      </c>
      <c r="J178" s="277">
        <v>1</v>
      </c>
      <c r="K178" s="319"/>
    </row>
    <row r="179" spans="2:11" s="1" customFormat="1" ht="15" customHeight="1">
      <c r="B179" s="298"/>
      <c r="C179" s="277" t="s">
        <v>52</v>
      </c>
      <c r="D179" s="277"/>
      <c r="E179" s="277"/>
      <c r="F179" s="297" t="s">
        <v>371</v>
      </c>
      <c r="G179" s="277"/>
      <c r="H179" s="277" t="s">
        <v>443</v>
      </c>
      <c r="I179" s="277" t="s">
        <v>373</v>
      </c>
      <c r="J179" s="277">
        <v>20</v>
      </c>
      <c r="K179" s="319"/>
    </row>
    <row r="180" spans="2:11" s="1" customFormat="1" ht="15" customHeight="1">
      <c r="B180" s="298"/>
      <c r="C180" s="277" t="s">
        <v>53</v>
      </c>
      <c r="D180" s="277"/>
      <c r="E180" s="277"/>
      <c r="F180" s="297" t="s">
        <v>371</v>
      </c>
      <c r="G180" s="277"/>
      <c r="H180" s="277" t="s">
        <v>444</v>
      </c>
      <c r="I180" s="277" t="s">
        <v>373</v>
      </c>
      <c r="J180" s="277">
        <v>255</v>
      </c>
      <c r="K180" s="319"/>
    </row>
    <row r="181" spans="2:11" s="1" customFormat="1" ht="15" customHeight="1">
      <c r="B181" s="298"/>
      <c r="C181" s="277" t="s">
        <v>111</v>
      </c>
      <c r="D181" s="277"/>
      <c r="E181" s="277"/>
      <c r="F181" s="297" t="s">
        <v>371</v>
      </c>
      <c r="G181" s="277"/>
      <c r="H181" s="277" t="s">
        <v>335</v>
      </c>
      <c r="I181" s="277" t="s">
        <v>373</v>
      </c>
      <c r="J181" s="277">
        <v>10</v>
      </c>
      <c r="K181" s="319"/>
    </row>
    <row r="182" spans="2:11" s="1" customFormat="1" ht="15" customHeight="1">
      <c r="B182" s="298"/>
      <c r="C182" s="277" t="s">
        <v>112</v>
      </c>
      <c r="D182" s="277"/>
      <c r="E182" s="277"/>
      <c r="F182" s="297" t="s">
        <v>371</v>
      </c>
      <c r="G182" s="277"/>
      <c r="H182" s="277" t="s">
        <v>445</v>
      </c>
      <c r="I182" s="277" t="s">
        <v>406</v>
      </c>
      <c r="J182" s="277"/>
      <c r="K182" s="319"/>
    </row>
    <row r="183" spans="2:11" s="1" customFormat="1" ht="15" customHeight="1">
      <c r="B183" s="298"/>
      <c r="C183" s="277" t="s">
        <v>446</v>
      </c>
      <c r="D183" s="277"/>
      <c r="E183" s="277"/>
      <c r="F183" s="297" t="s">
        <v>371</v>
      </c>
      <c r="G183" s="277"/>
      <c r="H183" s="277" t="s">
        <v>447</v>
      </c>
      <c r="I183" s="277" t="s">
        <v>406</v>
      </c>
      <c r="J183" s="277"/>
      <c r="K183" s="319"/>
    </row>
    <row r="184" spans="2:11" s="1" customFormat="1" ht="15" customHeight="1">
      <c r="B184" s="298"/>
      <c r="C184" s="277" t="s">
        <v>435</v>
      </c>
      <c r="D184" s="277"/>
      <c r="E184" s="277"/>
      <c r="F184" s="297" t="s">
        <v>371</v>
      </c>
      <c r="G184" s="277"/>
      <c r="H184" s="277" t="s">
        <v>448</v>
      </c>
      <c r="I184" s="277" t="s">
        <v>406</v>
      </c>
      <c r="J184" s="277"/>
      <c r="K184" s="319"/>
    </row>
    <row r="185" spans="2:11" s="1" customFormat="1" ht="15" customHeight="1">
      <c r="B185" s="298"/>
      <c r="C185" s="277" t="s">
        <v>114</v>
      </c>
      <c r="D185" s="277"/>
      <c r="E185" s="277"/>
      <c r="F185" s="297" t="s">
        <v>377</v>
      </c>
      <c r="G185" s="277"/>
      <c r="H185" s="277" t="s">
        <v>449</v>
      </c>
      <c r="I185" s="277" t="s">
        <v>373</v>
      </c>
      <c r="J185" s="277">
        <v>50</v>
      </c>
      <c r="K185" s="319"/>
    </row>
    <row r="186" spans="2:11" s="1" customFormat="1" ht="15" customHeight="1">
      <c r="B186" s="298"/>
      <c r="C186" s="277" t="s">
        <v>450</v>
      </c>
      <c r="D186" s="277"/>
      <c r="E186" s="277"/>
      <c r="F186" s="297" t="s">
        <v>377</v>
      </c>
      <c r="G186" s="277"/>
      <c r="H186" s="277" t="s">
        <v>451</v>
      </c>
      <c r="I186" s="277" t="s">
        <v>452</v>
      </c>
      <c r="J186" s="277"/>
      <c r="K186" s="319"/>
    </row>
    <row r="187" spans="2:11" s="1" customFormat="1" ht="15" customHeight="1">
      <c r="B187" s="298"/>
      <c r="C187" s="277" t="s">
        <v>453</v>
      </c>
      <c r="D187" s="277"/>
      <c r="E187" s="277"/>
      <c r="F187" s="297" t="s">
        <v>377</v>
      </c>
      <c r="G187" s="277"/>
      <c r="H187" s="277" t="s">
        <v>454</v>
      </c>
      <c r="I187" s="277" t="s">
        <v>452</v>
      </c>
      <c r="J187" s="277"/>
      <c r="K187" s="319"/>
    </row>
    <row r="188" spans="2:11" s="1" customFormat="1" ht="15" customHeight="1">
      <c r="B188" s="298"/>
      <c r="C188" s="277" t="s">
        <v>455</v>
      </c>
      <c r="D188" s="277"/>
      <c r="E188" s="277"/>
      <c r="F188" s="297" t="s">
        <v>377</v>
      </c>
      <c r="G188" s="277"/>
      <c r="H188" s="277" t="s">
        <v>456</v>
      </c>
      <c r="I188" s="277" t="s">
        <v>452</v>
      </c>
      <c r="J188" s="277"/>
      <c r="K188" s="319"/>
    </row>
    <row r="189" spans="2:11" s="1" customFormat="1" ht="15" customHeight="1">
      <c r="B189" s="298"/>
      <c r="C189" s="331" t="s">
        <v>457</v>
      </c>
      <c r="D189" s="277"/>
      <c r="E189" s="277"/>
      <c r="F189" s="297" t="s">
        <v>377</v>
      </c>
      <c r="G189" s="277"/>
      <c r="H189" s="277" t="s">
        <v>458</v>
      </c>
      <c r="I189" s="277" t="s">
        <v>459</v>
      </c>
      <c r="J189" s="332" t="s">
        <v>460</v>
      </c>
      <c r="K189" s="319"/>
    </row>
    <row r="190" spans="2:11" s="1" customFormat="1" ht="15" customHeight="1">
      <c r="B190" s="298"/>
      <c r="C190" s="283" t="s">
        <v>41</v>
      </c>
      <c r="D190" s="277"/>
      <c r="E190" s="277"/>
      <c r="F190" s="297" t="s">
        <v>371</v>
      </c>
      <c r="G190" s="277"/>
      <c r="H190" s="274" t="s">
        <v>461</v>
      </c>
      <c r="I190" s="277" t="s">
        <v>462</v>
      </c>
      <c r="J190" s="277"/>
      <c r="K190" s="319"/>
    </row>
    <row r="191" spans="2:11" s="1" customFormat="1" ht="15" customHeight="1">
      <c r="B191" s="298"/>
      <c r="C191" s="283" t="s">
        <v>463</v>
      </c>
      <c r="D191" s="277"/>
      <c r="E191" s="277"/>
      <c r="F191" s="297" t="s">
        <v>371</v>
      </c>
      <c r="G191" s="277"/>
      <c r="H191" s="277" t="s">
        <v>464</v>
      </c>
      <c r="I191" s="277" t="s">
        <v>406</v>
      </c>
      <c r="J191" s="277"/>
      <c r="K191" s="319"/>
    </row>
    <row r="192" spans="2:11" s="1" customFormat="1" ht="15" customHeight="1">
      <c r="B192" s="298"/>
      <c r="C192" s="283" t="s">
        <v>465</v>
      </c>
      <c r="D192" s="277"/>
      <c r="E192" s="277"/>
      <c r="F192" s="297" t="s">
        <v>371</v>
      </c>
      <c r="G192" s="277"/>
      <c r="H192" s="277" t="s">
        <v>466</v>
      </c>
      <c r="I192" s="277" t="s">
        <v>406</v>
      </c>
      <c r="J192" s="277"/>
      <c r="K192" s="319"/>
    </row>
    <row r="193" spans="2:11" s="1" customFormat="1" ht="15" customHeight="1">
      <c r="B193" s="298"/>
      <c r="C193" s="283" t="s">
        <v>467</v>
      </c>
      <c r="D193" s="277"/>
      <c r="E193" s="277"/>
      <c r="F193" s="297" t="s">
        <v>377</v>
      </c>
      <c r="G193" s="277"/>
      <c r="H193" s="277" t="s">
        <v>468</v>
      </c>
      <c r="I193" s="277" t="s">
        <v>406</v>
      </c>
      <c r="J193" s="277"/>
      <c r="K193" s="319"/>
    </row>
    <row r="194" spans="2:11" s="1" customFormat="1" ht="15" customHeight="1">
      <c r="B194" s="325"/>
      <c r="C194" s="333"/>
      <c r="D194" s="307"/>
      <c r="E194" s="307"/>
      <c r="F194" s="307"/>
      <c r="G194" s="307"/>
      <c r="H194" s="307"/>
      <c r="I194" s="307"/>
      <c r="J194" s="307"/>
      <c r="K194" s="326"/>
    </row>
    <row r="195" spans="2:11" s="1" customFormat="1" ht="18.75" customHeight="1">
      <c r="B195" s="274"/>
      <c r="C195" s="277"/>
      <c r="D195" s="277"/>
      <c r="E195" s="277"/>
      <c r="F195" s="297"/>
      <c r="G195" s="277"/>
      <c r="H195" s="277"/>
      <c r="I195" s="277"/>
      <c r="J195" s="277"/>
      <c r="K195" s="274"/>
    </row>
    <row r="196" spans="2:11" s="1" customFormat="1" ht="18.75" customHeight="1">
      <c r="B196" s="274"/>
      <c r="C196" s="277"/>
      <c r="D196" s="277"/>
      <c r="E196" s="277"/>
      <c r="F196" s="297"/>
      <c r="G196" s="277"/>
      <c r="H196" s="277"/>
      <c r="I196" s="277"/>
      <c r="J196" s="277"/>
      <c r="K196" s="274"/>
    </row>
    <row r="197" spans="2:11" s="1" customFormat="1" ht="18.75" customHeight="1">
      <c r="B197" s="284"/>
      <c r="C197" s="284"/>
      <c r="D197" s="284"/>
      <c r="E197" s="284"/>
      <c r="F197" s="284"/>
      <c r="G197" s="284"/>
      <c r="H197" s="284"/>
      <c r="I197" s="284"/>
      <c r="J197" s="284"/>
      <c r="K197" s="284"/>
    </row>
    <row r="198" spans="2:11" s="1" customFormat="1" ht="13.5">
      <c r="B198" s="266"/>
      <c r="C198" s="267"/>
      <c r="D198" s="267"/>
      <c r="E198" s="267"/>
      <c r="F198" s="267"/>
      <c r="G198" s="267"/>
      <c r="H198" s="267"/>
      <c r="I198" s="267"/>
      <c r="J198" s="267"/>
      <c r="K198" s="268"/>
    </row>
    <row r="199" spans="2:11" s="1" customFormat="1" ht="21">
      <c r="B199" s="269"/>
      <c r="C199" s="393" t="s">
        <v>469</v>
      </c>
      <c r="D199" s="393"/>
      <c r="E199" s="393"/>
      <c r="F199" s="393"/>
      <c r="G199" s="393"/>
      <c r="H199" s="393"/>
      <c r="I199" s="393"/>
      <c r="J199" s="393"/>
      <c r="K199" s="270"/>
    </row>
    <row r="200" spans="2:11" s="1" customFormat="1" ht="25.5" customHeight="1">
      <c r="B200" s="269"/>
      <c r="C200" s="334" t="s">
        <v>470</v>
      </c>
      <c r="D200" s="334"/>
      <c r="E200" s="334"/>
      <c r="F200" s="334" t="s">
        <v>471</v>
      </c>
      <c r="G200" s="335"/>
      <c r="H200" s="398" t="s">
        <v>472</v>
      </c>
      <c r="I200" s="398"/>
      <c r="J200" s="398"/>
      <c r="K200" s="270"/>
    </row>
    <row r="201" spans="2:11" s="1" customFormat="1" ht="5.25" customHeight="1">
      <c r="B201" s="298"/>
      <c r="C201" s="295"/>
      <c r="D201" s="295"/>
      <c r="E201" s="295"/>
      <c r="F201" s="295"/>
      <c r="G201" s="277"/>
      <c r="H201" s="295"/>
      <c r="I201" s="295"/>
      <c r="J201" s="295"/>
      <c r="K201" s="319"/>
    </row>
    <row r="202" spans="2:11" s="1" customFormat="1" ht="15" customHeight="1">
      <c r="B202" s="298"/>
      <c r="C202" s="277" t="s">
        <v>462</v>
      </c>
      <c r="D202" s="277"/>
      <c r="E202" s="277"/>
      <c r="F202" s="297" t="s">
        <v>42</v>
      </c>
      <c r="G202" s="277"/>
      <c r="H202" s="399" t="s">
        <v>473</v>
      </c>
      <c r="I202" s="399"/>
      <c r="J202" s="399"/>
      <c r="K202" s="319"/>
    </row>
    <row r="203" spans="2:11" s="1" customFormat="1" ht="15" customHeight="1">
      <c r="B203" s="298"/>
      <c r="C203" s="304"/>
      <c r="D203" s="277"/>
      <c r="E203" s="277"/>
      <c r="F203" s="297" t="s">
        <v>43</v>
      </c>
      <c r="G203" s="277"/>
      <c r="H203" s="399" t="s">
        <v>474</v>
      </c>
      <c r="I203" s="399"/>
      <c r="J203" s="399"/>
      <c r="K203" s="319"/>
    </row>
    <row r="204" spans="2:11" s="1" customFormat="1" ht="15" customHeight="1">
      <c r="B204" s="298"/>
      <c r="C204" s="304"/>
      <c r="D204" s="277"/>
      <c r="E204" s="277"/>
      <c r="F204" s="297" t="s">
        <v>46</v>
      </c>
      <c r="G204" s="277"/>
      <c r="H204" s="399" t="s">
        <v>475</v>
      </c>
      <c r="I204" s="399"/>
      <c r="J204" s="399"/>
      <c r="K204" s="319"/>
    </row>
    <row r="205" spans="2:11" s="1" customFormat="1" ht="15" customHeight="1">
      <c r="B205" s="298"/>
      <c r="C205" s="277"/>
      <c r="D205" s="277"/>
      <c r="E205" s="277"/>
      <c r="F205" s="297" t="s">
        <v>44</v>
      </c>
      <c r="G205" s="277"/>
      <c r="H205" s="399" t="s">
        <v>476</v>
      </c>
      <c r="I205" s="399"/>
      <c r="J205" s="399"/>
      <c r="K205" s="319"/>
    </row>
    <row r="206" spans="2:11" s="1" customFormat="1" ht="15" customHeight="1">
      <c r="B206" s="298"/>
      <c r="C206" s="277"/>
      <c r="D206" s="277"/>
      <c r="E206" s="277"/>
      <c r="F206" s="297" t="s">
        <v>45</v>
      </c>
      <c r="G206" s="277"/>
      <c r="H206" s="399" t="s">
        <v>477</v>
      </c>
      <c r="I206" s="399"/>
      <c r="J206" s="399"/>
      <c r="K206" s="319"/>
    </row>
    <row r="207" spans="2:11" s="1" customFormat="1" ht="15" customHeight="1">
      <c r="B207" s="298"/>
      <c r="C207" s="277"/>
      <c r="D207" s="277"/>
      <c r="E207" s="277"/>
      <c r="F207" s="297"/>
      <c r="G207" s="277"/>
      <c r="H207" s="277"/>
      <c r="I207" s="277"/>
      <c r="J207" s="277"/>
      <c r="K207" s="319"/>
    </row>
    <row r="208" spans="2:11" s="1" customFormat="1" ht="15" customHeight="1">
      <c r="B208" s="298"/>
      <c r="C208" s="277" t="s">
        <v>418</v>
      </c>
      <c r="D208" s="277"/>
      <c r="E208" s="277"/>
      <c r="F208" s="297" t="s">
        <v>78</v>
      </c>
      <c r="G208" s="277"/>
      <c r="H208" s="399" t="s">
        <v>478</v>
      </c>
      <c r="I208" s="399"/>
      <c r="J208" s="399"/>
      <c r="K208" s="319"/>
    </row>
    <row r="209" spans="2:11" s="1" customFormat="1" ht="15" customHeight="1">
      <c r="B209" s="298"/>
      <c r="C209" s="304"/>
      <c r="D209" s="277"/>
      <c r="E209" s="277"/>
      <c r="F209" s="297" t="s">
        <v>314</v>
      </c>
      <c r="G209" s="277"/>
      <c r="H209" s="399" t="s">
        <v>315</v>
      </c>
      <c r="I209" s="399"/>
      <c r="J209" s="399"/>
      <c r="K209" s="319"/>
    </row>
    <row r="210" spans="2:11" s="1" customFormat="1" ht="15" customHeight="1">
      <c r="B210" s="298"/>
      <c r="C210" s="277"/>
      <c r="D210" s="277"/>
      <c r="E210" s="277"/>
      <c r="F210" s="297" t="s">
        <v>312</v>
      </c>
      <c r="G210" s="277"/>
      <c r="H210" s="399" t="s">
        <v>479</v>
      </c>
      <c r="I210" s="399"/>
      <c r="J210" s="399"/>
      <c r="K210" s="319"/>
    </row>
    <row r="211" spans="2:11" s="1" customFormat="1" ht="15" customHeight="1">
      <c r="B211" s="336"/>
      <c r="C211" s="304"/>
      <c r="D211" s="304"/>
      <c r="E211" s="304"/>
      <c r="F211" s="297" t="s">
        <v>91</v>
      </c>
      <c r="G211" s="283"/>
      <c r="H211" s="400" t="s">
        <v>316</v>
      </c>
      <c r="I211" s="400"/>
      <c r="J211" s="400"/>
      <c r="K211" s="337"/>
    </row>
    <row r="212" spans="2:11" s="1" customFormat="1" ht="15" customHeight="1">
      <c r="B212" s="336"/>
      <c r="C212" s="304"/>
      <c r="D212" s="304"/>
      <c r="E212" s="304"/>
      <c r="F212" s="297" t="s">
        <v>317</v>
      </c>
      <c r="G212" s="283"/>
      <c r="H212" s="400" t="s">
        <v>480</v>
      </c>
      <c r="I212" s="400"/>
      <c r="J212" s="400"/>
      <c r="K212" s="337"/>
    </row>
    <row r="213" spans="2:11" s="1" customFormat="1" ht="15" customHeight="1">
      <c r="B213" s="336"/>
      <c r="C213" s="304"/>
      <c r="D213" s="304"/>
      <c r="E213" s="304"/>
      <c r="F213" s="338"/>
      <c r="G213" s="283"/>
      <c r="H213" s="339"/>
      <c r="I213" s="339"/>
      <c r="J213" s="339"/>
      <c r="K213" s="337"/>
    </row>
    <row r="214" spans="2:11" s="1" customFormat="1" ht="15" customHeight="1">
      <c r="B214" s="336"/>
      <c r="C214" s="277" t="s">
        <v>442</v>
      </c>
      <c r="D214" s="304"/>
      <c r="E214" s="304"/>
      <c r="F214" s="297">
        <v>1</v>
      </c>
      <c r="G214" s="283"/>
      <c r="H214" s="400" t="s">
        <v>481</v>
      </c>
      <c r="I214" s="400"/>
      <c r="J214" s="400"/>
      <c r="K214" s="337"/>
    </row>
    <row r="215" spans="2:11" s="1" customFormat="1" ht="15" customHeight="1">
      <c r="B215" s="336"/>
      <c r="C215" s="304"/>
      <c r="D215" s="304"/>
      <c r="E215" s="304"/>
      <c r="F215" s="297">
        <v>2</v>
      </c>
      <c r="G215" s="283"/>
      <c r="H215" s="400" t="s">
        <v>482</v>
      </c>
      <c r="I215" s="400"/>
      <c r="J215" s="400"/>
      <c r="K215" s="337"/>
    </row>
    <row r="216" spans="2:11" s="1" customFormat="1" ht="15" customHeight="1">
      <c r="B216" s="336"/>
      <c r="C216" s="304"/>
      <c r="D216" s="304"/>
      <c r="E216" s="304"/>
      <c r="F216" s="297">
        <v>3</v>
      </c>
      <c r="G216" s="283"/>
      <c r="H216" s="400" t="s">
        <v>483</v>
      </c>
      <c r="I216" s="400"/>
      <c r="J216" s="400"/>
      <c r="K216" s="337"/>
    </row>
    <row r="217" spans="2:11" s="1" customFormat="1" ht="15" customHeight="1">
      <c r="B217" s="336"/>
      <c r="C217" s="304"/>
      <c r="D217" s="304"/>
      <c r="E217" s="304"/>
      <c r="F217" s="297">
        <v>4</v>
      </c>
      <c r="G217" s="283"/>
      <c r="H217" s="400" t="s">
        <v>484</v>
      </c>
      <c r="I217" s="400"/>
      <c r="J217" s="400"/>
      <c r="K217" s="337"/>
    </row>
    <row r="218" spans="2:11" s="1" customFormat="1" ht="12.75" customHeight="1">
      <c r="B218" s="340"/>
      <c r="C218" s="341"/>
      <c r="D218" s="341"/>
      <c r="E218" s="341"/>
      <c r="F218" s="341"/>
      <c r="G218" s="341"/>
      <c r="H218" s="341"/>
      <c r="I218" s="341"/>
      <c r="J218" s="341"/>
      <c r="K218" s="342"/>
    </row>
  </sheetData>
  <sheetProtection formatCells="0" formatColumns="0" formatRows="0" insertColumns="0" insertRows="0" insertHyperlinks="0" deleteColumns="0" deleteRows="0" sort="0" autoFilter="0" pivotTables="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01 - SO 901.01 – Agility ...</vt:lpstr>
      <vt:lpstr>Pokyny pro vyplnění</vt:lpstr>
      <vt:lpstr>'01 - SO 901.01 – Agility ...'!Názvy_tisku</vt:lpstr>
      <vt:lpstr>'Rekapitulace stavby'!Názvy_tisku</vt:lpstr>
      <vt:lpstr>'01 - SO 901.01 – Agility ...'!Oblast_tisku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Darja Kolkova</dc:creator>
  <cp:lastModifiedBy>Martin Krejci</cp:lastModifiedBy>
  <dcterms:created xsi:type="dcterms:W3CDTF">2019-09-30T07:25:13Z</dcterms:created>
  <dcterms:modified xsi:type="dcterms:W3CDTF">2020-09-24T16:02:19Z</dcterms:modified>
</cp:coreProperties>
</file>