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ikoraeu\Desktop\Regenerace sídliště Kamenec III etapa\VZ\VZNR\Kamenec 3et-DPS\"/>
    </mc:Choice>
  </mc:AlternateContent>
  <xr:revisionPtr revIDLastSave="0" documentId="13_ncr:1_{45868A16-689D-4EE6-B908-E14D51B08B79}" xr6:coauthVersionLast="46" xr6:coauthVersionMax="46" xr10:uidLastSave="{00000000-0000-0000-0000-000000000000}"/>
  <bookViews>
    <workbookView xWindow="-120" yWindow="-120" windowWidth="29040" windowHeight="15840" firstSheet="5" activeTab="8" xr2:uid="{00000000-000D-0000-FFFF-FFFF00000000}"/>
  </bookViews>
  <sheets>
    <sheet name="Rekapitulace stavby" sheetId="1" r:id="rId1"/>
    <sheet name="1 - SO 000 Všeobecné a př..." sheetId="2" r:id="rId2"/>
    <sheet name="2 - SO 001 Demolice a pří..." sheetId="3" r:id="rId3"/>
    <sheet name="3 - SO 101 Místní komunikace" sheetId="4" r:id="rId4"/>
    <sheet name="4 - SO 401 Veřejné osvětlení" sheetId="5" r:id="rId5"/>
    <sheet name="5 - SO 402 Přeložka veden..." sheetId="6" r:id="rId6"/>
    <sheet name="6 - SO 701 Přístřešek" sheetId="7" r:id="rId7"/>
    <sheet name="7 - SO 801 Vegetační úpravy" sheetId="8" r:id="rId8"/>
    <sheet name="8 - SO 901 Objekt hřišť a..." sheetId="9" r:id="rId9"/>
  </sheets>
  <definedNames>
    <definedName name="_xlnm._FilterDatabase" localSheetId="1" hidden="1">'1 - SO 000 Všeobecné a př...'!$C$115:$K$144</definedName>
    <definedName name="_xlnm._FilterDatabase" localSheetId="2" hidden="1">'2 - SO 001 Demolice a pří...'!$C$119:$K$165</definedName>
    <definedName name="_xlnm._FilterDatabase" localSheetId="3" hidden="1">'3 - SO 101 Místní komunikace'!$C$127:$K$763</definedName>
    <definedName name="_xlnm._FilterDatabase" localSheetId="4" hidden="1">'4 - SO 401 Veřejné osvětlení'!$C$115:$K$118</definedName>
    <definedName name="_xlnm._FilterDatabase" localSheetId="5" hidden="1">'5 - SO 402 Přeložka veden...'!$C$115:$K$118</definedName>
    <definedName name="_xlnm._FilterDatabase" localSheetId="6" hidden="1">'6 - SO 701 Přístřešek'!$C$115:$K$120</definedName>
    <definedName name="_xlnm._FilterDatabase" localSheetId="7" hidden="1">'7 - SO 801 Vegetační úpravy'!$C$115:$K$118</definedName>
    <definedName name="_xlnm._FilterDatabase" localSheetId="8" hidden="1">'8 - SO 901 Objekt hřišť a...'!$C$115:$K$118</definedName>
    <definedName name="_xlnm.Print_Titles" localSheetId="1">'1 - SO 000 Všeobecné a př...'!$115:$115</definedName>
    <definedName name="_xlnm.Print_Titles" localSheetId="2">'2 - SO 001 Demolice a pří...'!$119:$119</definedName>
    <definedName name="_xlnm.Print_Titles" localSheetId="3">'3 - SO 101 Místní komunikace'!$127:$127</definedName>
    <definedName name="_xlnm.Print_Titles" localSheetId="4">'4 - SO 401 Veřejné osvětlení'!$115:$115</definedName>
    <definedName name="_xlnm.Print_Titles" localSheetId="5">'5 - SO 402 Přeložka veden...'!$115:$115</definedName>
    <definedName name="_xlnm.Print_Titles" localSheetId="6">'6 - SO 701 Přístřešek'!$115:$115</definedName>
    <definedName name="_xlnm.Print_Titles" localSheetId="7">'7 - SO 801 Vegetační úpravy'!$115:$115</definedName>
    <definedName name="_xlnm.Print_Titles" localSheetId="8">'8 - SO 901 Objekt hřišť a...'!$115:$115</definedName>
    <definedName name="_xlnm.Print_Titles" localSheetId="0">'Rekapitulace stavby'!$92:$92</definedName>
    <definedName name="_xlnm.Print_Area" localSheetId="1">'1 - SO 000 Všeobecné a př...'!$C$4:$J$76,'1 - SO 000 Všeobecné a př...'!$C$82:$J$97,'1 - SO 000 Všeobecné a př...'!$C$103:$K$144</definedName>
    <definedName name="_xlnm.Print_Area" localSheetId="2">'2 - SO 001 Demolice a pří...'!$C$4:$J$76,'2 - SO 001 Demolice a pří...'!$C$82:$J$101,'2 - SO 001 Demolice a pří...'!$C$107:$K$165</definedName>
    <definedName name="_xlnm.Print_Area" localSheetId="3">'3 - SO 101 Místní komunikace'!$C$4:$J$76,'3 - SO 101 Místní komunikace'!$C$82:$J$109,'3 - SO 101 Místní komunikace'!$C$115:$K$763</definedName>
    <definedName name="_xlnm.Print_Area" localSheetId="4">'4 - SO 401 Veřejné osvětlení'!$C$4:$J$76,'4 - SO 401 Veřejné osvětlení'!$C$82:$J$97,'4 - SO 401 Veřejné osvětlení'!$C$103:$K$118</definedName>
    <definedName name="_xlnm.Print_Area" localSheetId="5">'5 - SO 402 Přeložka veden...'!$C$4:$J$76,'5 - SO 402 Přeložka veden...'!$C$82:$J$97,'5 - SO 402 Přeložka veden...'!$C$103:$K$118</definedName>
    <definedName name="_xlnm.Print_Area" localSheetId="6">'6 - SO 701 Přístřešek'!$C$4:$J$76,'6 - SO 701 Přístřešek'!$C$82:$J$97,'6 - SO 701 Přístřešek'!$C$103:$K$120</definedName>
    <definedName name="_xlnm.Print_Area" localSheetId="7">'7 - SO 801 Vegetační úpravy'!$C$4:$J$76,'7 - SO 801 Vegetační úpravy'!$C$82:$J$97,'7 - SO 801 Vegetační úpravy'!$C$103:$K$118</definedName>
    <definedName name="_xlnm.Print_Area" localSheetId="8">'8 - SO 901 Objekt hřišť a...'!$C$4:$J$76,'8 - SO 901 Objekt hřišť a...'!$C$82:$J$97,'8 - SO 901 Objekt hřišť a...'!$C$103:$K$118</definedName>
    <definedName name="_xlnm.Print_Area" localSheetId="0">'Rekapitulace stavby'!$D$4:$AO$76,'Rekapitulace stavby'!$C$82:$AQ$104</definedName>
  </definedNames>
  <calcPr calcId="191029"/>
</workbook>
</file>

<file path=xl/calcChain.xml><?xml version="1.0" encoding="utf-8"?>
<calcChain xmlns="http://schemas.openxmlformats.org/spreadsheetml/2006/main">
  <c r="AY103" i="1" l="1"/>
  <c r="AX103" i="1"/>
  <c r="BD103" i="1"/>
  <c r="BB103" i="1"/>
  <c r="AU103" i="1"/>
  <c r="J37" i="9"/>
  <c r="J36" i="9"/>
  <c r="AY102" i="1" s="1"/>
  <c r="J35" i="9"/>
  <c r="AX102" i="1" s="1"/>
  <c r="BI117" i="9"/>
  <c r="BH117" i="9"/>
  <c r="BG117" i="9"/>
  <c r="BF117" i="9"/>
  <c r="T117" i="9"/>
  <c r="T116" i="9" s="1"/>
  <c r="R117" i="9"/>
  <c r="R116" i="9" s="1"/>
  <c r="P117" i="9"/>
  <c r="P116" i="9" s="1"/>
  <c r="AU102" i="1" s="1"/>
  <c r="J113" i="9"/>
  <c r="J112" i="9"/>
  <c r="F112" i="9"/>
  <c r="F110" i="9"/>
  <c r="E108" i="9"/>
  <c r="J92" i="9"/>
  <c r="J91" i="9"/>
  <c r="F91" i="9"/>
  <c r="F89" i="9"/>
  <c r="E87" i="9"/>
  <c r="J18" i="9"/>
  <c r="E18" i="9"/>
  <c r="F113" i="9" s="1"/>
  <c r="J17" i="9"/>
  <c r="J12" i="9"/>
  <c r="J110" i="9"/>
  <c r="E7" i="9"/>
  <c r="E106" i="9"/>
  <c r="J37" i="8"/>
  <c r="J36" i="8"/>
  <c r="AY101" i="1" s="1"/>
  <c r="J35" i="8"/>
  <c r="AX101" i="1" s="1"/>
  <c r="BI117" i="8"/>
  <c r="BH117" i="8"/>
  <c r="BG117" i="8"/>
  <c r="F35" i="8" s="1"/>
  <c r="BB101" i="1" s="1"/>
  <c r="BF117" i="8"/>
  <c r="T117" i="8"/>
  <c r="T116" i="8" s="1"/>
  <c r="R117" i="8"/>
  <c r="R116" i="8" s="1"/>
  <c r="P117" i="8"/>
  <c r="P116" i="8" s="1"/>
  <c r="AU101" i="1" s="1"/>
  <c r="J113" i="8"/>
  <c r="J112" i="8"/>
  <c r="F112" i="8"/>
  <c r="F110" i="8"/>
  <c r="E108" i="8"/>
  <c r="J92" i="8"/>
  <c r="J91" i="8"/>
  <c r="F91" i="8"/>
  <c r="F89" i="8"/>
  <c r="E87" i="8"/>
  <c r="J18" i="8"/>
  <c r="E18" i="8"/>
  <c r="F113" i="8" s="1"/>
  <c r="J17" i="8"/>
  <c r="J12" i="8"/>
  <c r="J110" i="8" s="1"/>
  <c r="E7" i="8"/>
  <c r="E106" i="8"/>
  <c r="J37" i="7"/>
  <c r="J36" i="7"/>
  <c r="AY100" i="1" s="1"/>
  <c r="J35" i="7"/>
  <c r="AX100" i="1" s="1"/>
  <c r="BI119" i="7"/>
  <c r="BH119" i="7"/>
  <c r="BG119" i="7"/>
  <c r="BF119" i="7"/>
  <c r="T119" i="7"/>
  <c r="R119" i="7"/>
  <c r="P119" i="7"/>
  <c r="BI117" i="7"/>
  <c r="BH117" i="7"/>
  <c r="BG117" i="7"/>
  <c r="BF117" i="7"/>
  <c r="T117" i="7"/>
  <c r="R117" i="7"/>
  <c r="P117" i="7"/>
  <c r="J113" i="7"/>
  <c r="J112" i="7"/>
  <c r="F112" i="7"/>
  <c r="F110" i="7"/>
  <c r="E108" i="7"/>
  <c r="J92" i="7"/>
  <c r="J91" i="7"/>
  <c r="F91" i="7"/>
  <c r="F89" i="7"/>
  <c r="E87" i="7"/>
  <c r="J18" i="7"/>
  <c r="E18" i="7"/>
  <c r="F113" i="7" s="1"/>
  <c r="J17" i="7"/>
  <c r="J12" i="7"/>
  <c r="J110" i="7" s="1"/>
  <c r="E7" i="7"/>
  <c r="E106" i="7" s="1"/>
  <c r="J37" i="6"/>
  <c r="J36" i="6"/>
  <c r="AY99" i="1" s="1"/>
  <c r="J35" i="6"/>
  <c r="AX99" i="1"/>
  <c r="BI117" i="6"/>
  <c r="BH117" i="6"/>
  <c r="F36" i="6" s="1"/>
  <c r="BC99" i="1" s="1"/>
  <c r="BG117" i="6"/>
  <c r="BF117" i="6"/>
  <c r="T117" i="6"/>
  <c r="T116" i="6"/>
  <c r="R117" i="6"/>
  <c r="R116" i="6"/>
  <c r="P117" i="6"/>
  <c r="P116" i="6" s="1"/>
  <c r="AU99" i="1" s="1"/>
  <c r="J113" i="6"/>
  <c r="J112" i="6"/>
  <c r="F112" i="6"/>
  <c r="F110" i="6"/>
  <c r="E108" i="6"/>
  <c r="J92" i="6"/>
  <c r="J91" i="6"/>
  <c r="F91" i="6"/>
  <c r="F89" i="6"/>
  <c r="E87" i="6"/>
  <c r="J18" i="6"/>
  <c r="E18" i="6"/>
  <c r="F113" i="6" s="1"/>
  <c r="J17" i="6"/>
  <c r="J12" i="6"/>
  <c r="J110" i="6" s="1"/>
  <c r="E7" i="6"/>
  <c r="E106" i="6" s="1"/>
  <c r="J37" i="5"/>
  <c r="J36" i="5"/>
  <c r="AY98" i="1"/>
  <c r="J35" i="5"/>
  <c r="AX98" i="1" s="1"/>
  <c r="BI117" i="5"/>
  <c r="F37" i="5" s="1"/>
  <c r="BD98" i="1" s="1"/>
  <c r="BH117" i="5"/>
  <c r="BG117" i="5"/>
  <c r="BF117" i="5"/>
  <c r="T117" i="5"/>
  <c r="T116" i="5" s="1"/>
  <c r="R117" i="5"/>
  <c r="R116" i="5" s="1"/>
  <c r="P117" i="5"/>
  <c r="P116" i="5"/>
  <c r="AU98" i="1" s="1"/>
  <c r="J113" i="5"/>
  <c r="J112" i="5"/>
  <c r="F112" i="5"/>
  <c r="F110" i="5"/>
  <c r="E108" i="5"/>
  <c r="J92" i="5"/>
  <c r="J91" i="5"/>
  <c r="F91" i="5"/>
  <c r="F89" i="5"/>
  <c r="E87" i="5"/>
  <c r="J18" i="5"/>
  <c r="E18" i="5"/>
  <c r="F113" i="5" s="1"/>
  <c r="J17" i="5"/>
  <c r="J12" i="5"/>
  <c r="J110" i="5" s="1"/>
  <c r="E7" i="5"/>
  <c r="E106" i="5" s="1"/>
  <c r="J37" i="4"/>
  <c r="J36" i="4"/>
  <c r="AY97" i="1"/>
  <c r="J35" i="4"/>
  <c r="AX97" i="1" s="1"/>
  <c r="BI762" i="4"/>
  <c r="BH762" i="4"/>
  <c r="BG762" i="4"/>
  <c r="BF762" i="4"/>
  <c r="T762" i="4"/>
  <c r="T761" i="4" s="1"/>
  <c r="R762" i="4"/>
  <c r="R761" i="4" s="1"/>
  <c r="P762" i="4"/>
  <c r="P761" i="4"/>
  <c r="BI759" i="4"/>
  <c r="BH759" i="4"/>
  <c r="BG759" i="4"/>
  <c r="BF759" i="4"/>
  <c r="T759" i="4"/>
  <c r="R759" i="4"/>
  <c r="P759" i="4"/>
  <c r="BI757" i="4"/>
  <c r="BH757" i="4"/>
  <c r="BG757" i="4"/>
  <c r="BF757" i="4"/>
  <c r="T757" i="4"/>
  <c r="R757" i="4"/>
  <c r="P757" i="4"/>
  <c r="BI753" i="4"/>
  <c r="BH753" i="4"/>
  <c r="BG753" i="4"/>
  <c r="BF753" i="4"/>
  <c r="T753" i="4"/>
  <c r="R753" i="4"/>
  <c r="P753" i="4"/>
  <c r="BI751" i="4"/>
  <c r="BH751" i="4"/>
  <c r="BG751" i="4"/>
  <c r="BF751" i="4"/>
  <c r="T751" i="4"/>
  <c r="R751" i="4"/>
  <c r="P751" i="4"/>
  <c r="BI747" i="4"/>
  <c r="BH747" i="4"/>
  <c r="BG747" i="4"/>
  <c r="BF747" i="4"/>
  <c r="T747" i="4"/>
  <c r="R747" i="4"/>
  <c r="P747" i="4"/>
  <c r="BI743" i="4"/>
  <c r="BH743" i="4"/>
  <c r="BG743" i="4"/>
  <c r="BF743" i="4"/>
  <c r="T743" i="4"/>
  <c r="R743" i="4"/>
  <c r="P743" i="4"/>
  <c r="BI740" i="4"/>
  <c r="BH740" i="4"/>
  <c r="BG740" i="4"/>
  <c r="BF740" i="4"/>
  <c r="T740" i="4"/>
  <c r="R740" i="4"/>
  <c r="P740" i="4"/>
  <c r="BI738" i="4"/>
  <c r="BH738" i="4"/>
  <c r="BG738" i="4"/>
  <c r="BF738" i="4"/>
  <c r="T738" i="4"/>
  <c r="R738" i="4"/>
  <c r="P738" i="4"/>
  <c r="BI736" i="4"/>
  <c r="BH736" i="4"/>
  <c r="BG736" i="4"/>
  <c r="BF736" i="4"/>
  <c r="T736" i="4"/>
  <c r="R736" i="4"/>
  <c r="P736" i="4"/>
  <c r="BI734" i="4"/>
  <c r="BH734" i="4"/>
  <c r="BG734" i="4"/>
  <c r="BF734" i="4"/>
  <c r="T734" i="4"/>
  <c r="R734" i="4"/>
  <c r="P734" i="4"/>
  <c r="BI730" i="4"/>
  <c r="BH730" i="4"/>
  <c r="BG730" i="4"/>
  <c r="BF730" i="4"/>
  <c r="T730" i="4"/>
  <c r="R730" i="4"/>
  <c r="P730" i="4"/>
  <c r="BI728" i="4"/>
  <c r="BH728" i="4"/>
  <c r="BG728" i="4"/>
  <c r="BF728" i="4"/>
  <c r="T728" i="4"/>
  <c r="R728" i="4"/>
  <c r="P728" i="4"/>
  <c r="BI723" i="4"/>
  <c r="BH723" i="4"/>
  <c r="BG723" i="4"/>
  <c r="BF723" i="4"/>
  <c r="T723" i="4"/>
  <c r="R723" i="4"/>
  <c r="P723" i="4"/>
  <c r="BI719" i="4"/>
  <c r="BH719" i="4"/>
  <c r="BG719" i="4"/>
  <c r="BF719" i="4"/>
  <c r="T719" i="4"/>
  <c r="R719" i="4"/>
  <c r="P719" i="4"/>
  <c r="BI717" i="4"/>
  <c r="BH717" i="4"/>
  <c r="BG717" i="4"/>
  <c r="BF717" i="4"/>
  <c r="T717" i="4"/>
  <c r="R717" i="4"/>
  <c r="P717" i="4"/>
  <c r="BI712" i="4"/>
  <c r="BH712" i="4"/>
  <c r="BG712" i="4"/>
  <c r="BF712" i="4"/>
  <c r="T712" i="4"/>
  <c r="R712" i="4"/>
  <c r="P712" i="4"/>
  <c r="BI708" i="4"/>
  <c r="BH708" i="4"/>
  <c r="BG708" i="4"/>
  <c r="BF708" i="4"/>
  <c r="T708" i="4"/>
  <c r="R708" i="4"/>
  <c r="P708" i="4"/>
  <c r="BI704" i="4"/>
  <c r="BH704" i="4"/>
  <c r="BG704" i="4"/>
  <c r="BF704" i="4"/>
  <c r="T704" i="4"/>
  <c r="R704" i="4"/>
  <c r="P704" i="4"/>
  <c r="BI702" i="4"/>
  <c r="BH702" i="4"/>
  <c r="BG702" i="4"/>
  <c r="BF702" i="4"/>
  <c r="T702" i="4"/>
  <c r="R702" i="4"/>
  <c r="P702" i="4"/>
  <c r="BI700" i="4"/>
  <c r="BH700" i="4"/>
  <c r="BG700" i="4"/>
  <c r="BF700" i="4"/>
  <c r="T700" i="4"/>
  <c r="R700" i="4"/>
  <c r="P700" i="4"/>
  <c r="BI698" i="4"/>
  <c r="BH698" i="4"/>
  <c r="BG698" i="4"/>
  <c r="BF698" i="4"/>
  <c r="T698" i="4"/>
  <c r="R698" i="4"/>
  <c r="P698" i="4"/>
  <c r="BI691" i="4"/>
  <c r="BH691" i="4"/>
  <c r="BG691" i="4"/>
  <c r="BF691" i="4"/>
  <c r="T691" i="4"/>
  <c r="R691" i="4"/>
  <c r="P691" i="4"/>
  <c r="BI689" i="4"/>
  <c r="BH689" i="4"/>
  <c r="BG689" i="4"/>
  <c r="BF689" i="4"/>
  <c r="T689" i="4"/>
  <c r="R689" i="4"/>
  <c r="P689" i="4"/>
  <c r="BI684" i="4"/>
  <c r="BH684" i="4"/>
  <c r="BG684" i="4"/>
  <c r="BF684" i="4"/>
  <c r="T684" i="4"/>
  <c r="R684" i="4"/>
  <c r="P684" i="4"/>
  <c r="BI680" i="4"/>
  <c r="BH680" i="4"/>
  <c r="BG680" i="4"/>
  <c r="BF680" i="4"/>
  <c r="T680" i="4"/>
  <c r="R680" i="4"/>
  <c r="P680" i="4"/>
  <c r="BI676" i="4"/>
  <c r="BH676" i="4"/>
  <c r="BG676" i="4"/>
  <c r="BF676" i="4"/>
  <c r="T676" i="4"/>
  <c r="R676" i="4"/>
  <c r="P676" i="4"/>
  <c r="BI674" i="4"/>
  <c r="BH674" i="4"/>
  <c r="BG674" i="4"/>
  <c r="BF674" i="4"/>
  <c r="T674" i="4"/>
  <c r="R674" i="4"/>
  <c r="P674" i="4"/>
  <c r="BI672" i="4"/>
  <c r="BH672" i="4"/>
  <c r="BG672" i="4"/>
  <c r="BF672" i="4"/>
  <c r="T672" i="4"/>
  <c r="R672" i="4"/>
  <c r="P672" i="4"/>
  <c r="BI667" i="4"/>
  <c r="BH667" i="4"/>
  <c r="BG667" i="4"/>
  <c r="BF667" i="4"/>
  <c r="T667" i="4"/>
  <c r="R667" i="4"/>
  <c r="P667" i="4"/>
  <c r="BI662" i="4"/>
  <c r="BH662" i="4"/>
  <c r="BG662" i="4"/>
  <c r="BF662" i="4"/>
  <c r="T662" i="4"/>
  <c r="R662" i="4"/>
  <c r="P662" i="4"/>
  <c r="BI660" i="4"/>
  <c r="BH660" i="4"/>
  <c r="BG660" i="4"/>
  <c r="BF660" i="4"/>
  <c r="T660" i="4"/>
  <c r="R660" i="4"/>
  <c r="P660" i="4"/>
  <c r="BI655" i="4"/>
  <c r="BH655" i="4"/>
  <c r="BG655" i="4"/>
  <c r="BF655" i="4"/>
  <c r="T655" i="4"/>
  <c r="R655" i="4"/>
  <c r="P655" i="4"/>
  <c r="BI653" i="4"/>
  <c r="BH653" i="4"/>
  <c r="BG653" i="4"/>
  <c r="BF653" i="4"/>
  <c r="T653" i="4"/>
  <c r="R653" i="4"/>
  <c r="P653" i="4"/>
  <c r="BI648" i="4"/>
  <c r="BH648" i="4"/>
  <c r="BG648" i="4"/>
  <c r="BF648" i="4"/>
  <c r="T648" i="4"/>
  <c r="R648" i="4"/>
  <c r="P648" i="4"/>
  <c r="BI643" i="4"/>
  <c r="BH643" i="4"/>
  <c r="BG643" i="4"/>
  <c r="BF643" i="4"/>
  <c r="T643" i="4"/>
  <c r="R643" i="4"/>
  <c r="P643" i="4"/>
  <c r="BI638" i="4"/>
  <c r="BH638" i="4"/>
  <c r="BG638" i="4"/>
  <c r="BF638" i="4"/>
  <c r="T638" i="4"/>
  <c r="R638" i="4"/>
  <c r="P638" i="4"/>
  <c r="BI636" i="4"/>
  <c r="BH636" i="4"/>
  <c r="BG636" i="4"/>
  <c r="BF636" i="4"/>
  <c r="T636" i="4"/>
  <c r="R636" i="4"/>
  <c r="P636" i="4"/>
  <c r="BI634" i="4"/>
  <c r="BH634" i="4"/>
  <c r="BG634" i="4"/>
  <c r="BF634" i="4"/>
  <c r="T634" i="4"/>
  <c r="R634" i="4"/>
  <c r="P634" i="4"/>
  <c r="BI623" i="4"/>
  <c r="BH623" i="4"/>
  <c r="BG623" i="4"/>
  <c r="BF623" i="4"/>
  <c r="T623" i="4"/>
  <c r="R623" i="4"/>
  <c r="P623" i="4"/>
  <c r="BI610" i="4"/>
  <c r="BH610" i="4"/>
  <c r="BG610" i="4"/>
  <c r="BF610" i="4"/>
  <c r="T610" i="4"/>
  <c r="R610" i="4"/>
  <c r="P610" i="4"/>
  <c r="BI605" i="4"/>
  <c r="BH605" i="4"/>
  <c r="BG605" i="4"/>
  <c r="BF605" i="4"/>
  <c r="T605" i="4"/>
  <c r="R605" i="4"/>
  <c r="P605" i="4"/>
  <c r="BI598" i="4"/>
  <c r="BH598" i="4"/>
  <c r="BG598" i="4"/>
  <c r="BF598" i="4"/>
  <c r="T598" i="4"/>
  <c r="R598" i="4"/>
  <c r="P598" i="4"/>
  <c r="BI596" i="4"/>
  <c r="BH596" i="4"/>
  <c r="BG596" i="4"/>
  <c r="BF596" i="4"/>
  <c r="T596" i="4"/>
  <c r="R596" i="4"/>
  <c r="P596" i="4"/>
  <c r="BI594" i="4"/>
  <c r="BH594" i="4"/>
  <c r="BG594" i="4"/>
  <c r="BF594" i="4"/>
  <c r="T594" i="4"/>
  <c r="R594" i="4"/>
  <c r="P594" i="4"/>
  <c r="BI592" i="4"/>
  <c r="BH592" i="4"/>
  <c r="BG592" i="4"/>
  <c r="BF592" i="4"/>
  <c r="T592" i="4"/>
  <c r="R592" i="4"/>
  <c r="P592" i="4"/>
  <c r="BI590" i="4"/>
  <c r="BH590" i="4"/>
  <c r="BG590" i="4"/>
  <c r="BF590" i="4"/>
  <c r="T590" i="4"/>
  <c r="R590" i="4"/>
  <c r="P590" i="4"/>
  <c r="BI583" i="4"/>
  <c r="BH583" i="4"/>
  <c r="BG583" i="4"/>
  <c r="BF583" i="4"/>
  <c r="T583" i="4"/>
  <c r="R583" i="4"/>
  <c r="P583" i="4"/>
  <c r="BI579" i="4"/>
  <c r="BH579" i="4"/>
  <c r="BG579" i="4"/>
  <c r="BF579" i="4"/>
  <c r="T579" i="4"/>
  <c r="R579" i="4"/>
  <c r="P579" i="4"/>
  <c r="BI574" i="4"/>
  <c r="BH574" i="4"/>
  <c r="BG574" i="4"/>
  <c r="BF574" i="4"/>
  <c r="T574" i="4"/>
  <c r="R574" i="4"/>
  <c r="P574" i="4"/>
  <c r="BI565" i="4"/>
  <c r="BH565" i="4"/>
  <c r="BG565" i="4"/>
  <c r="BF565" i="4"/>
  <c r="T565" i="4"/>
  <c r="R565" i="4"/>
  <c r="P565" i="4"/>
  <c r="BI550" i="4"/>
  <c r="BH550" i="4"/>
  <c r="BG550" i="4"/>
  <c r="BF550" i="4"/>
  <c r="T550" i="4"/>
  <c r="R550" i="4"/>
  <c r="P550" i="4"/>
  <c r="BI548" i="4"/>
  <c r="BH548" i="4"/>
  <c r="BG548" i="4"/>
  <c r="BF548" i="4"/>
  <c r="T548" i="4"/>
  <c r="R548" i="4"/>
  <c r="P548" i="4"/>
  <c r="BI546" i="4"/>
  <c r="BH546" i="4"/>
  <c r="BG546" i="4"/>
  <c r="BF546" i="4"/>
  <c r="T546" i="4"/>
  <c r="R546" i="4"/>
  <c r="P546" i="4"/>
  <c r="BI542" i="4"/>
  <c r="BH542" i="4"/>
  <c r="BG542" i="4"/>
  <c r="BF542" i="4"/>
  <c r="T542" i="4"/>
  <c r="R542" i="4"/>
  <c r="P542" i="4"/>
  <c r="BI540" i="4"/>
  <c r="BH540" i="4"/>
  <c r="BG540" i="4"/>
  <c r="BF540" i="4"/>
  <c r="T540" i="4"/>
  <c r="R540" i="4"/>
  <c r="P540" i="4"/>
  <c r="BI538" i="4"/>
  <c r="BH538" i="4"/>
  <c r="BG538" i="4"/>
  <c r="BF538" i="4"/>
  <c r="T538" i="4"/>
  <c r="R538" i="4"/>
  <c r="P538" i="4"/>
  <c r="BI535" i="4"/>
  <c r="BH535" i="4"/>
  <c r="BG535" i="4"/>
  <c r="BF535" i="4"/>
  <c r="T535" i="4"/>
  <c r="R535" i="4"/>
  <c r="P535" i="4"/>
  <c r="BI533" i="4"/>
  <c r="BH533" i="4"/>
  <c r="BG533" i="4"/>
  <c r="BF533" i="4"/>
  <c r="T533" i="4"/>
  <c r="R533" i="4"/>
  <c r="P533" i="4"/>
  <c r="BI531" i="4"/>
  <c r="BH531" i="4"/>
  <c r="BG531" i="4"/>
  <c r="BF531" i="4"/>
  <c r="T531" i="4"/>
  <c r="R531" i="4"/>
  <c r="P531" i="4"/>
  <c r="BI529" i="4"/>
  <c r="BH529" i="4"/>
  <c r="BG529" i="4"/>
  <c r="BF529" i="4"/>
  <c r="T529" i="4"/>
  <c r="R529" i="4"/>
  <c r="P529" i="4"/>
  <c r="BI525" i="4"/>
  <c r="BH525" i="4"/>
  <c r="BG525" i="4"/>
  <c r="BF525" i="4"/>
  <c r="T525" i="4"/>
  <c r="R525" i="4"/>
  <c r="P525" i="4"/>
  <c r="BI519" i="4"/>
  <c r="BH519" i="4"/>
  <c r="BG519" i="4"/>
  <c r="BF519" i="4"/>
  <c r="T519" i="4"/>
  <c r="R519" i="4"/>
  <c r="P519" i="4"/>
  <c r="BI517" i="4"/>
  <c r="BH517" i="4"/>
  <c r="BG517" i="4"/>
  <c r="BF517" i="4"/>
  <c r="T517" i="4"/>
  <c r="R517" i="4"/>
  <c r="P517" i="4"/>
  <c r="BI510" i="4"/>
  <c r="BH510" i="4"/>
  <c r="BG510" i="4"/>
  <c r="BF510" i="4"/>
  <c r="T510" i="4"/>
  <c r="R510" i="4"/>
  <c r="P510" i="4"/>
  <c r="BI506" i="4"/>
  <c r="BH506" i="4"/>
  <c r="BG506" i="4"/>
  <c r="BF506" i="4"/>
  <c r="T506" i="4"/>
  <c r="R506" i="4"/>
  <c r="P506" i="4"/>
  <c r="BI504" i="4"/>
  <c r="BH504" i="4"/>
  <c r="BG504" i="4"/>
  <c r="BF504" i="4"/>
  <c r="T504" i="4"/>
  <c r="R504" i="4"/>
  <c r="P504" i="4"/>
  <c r="BI502" i="4"/>
  <c r="BH502" i="4"/>
  <c r="BG502" i="4"/>
  <c r="BF502" i="4"/>
  <c r="T502" i="4"/>
  <c r="R502" i="4"/>
  <c r="P502" i="4"/>
  <c r="BI500" i="4"/>
  <c r="BH500" i="4"/>
  <c r="BG500" i="4"/>
  <c r="BF500" i="4"/>
  <c r="T500" i="4"/>
  <c r="R500" i="4"/>
  <c r="P500" i="4"/>
  <c r="BI496" i="4"/>
  <c r="BH496" i="4"/>
  <c r="BG496" i="4"/>
  <c r="BF496" i="4"/>
  <c r="T496" i="4"/>
  <c r="R496" i="4"/>
  <c r="P496" i="4"/>
  <c r="BI494" i="4"/>
  <c r="BH494" i="4"/>
  <c r="BG494" i="4"/>
  <c r="BF494" i="4"/>
  <c r="T494" i="4"/>
  <c r="R494" i="4"/>
  <c r="P494" i="4"/>
  <c r="BI492" i="4"/>
  <c r="BH492" i="4"/>
  <c r="BG492" i="4"/>
  <c r="BF492" i="4"/>
  <c r="T492" i="4"/>
  <c r="R492" i="4"/>
  <c r="P492" i="4"/>
  <c r="BI490" i="4"/>
  <c r="BH490" i="4"/>
  <c r="BG490" i="4"/>
  <c r="BF490" i="4"/>
  <c r="T490" i="4"/>
  <c r="R490" i="4"/>
  <c r="P490" i="4"/>
  <c r="BI484" i="4"/>
  <c r="BH484" i="4"/>
  <c r="BG484" i="4"/>
  <c r="BF484" i="4"/>
  <c r="T484" i="4"/>
  <c r="R484" i="4"/>
  <c r="P484" i="4"/>
  <c r="BI482" i="4"/>
  <c r="BH482" i="4"/>
  <c r="BG482" i="4"/>
  <c r="BF482" i="4"/>
  <c r="T482" i="4"/>
  <c r="R482" i="4"/>
  <c r="P482" i="4"/>
  <c r="BI480" i="4"/>
  <c r="BH480" i="4"/>
  <c r="BG480" i="4"/>
  <c r="BF480" i="4"/>
  <c r="T480" i="4"/>
  <c r="R480" i="4"/>
  <c r="P480" i="4"/>
  <c r="BI470" i="4"/>
  <c r="BH470" i="4"/>
  <c r="BG470" i="4"/>
  <c r="BF470" i="4"/>
  <c r="T470" i="4"/>
  <c r="R470" i="4"/>
  <c r="P470" i="4"/>
  <c r="BI465" i="4"/>
  <c r="BH465" i="4"/>
  <c r="BG465" i="4"/>
  <c r="BF465" i="4"/>
  <c r="T465" i="4"/>
  <c r="R465" i="4"/>
  <c r="P465" i="4"/>
  <c r="BI463" i="4"/>
  <c r="BH463" i="4"/>
  <c r="BG463" i="4"/>
  <c r="BF463" i="4"/>
  <c r="T463" i="4"/>
  <c r="R463" i="4"/>
  <c r="P463" i="4"/>
  <c r="BI461" i="4"/>
  <c r="BH461" i="4"/>
  <c r="BG461" i="4"/>
  <c r="BF461" i="4"/>
  <c r="T461" i="4"/>
  <c r="R461" i="4"/>
  <c r="P461" i="4"/>
  <c r="BI457" i="4"/>
  <c r="BH457" i="4"/>
  <c r="BG457" i="4"/>
  <c r="BF457" i="4"/>
  <c r="T457" i="4"/>
  <c r="R457" i="4"/>
  <c r="P457" i="4"/>
  <c r="BI435" i="4"/>
  <c r="BH435" i="4"/>
  <c r="BG435" i="4"/>
  <c r="BF435" i="4"/>
  <c r="T435" i="4"/>
  <c r="R435" i="4"/>
  <c r="P435" i="4"/>
  <c r="BI430" i="4"/>
  <c r="BH430" i="4"/>
  <c r="BG430" i="4"/>
  <c r="BF430" i="4"/>
  <c r="T430" i="4"/>
  <c r="R430" i="4"/>
  <c r="P430" i="4"/>
  <c r="BI423" i="4"/>
  <c r="BH423" i="4"/>
  <c r="BG423" i="4"/>
  <c r="BF423" i="4"/>
  <c r="T423" i="4"/>
  <c r="R423" i="4"/>
  <c r="P423" i="4"/>
  <c r="BI421" i="4"/>
  <c r="BH421" i="4"/>
  <c r="BG421" i="4"/>
  <c r="BF421" i="4"/>
  <c r="T421" i="4"/>
  <c r="R421" i="4"/>
  <c r="P421" i="4"/>
  <c r="BI414" i="4"/>
  <c r="BH414" i="4"/>
  <c r="BG414" i="4"/>
  <c r="BF414" i="4"/>
  <c r="T414" i="4"/>
  <c r="R414" i="4"/>
  <c r="P414" i="4"/>
  <c r="BI412" i="4"/>
  <c r="BH412" i="4"/>
  <c r="BG412" i="4"/>
  <c r="BF412" i="4"/>
  <c r="T412" i="4"/>
  <c r="R412" i="4"/>
  <c r="P412" i="4"/>
  <c r="BI407" i="4"/>
  <c r="BH407" i="4"/>
  <c r="BG407" i="4"/>
  <c r="BF407" i="4"/>
  <c r="T407" i="4"/>
  <c r="R407" i="4"/>
  <c r="P407" i="4"/>
  <c r="BI402" i="4"/>
  <c r="BH402" i="4"/>
  <c r="BG402" i="4"/>
  <c r="BF402" i="4"/>
  <c r="T402" i="4"/>
  <c r="R402" i="4"/>
  <c r="P402" i="4"/>
  <c r="BI387" i="4"/>
  <c r="BH387" i="4"/>
  <c r="BG387" i="4"/>
  <c r="BF387" i="4"/>
  <c r="T387" i="4"/>
  <c r="R387" i="4"/>
  <c r="P387" i="4"/>
  <c r="BI384" i="4"/>
  <c r="BH384" i="4"/>
  <c r="BG384" i="4"/>
  <c r="BF384" i="4"/>
  <c r="T384" i="4"/>
  <c r="T383" i="4" s="1"/>
  <c r="R384" i="4"/>
  <c r="R383" i="4" s="1"/>
  <c r="P384" i="4"/>
  <c r="P383" i="4" s="1"/>
  <c r="BI381" i="4"/>
  <c r="BH381" i="4"/>
  <c r="BG381" i="4"/>
  <c r="BF381" i="4"/>
  <c r="T381" i="4"/>
  <c r="R381" i="4"/>
  <c r="P381" i="4"/>
  <c r="BI376" i="4"/>
  <c r="BH376" i="4"/>
  <c r="BG376" i="4"/>
  <c r="BF376" i="4"/>
  <c r="T376" i="4"/>
  <c r="R376" i="4"/>
  <c r="P376" i="4"/>
  <c r="BI371" i="4"/>
  <c r="BH371" i="4"/>
  <c r="BG371" i="4"/>
  <c r="BF371" i="4"/>
  <c r="T371" i="4"/>
  <c r="R371" i="4"/>
  <c r="P371" i="4"/>
  <c r="BI367" i="4"/>
  <c r="BH367" i="4"/>
  <c r="BG367" i="4"/>
  <c r="BF367" i="4"/>
  <c r="T367" i="4"/>
  <c r="R367" i="4"/>
  <c r="P367" i="4"/>
  <c r="BI365" i="4"/>
  <c r="BH365" i="4"/>
  <c r="BG365" i="4"/>
  <c r="BF365" i="4"/>
  <c r="T365" i="4"/>
  <c r="R365" i="4"/>
  <c r="P365" i="4"/>
  <c r="BI359" i="4"/>
  <c r="BH359" i="4"/>
  <c r="BG359" i="4"/>
  <c r="BF359" i="4"/>
  <c r="T359" i="4"/>
  <c r="R359" i="4"/>
  <c r="P359" i="4"/>
  <c r="BI355" i="4"/>
  <c r="BH355" i="4"/>
  <c r="BG355" i="4"/>
  <c r="BF355" i="4"/>
  <c r="T355" i="4"/>
  <c r="R355" i="4"/>
  <c r="P355" i="4"/>
  <c r="BI336" i="4"/>
  <c r="BH336" i="4"/>
  <c r="BG336" i="4"/>
  <c r="BF336" i="4"/>
  <c r="T336" i="4"/>
  <c r="R336" i="4"/>
  <c r="P336" i="4"/>
  <c r="BI332" i="4"/>
  <c r="BH332" i="4"/>
  <c r="BG332" i="4"/>
  <c r="BF332" i="4"/>
  <c r="T332" i="4"/>
  <c r="R332" i="4"/>
  <c r="P332" i="4"/>
  <c r="BI329" i="4"/>
  <c r="BH329" i="4"/>
  <c r="BG329" i="4"/>
  <c r="BF329" i="4"/>
  <c r="T329" i="4"/>
  <c r="R329" i="4"/>
  <c r="P329" i="4"/>
  <c r="BI322" i="4"/>
  <c r="BH322" i="4"/>
  <c r="BG322" i="4"/>
  <c r="BF322" i="4"/>
  <c r="T322" i="4"/>
  <c r="R322" i="4"/>
  <c r="P322" i="4"/>
  <c r="BI319" i="4"/>
  <c r="BH319" i="4"/>
  <c r="BG319" i="4"/>
  <c r="BF319" i="4"/>
  <c r="T319" i="4"/>
  <c r="R319" i="4"/>
  <c r="P319" i="4"/>
  <c r="BI315" i="4"/>
  <c r="BH315" i="4"/>
  <c r="BG315" i="4"/>
  <c r="BF315" i="4"/>
  <c r="T315" i="4"/>
  <c r="R315" i="4"/>
  <c r="P315" i="4"/>
  <c r="BI310" i="4"/>
  <c r="BH310" i="4"/>
  <c r="BG310" i="4"/>
  <c r="BF310" i="4"/>
  <c r="T310" i="4"/>
  <c r="R310" i="4"/>
  <c r="P310" i="4"/>
  <c r="BI308" i="4"/>
  <c r="BH308" i="4"/>
  <c r="BG308" i="4"/>
  <c r="BF308" i="4"/>
  <c r="T308" i="4"/>
  <c r="R308" i="4"/>
  <c r="P308" i="4"/>
  <c r="BI304" i="4"/>
  <c r="BH304" i="4"/>
  <c r="BG304" i="4"/>
  <c r="BF304" i="4"/>
  <c r="T304" i="4"/>
  <c r="R304" i="4"/>
  <c r="P304" i="4"/>
  <c r="BI302" i="4"/>
  <c r="BH302" i="4"/>
  <c r="BG302" i="4"/>
  <c r="BF302" i="4"/>
  <c r="T302" i="4"/>
  <c r="R302" i="4"/>
  <c r="P302" i="4"/>
  <c r="BI300" i="4"/>
  <c r="BH300" i="4"/>
  <c r="BG300" i="4"/>
  <c r="BF300" i="4"/>
  <c r="T300" i="4"/>
  <c r="R300" i="4"/>
  <c r="P300" i="4"/>
  <c r="BI296" i="4"/>
  <c r="BH296" i="4"/>
  <c r="BG296" i="4"/>
  <c r="BF296" i="4"/>
  <c r="T296" i="4"/>
  <c r="R296" i="4"/>
  <c r="P296" i="4"/>
  <c r="BI292" i="4"/>
  <c r="BH292" i="4"/>
  <c r="BG292" i="4"/>
  <c r="BF292" i="4"/>
  <c r="T292" i="4"/>
  <c r="R292" i="4"/>
  <c r="P292" i="4"/>
  <c r="BI288" i="4"/>
  <c r="BH288" i="4"/>
  <c r="BG288" i="4"/>
  <c r="BF288" i="4"/>
  <c r="T288" i="4"/>
  <c r="R288" i="4"/>
  <c r="P288" i="4"/>
  <c r="BI283" i="4"/>
  <c r="BH283" i="4"/>
  <c r="BG283" i="4"/>
  <c r="BF283" i="4"/>
  <c r="T283" i="4"/>
  <c r="R283" i="4"/>
  <c r="P283" i="4"/>
  <c r="BI279" i="4"/>
  <c r="BH279" i="4"/>
  <c r="BG279" i="4"/>
  <c r="BF279" i="4"/>
  <c r="T279" i="4"/>
  <c r="R279" i="4"/>
  <c r="P279" i="4"/>
  <c r="BI275" i="4"/>
  <c r="BH275" i="4"/>
  <c r="BG275" i="4"/>
  <c r="BF275" i="4"/>
  <c r="T275" i="4"/>
  <c r="R275" i="4"/>
  <c r="P275" i="4"/>
  <c r="BI270" i="4"/>
  <c r="BH270" i="4"/>
  <c r="BG270" i="4"/>
  <c r="BF270" i="4"/>
  <c r="T270" i="4"/>
  <c r="R270" i="4"/>
  <c r="P270" i="4"/>
  <c r="BI266" i="4"/>
  <c r="BH266" i="4"/>
  <c r="BG266" i="4"/>
  <c r="BF266" i="4"/>
  <c r="T266" i="4"/>
  <c r="R266" i="4"/>
  <c r="P266" i="4"/>
  <c r="BI261" i="4"/>
  <c r="BH261" i="4"/>
  <c r="BG261" i="4"/>
  <c r="BF261" i="4"/>
  <c r="T261" i="4"/>
  <c r="R261" i="4"/>
  <c r="P261" i="4"/>
  <c r="BI256" i="4"/>
  <c r="BH256" i="4"/>
  <c r="BG256" i="4"/>
  <c r="BF256" i="4"/>
  <c r="T256" i="4"/>
  <c r="R256" i="4"/>
  <c r="P256" i="4"/>
  <c r="BI254" i="4"/>
  <c r="BH254" i="4"/>
  <c r="BG254" i="4"/>
  <c r="BF254" i="4"/>
  <c r="T254" i="4"/>
  <c r="R254" i="4"/>
  <c r="P254" i="4"/>
  <c r="BI252" i="4"/>
  <c r="BH252" i="4"/>
  <c r="BG252" i="4"/>
  <c r="BF252" i="4"/>
  <c r="T252" i="4"/>
  <c r="R252" i="4"/>
  <c r="P252" i="4"/>
  <c r="BI247" i="4"/>
  <c r="BH247" i="4"/>
  <c r="BG247" i="4"/>
  <c r="BF247" i="4"/>
  <c r="T247" i="4"/>
  <c r="R247" i="4"/>
  <c r="P247" i="4"/>
  <c r="BI240" i="4"/>
  <c r="BH240" i="4"/>
  <c r="BG240" i="4"/>
  <c r="BF240" i="4"/>
  <c r="T240" i="4"/>
  <c r="R240" i="4"/>
  <c r="P240" i="4"/>
  <c r="BI231" i="4"/>
  <c r="BH231" i="4"/>
  <c r="BG231" i="4"/>
  <c r="BF231" i="4"/>
  <c r="T231" i="4"/>
  <c r="R231" i="4"/>
  <c r="P231" i="4"/>
  <c r="BI226" i="4"/>
  <c r="BH226" i="4"/>
  <c r="BG226" i="4"/>
  <c r="BF226" i="4"/>
  <c r="T226" i="4"/>
  <c r="R226" i="4"/>
  <c r="P226" i="4"/>
  <c r="BI224" i="4"/>
  <c r="BH224" i="4"/>
  <c r="BG224" i="4"/>
  <c r="BF224" i="4"/>
  <c r="T224" i="4"/>
  <c r="R224" i="4"/>
  <c r="P224" i="4"/>
  <c r="BI217" i="4"/>
  <c r="BH217" i="4"/>
  <c r="BG217" i="4"/>
  <c r="BF217" i="4"/>
  <c r="T217" i="4"/>
  <c r="R217" i="4"/>
  <c r="P217" i="4"/>
  <c r="BI213" i="4"/>
  <c r="BH213" i="4"/>
  <c r="BG213" i="4"/>
  <c r="BF213" i="4"/>
  <c r="T213" i="4"/>
  <c r="R213" i="4"/>
  <c r="P213" i="4"/>
  <c r="BI206" i="4"/>
  <c r="BH206" i="4"/>
  <c r="BG206" i="4"/>
  <c r="BF206" i="4"/>
  <c r="T206" i="4"/>
  <c r="R206" i="4"/>
  <c r="P206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0" i="4"/>
  <c r="BH190" i="4"/>
  <c r="BG190" i="4"/>
  <c r="BF190" i="4"/>
  <c r="T190" i="4"/>
  <c r="R190" i="4"/>
  <c r="P190" i="4"/>
  <c r="BI185" i="4"/>
  <c r="BH185" i="4"/>
  <c r="BG185" i="4"/>
  <c r="BF185" i="4"/>
  <c r="T185" i="4"/>
  <c r="R185" i="4"/>
  <c r="P185" i="4"/>
  <c r="BI180" i="4"/>
  <c r="BH180" i="4"/>
  <c r="BG180" i="4"/>
  <c r="BF180" i="4"/>
  <c r="T180" i="4"/>
  <c r="R180" i="4"/>
  <c r="P180" i="4"/>
  <c r="BI175" i="4"/>
  <c r="BH175" i="4"/>
  <c r="BG175" i="4"/>
  <c r="BF175" i="4"/>
  <c r="T175" i="4"/>
  <c r="R175" i="4"/>
  <c r="P175" i="4"/>
  <c r="BI170" i="4"/>
  <c r="BH170" i="4"/>
  <c r="BG170" i="4"/>
  <c r="BF170" i="4"/>
  <c r="T170" i="4"/>
  <c r="R170" i="4"/>
  <c r="P170" i="4"/>
  <c r="BI161" i="4"/>
  <c r="BH161" i="4"/>
  <c r="BG161" i="4"/>
  <c r="BF161" i="4"/>
  <c r="T161" i="4"/>
  <c r="R161" i="4"/>
  <c r="P161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1" i="4"/>
  <c r="BH131" i="4"/>
  <c r="BG131" i="4"/>
  <c r="BF131" i="4"/>
  <c r="T131" i="4"/>
  <c r="R131" i="4"/>
  <c r="P131" i="4"/>
  <c r="J125" i="4"/>
  <c r="J124" i="4"/>
  <c r="F124" i="4"/>
  <c r="F122" i="4"/>
  <c r="E120" i="4"/>
  <c r="J92" i="4"/>
  <c r="J91" i="4"/>
  <c r="F91" i="4"/>
  <c r="F89" i="4"/>
  <c r="E87" i="4"/>
  <c r="J18" i="4"/>
  <c r="E18" i="4"/>
  <c r="F125" i="4" s="1"/>
  <c r="J17" i="4"/>
  <c r="J12" i="4"/>
  <c r="J122" i="4" s="1"/>
  <c r="E7" i="4"/>
  <c r="E118" i="4" s="1"/>
  <c r="J37" i="3"/>
  <c r="J36" i="3"/>
  <c r="AY96" i="1" s="1"/>
  <c r="J35" i="3"/>
  <c r="AX96" i="1" s="1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6" i="3"/>
  <c r="BH146" i="3"/>
  <c r="BG146" i="3"/>
  <c r="BF146" i="3"/>
  <c r="T146" i="3"/>
  <c r="R146" i="3"/>
  <c r="P146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3" i="3"/>
  <c r="BH123" i="3"/>
  <c r="BG123" i="3"/>
  <c r="BF123" i="3"/>
  <c r="T123" i="3"/>
  <c r="T122" i="3" s="1"/>
  <c r="R123" i="3"/>
  <c r="R122" i="3" s="1"/>
  <c r="P123" i="3"/>
  <c r="P122" i="3" s="1"/>
  <c r="J117" i="3"/>
  <c r="J116" i="3"/>
  <c r="F116" i="3"/>
  <c r="F114" i="3"/>
  <c r="E112" i="3"/>
  <c r="J92" i="3"/>
  <c r="J91" i="3"/>
  <c r="F91" i="3"/>
  <c r="F89" i="3"/>
  <c r="E87" i="3"/>
  <c r="J18" i="3"/>
  <c r="E18" i="3"/>
  <c r="F117" i="3"/>
  <c r="J17" i="3"/>
  <c r="J12" i="3"/>
  <c r="J114" i="3" s="1"/>
  <c r="E7" i="3"/>
  <c r="E110" i="3" s="1"/>
  <c r="J37" i="2"/>
  <c r="J36" i="2"/>
  <c r="AY95" i="1"/>
  <c r="J35" i="2"/>
  <c r="AX95" i="1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J113" i="2"/>
  <c r="J112" i="2"/>
  <c r="F112" i="2"/>
  <c r="F110" i="2"/>
  <c r="E108" i="2"/>
  <c r="J92" i="2"/>
  <c r="J91" i="2"/>
  <c r="F91" i="2"/>
  <c r="F89" i="2"/>
  <c r="E87" i="2"/>
  <c r="J18" i="2"/>
  <c r="E18" i="2"/>
  <c r="F113" i="2" s="1"/>
  <c r="J17" i="2"/>
  <c r="J12" i="2"/>
  <c r="J110" i="2" s="1"/>
  <c r="E7" i="2"/>
  <c r="E106" i="2" s="1"/>
  <c r="L90" i="1"/>
  <c r="AM90" i="1"/>
  <c r="AM89" i="1"/>
  <c r="L89" i="1"/>
  <c r="AM87" i="1"/>
  <c r="L87" i="1"/>
  <c r="L85" i="1"/>
  <c r="L84" i="1"/>
  <c r="BK117" i="9"/>
  <c r="J117" i="9"/>
  <c r="BK117" i="8"/>
  <c r="J117" i="8"/>
  <c r="BK119" i="7"/>
  <c r="J119" i="7"/>
  <c r="BK117" i="7"/>
  <c r="J117" i="7"/>
  <c r="BK117" i="6"/>
  <c r="J117" i="6"/>
  <c r="BK117" i="5"/>
  <c r="J117" i="5"/>
  <c r="BK762" i="4"/>
  <c r="J762" i="4"/>
  <c r="BK759" i="4"/>
  <c r="J759" i="4"/>
  <c r="BK757" i="4"/>
  <c r="J757" i="4"/>
  <c r="BK753" i="4"/>
  <c r="J753" i="4"/>
  <c r="BK751" i="4"/>
  <c r="J751" i="4"/>
  <c r="BK747" i="4"/>
  <c r="J747" i="4"/>
  <c r="BK743" i="4"/>
  <c r="J743" i="4"/>
  <c r="BK740" i="4"/>
  <c r="J740" i="4"/>
  <c r="BK738" i="4"/>
  <c r="J738" i="4"/>
  <c r="BK736" i="4"/>
  <c r="J736" i="4"/>
  <c r="BK734" i="4"/>
  <c r="J734" i="4"/>
  <c r="BK730" i="4"/>
  <c r="J730" i="4"/>
  <c r="BK728" i="4"/>
  <c r="J728" i="4"/>
  <c r="BK723" i="4"/>
  <c r="J723" i="4"/>
  <c r="BK719" i="4"/>
  <c r="J719" i="4"/>
  <c r="BK717" i="4"/>
  <c r="J717" i="4"/>
  <c r="BK712" i="4"/>
  <c r="J712" i="4"/>
  <c r="BK708" i="4"/>
  <c r="J708" i="4"/>
  <c r="BK704" i="4"/>
  <c r="J704" i="4"/>
  <c r="BK702" i="4"/>
  <c r="J702" i="4"/>
  <c r="BK700" i="4"/>
  <c r="J700" i="4"/>
  <c r="BK698" i="4"/>
  <c r="J698" i="4"/>
  <c r="BK691" i="4"/>
  <c r="J691" i="4"/>
  <c r="BK689" i="4"/>
  <c r="J689" i="4"/>
  <c r="BK684" i="4"/>
  <c r="J684" i="4"/>
  <c r="BK680" i="4"/>
  <c r="J680" i="4"/>
  <c r="BK676" i="4"/>
  <c r="J676" i="4"/>
  <c r="BK674" i="4"/>
  <c r="J674" i="4"/>
  <c r="BK672" i="4"/>
  <c r="J672" i="4"/>
  <c r="BK667" i="4"/>
  <c r="J667" i="4"/>
  <c r="BK662" i="4"/>
  <c r="J662" i="4"/>
  <c r="BK660" i="4"/>
  <c r="J660" i="4"/>
  <c r="BK655" i="4"/>
  <c r="J655" i="4"/>
  <c r="BK653" i="4"/>
  <c r="J653" i="4"/>
  <c r="BK648" i="4"/>
  <c r="J648" i="4"/>
  <c r="BK643" i="4"/>
  <c r="J643" i="4"/>
  <c r="BK638" i="4"/>
  <c r="J638" i="4"/>
  <c r="BK636" i="4"/>
  <c r="J636" i="4"/>
  <c r="BK634" i="4"/>
  <c r="J634" i="4"/>
  <c r="BK623" i="4"/>
  <c r="J623" i="4"/>
  <c r="BK610" i="4"/>
  <c r="J610" i="4"/>
  <c r="BK605" i="4"/>
  <c r="J605" i="4"/>
  <c r="BK598" i="4"/>
  <c r="J598" i="4"/>
  <c r="BK596" i="4"/>
  <c r="J596" i="4"/>
  <c r="BK594" i="4"/>
  <c r="J594" i="4"/>
  <c r="BK592" i="4"/>
  <c r="J592" i="4"/>
  <c r="BK590" i="4"/>
  <c r="J590" i="4"/>
  <c r="BK583" i="4"/>
  <c r="J583" i="4"/>
  <c r="BK579" i="4"/>
  <c r="J579" i="4"/>
  <c r="BK574" i="4"/>
  <c r="J574" i="4"/>
  <c r="BK565" i="4"/>
  <c r="J565" i="4"/>
  <c r="BK550" i="4"/>
  <c r="J550" i="4"/>
  <c r="BK548" i="4"/>
  <c r="J548" i="4"/>
  <c r="BK546" i="4"/>
  <c r="J546" i="4"/>
  <c r="BK542" i="4"/>
  <c r="J542" i="4"/>
  <c r="BK540" i="4"/>
  <c r="J540" i="4"/>
  <c r="BK538" i="4"/>
  <c r="J538" i="4"/>
  <c r="BK535" i="4"/>
  <c r="J535" i="4"/>
  <c r="BK533" i="4"/>
  <c r="J533" i="4"/>
  <c r="BK531" i="4"/>
  <c r="J531" i="4"/>
  <c r="BK529" i="4"/>
  <c r="J529" i="4"/>
  <c r="BK525" i="4"/>
  <c r="J525" i="4"/>
  <c r="BK519" i="4"/>
  <c r="J519" i="4"/>
  <c r="BK517" i="4"/>
  <c r="J517" i="4"/>
  <c r="BK510" i="4"/>
  <c r="J510" i="4"/>
  <c r="BK506" i="4"/>
  <c r="J506" i="4"/>
  <c r="BK504" i="4"/>
  <c r="J504" i="4"/>
  <c r="BK502" i="4"/>
  <c r="J502" i="4"/>
  <c r="BK500" i="4"/>
  <c r="J500" i="4"/>
  <c r="BK496" i="4"/>
  <c r="J496" i="4"/>
  <c r="BK494" i="4"/>
  <c r="J494" i="4"/>
  <c r="BK492" i="4"/>
  <c r="J492" i="4"/>
  <c r="BK490" i="4"/>
  <c r="J490" i="4"/>
  <c r="BK484" i="4"/>
  <c r="J484" i="4"/>
  <c r="BK482" i="4"/>
  <c r="J482" i="4"/>
  <c r="BK480" i="4"/>
  <c r="J480" i="4"/>
  <c r="BK470" i="4"/>
  <c r="J470" i="4"/>
  <c r="BK465" i="4"/>
  <c r="J465" i="4"/>
  <c r="BK463" i="4"/>
  <c r="J463" i="4"/>
  <c r="BK461" i="4"/>
  <c r="J461" i="4"/>
  <c r="BK457" i="4"/>
  <c r="J457" i="4"/>
  <c r="BK435" i="4"/>
  <c r="J435" i="4"/>
  <c r="BK430" i="4"/>
  <c r="J430" i="4"/>
  <c r="BK423" i="4"/>
  <c r="J423" i="4"/>
  <c r="BK421" i="4"/>
  <c r="J421" i="4"/>
  <c r="BK414" i="4"/>
  <c r="J414" i="4"/>
  <c r="BK412" i="4"/>
  <c r="J412" i="4"/>
  <c r="BK407" i="4"/>
  <c r="J407" i="4"/>
  <c r="BK402" i="4"/>
  <c r="J402" i="4"/>
  <c r="BK387" i="4"/>
  <c r="J387" i="4"/>
  <c r="BK384" i="4"/>
  <c r="J384" i="4"/>
  <c r="BK381" i="4"/>
  <c r="J381" i="4"/>
  <c r="BK376" i="4"/>
  <c r="J376" i="4"/>
  <c r="BK371" i="4"/>
  <c r="J371" i="4"/>
  <c r="BK367" i="4"/>
  <c r="J367" i="4"/>
  <c r="BK365" i="4"/>
  <c r="J365" i="4"/>
  <c r="BK359" i="4"/>
  <c r="J359" i="4"/>
  <c r="BK355" i="4"/>
  <c r="J355" i="4"/>
  <c r="BK336" i="4"/>
  <c r="J336" i="4"/>
  <c r="BK332" i="4"/>
  <c r="J332" i="4"/>
  <c r="BK329" i="4"/>
  <c r="J329" i="4"/>
  <c r="BK322" i="4"/>
  <c r="J322" i="4"/>
  <c r="BK319" i="4"/>
  <c r="J319" i="4"/>
  <c r="BK315" i="4"/>
  <c r="J315" i="4"/>
  <c r="BK310" i="4"/>
  <c r="J310" i="4"/>
  <c r="BK308" i="4"/>
  <c r="J308" i="4"/>
  <c r="BK304" i="4"/>
  <c r="J304" i="4"/>
  <c r="BK302" i="4"/>
  <c r="J302" i="4"/>
  <c r="BK300" i="4"/>
  <c r="J300" i="4"/>
  <c r="BK296" i="4"/>
  <c r="J296" i="4"/>
  <c r="BK292" i="4"/>
  <c r="J292" i="4"/>
  <c r="BK288" i="4"/>
  <c r="J288" i="4"/>
  <c r="BK283" i="4"/>
  <c r="J283" i="4"/>
  <c r="BK279" i="4"/>
  <c r="J279" i="4"/>
  <c r="BK275" i="4"/>
  <c r="J275" i="4"/>
  <c r="BK270" i="4"/>
  <c r="J270" i="4"/>
  <c r="BK266" i="4"/>
  <c r="J266" i="4"/>
  <c r="BK261" i="4"/>
  <c r="J261" i="4"/>
  <c r="BK256" i="4"/>
  <c r="J256" i="4"/>
  <c r="BK254" i="4"/>
  <c r="J254" i="4"/>
  <c r="BK252" i="4"/>
  <c r="J252" i="4"/>
  <c r="BK247" i="4"/>
  <c r="J247" i="4"/>
  <c r="BK240" i="4"/>
  <c r="J240" i="4"/>
  <c r="BK231" i="4"/>
  <c r="J231" i="4"/>
  <c r="BK226" i="4"/>
  <c r="J226" i="4"/>
  <c r="BK224" i="4"/>
  <c r="J224" i="4"/>
  <c r="BK217" i="4"/>
  <c r="J217" i="4"/>
  <c r="BK213" i="4"/>
  <c r="J213" i="4"/>
  <c r="BK206" i="4"/>
  <c r="J206" i="4"/>
  <c r="BK197" i="4"/>
  <c r="J197" i="4"/>
  <c r="BK195" i="4"/>
  <c r="J195" i="4"/>
  <c r="BK190" i="4"/>
  <c r="J190" i="4"/>
  <c r="BK185" i="4"/>
  <c r="J185" i="4"/>
  <c r="BK180" i="4"/>
  <c r="J180" i="4"/>
  <c r="BK175" i="4"/>
  <c r="J175" i="4"/>
  <c r="BK170" i="4"/>
  <c r="J170" i="4"/>
  <c r="BK161" i="4"/>
  <c r="J161" i="4"/>
  <c r="BK151" i="4"/>
  <c r="J151" i="4"/>
  <c r="BK148" i="4"/>
  <c r="BK144" i="4"/>
  <c r="BK140" i="4"/>
  <c r="BK138" i="4"/>
  <c r="BK136" i="4"/>
  <c r="BK131" i="4"/>
  <c r="BK164" i="3"/>
  <c r="J164" i="3"/>
  <c r="BK162" i="3"/>
  <c r="J162" i="3"/>
  <c r="BK160" i="3"/>
  <c r="J160" i="3"/>
  <c r="BK156" i="3"/>
  <c r="J156" i="3"/>
  <c r="BK154" i="3"/>
  <c r="J154" i="3"/>
  <c r="BK151" i="3"/>
  <c r="J151" i="3"/>
  <c r="BK146" i="3"/>
  <c r="J146" i="3"/>
  <c r="BK137" i="3"/>
  <c r="J137" i="3"/>
  <c r="BK135" i="3"/>
  <c r="J135" i="3"/>
  <c r="BK133" i="3"/>
  <c r="J133" i="3"/>
  <c r="BK131" i="3"/>
  <c r="J131" i="3"/>
  <c r="BK129" i="3"/>
  <c r="J129" i="3"/>
  <c r="BK123" i="3"/>
  <c r="J123" i="3"/>
  <c r="BK143" i="2"/>
  <c r="J143" i="2"/>
  <c r="BK141" i="2"/>
  <c r="J141" i="2"/>
  <c r="BK139" i="2"/>
  <c r="J139" i="2"/>
  <c r="BK137" i="2"/>
  <c r="J137" i="2"/>
  <c r="BK135" i="2"/>
  <c r="J135" i="2"/>
  <c r="BK133" i="2"/>
  <c r="J133" i="2"/>
  <c r="BK131" i="2"/>
  <c r="J131" i="2"/>
  <c r="BK129" i="2"/>
  <c r="J129" i="2"/>
  <c r="BK127" i="2"/>
  <c r="J127" i="2"/>
  <c r="BK125" i="2"/>
  <c r="J125" i="2"/>
  <c r="BK123" i="2"/>
  <c r="J123" i="2"/>
  <c r="BK121" i="2"/>
  <c r="J121" i="2"/>
  <c r="BK119" i="2"/>
  <c r="J119" i="2"/>
  <c r="BK117" i="2"/>
  <c r="J117" i="2"/>
  <c r="AS94" i="1"/>
  <c r="BC103" i="1"/>
  <c r="AW103" i="1"/>
  <c r="F37" i="9"/>
  <c r="BD102" i="1" s="1"/>
  <c r="F36" i="9"/>
  <c r="BC102" i="1" s="1"/>
  <c r="F35" i="9"/>
  <c r="BB102" i="1" s="1"/>
  <c r="J34" i="9"/>
  <c r="AW102" i="1" s="1"/>
  <c r="F37" i="8"/>
  <c r="BD101" i="1" s="1"/>
  <c r="F36" i="8"/>
  <c r="BC101" i="1" s="1"/>
  <c r="J34" i="8"/>
  <c r="AW101" i="1" s="1"/>
  <c r="F37" i="6"/>
  <c r="BD99" i="1" s="1"/>
  <c r="F35" i="6"/>
  <c r="BB99" i="1" s="1"/>
  <c r="J34" i="6"/>
  <c r="AW99" i="1" s="1"/>
  <c r="F36" i="5"/>
  <c r="BC98" i="1" s="1"/>
  <c r="F35" i="5"/>
  <c r="BB98" i="1" s="1"/>
  <c r="J34" i="5"/>
  <c r="AW98" i="1" s="1"/>
  <c r="BK116" i="2" l="1"/>
  <c r="J116" i="2" s="1"/>
  <c r="J96" i="2" s="1"/>
  <c r="P116" i="2"/>
  <c r="AU95" i="1"/>
  <c r="R116" i="2"/>
  <c r="T116" i="2"/>
  <c r="BK128" i="3"/>
  <c r="J128" i="3" s="1"/>
  <c r="J99" i="3" s="1"/>
  <c r="P128" i="3"/>
  <c r="R128" i="3"/>
  <c r="R121" i="3" s="1"/>
  <c r="R120" i="3" s="1"/>
  <c r="T128" i="3"/>
  <c r="T121" i="3" s="1"/>
  <c r="T120" i="3" s="1"/>
  <c r="BK153" i="3"/>
  <c r="J153" i="3" s="1"/>
  <c r="J100" i="3" s="1"/>
  <c r="P153" i="3"/>
  <c r="R153" i="3"/>
  <c r="T153" i="3"/>
  <c r="BK130" i="4"/>
  <c r="J130" i="4" s="1"/>
  <c r="P130" i="4"/>
  <c r="R130" i="4"/>
  <c r="T130" i="4"/>
  <c r="BK150" i="4"/>
  <c r="J150" i="4" s="1"/>
  <c r="J99" i="4" s="1"/>
  <c r="P150" i="4"/>
  <c r="R150" i="4"/>
  <c r="T150" i="4"/>
  <c r="BK314" i="4"/>
  <c r="J314" i="4" s="1"/>
  <c r="J100" i="4" s="1"/>
  <c r="P314" i="4"/>
  <c r="R314" i="4"/>
  <c r="T314" i="4"/>
  <c r="BK321" i="4"/>
  <c r="J321" i="4" s="1"/>
  <c r="J101" i="4" s="1"/>
  <c r="P321" i="4"/>
  <c r="R321" i="4"/>
  <c r="T321" i="4"/>
  <c r="BK335" i="4"/>
  <c r="J335" i="4" s="1"/>
  <c r="J102" i="4" s="1"/>
  <c r="P335" i="4"/>
  <c r="R335" i="4"/>
  <c r="T335" i="4"/>
  <c r="BK386" i="4"/>
  <c r="J386" i="4" s="1"/>
  <c r="J104" i="4" s="1"/>
  <c r="P386" i="4"/>
  <c r="R386" i="4"/>
  <c r="T386" i="4"/>
  <c r="BK489" i="4"/>
  <c r="J489" i="4" s="1"/>
  <c r="J105" i="4" s="1"/>
  <c r="P489" i="4"/>
  <c r="R489" i="4"/>
  <c r="T489" i="4"/>
  <c r="BK537" i="4"/>
  <c r="J537" i="4" s="1"/>
  <c r="J106" i="4" s="1"/>
  <c r="P537" i="4"/>
  <c r="R537" i="4"/>
  <c r="T537" i="4"/>
  <c r="BK742" i="4"/>
  <c r="J742" i="4" s="1"/>
  <c r="J107" i="4" s="1"/>
  <c r="P742" i="4"/>
  <c r="R742" i="4"/>
  <c r="T742" i="4"/>
  <c r="BK116" i="7"/>
  <c r="J116" i="7" s="1"/>
  <c r="J96" i="7" s="1"/>
  <c r="P116" i="7"/>
  <c r="AU100" i="1" s="1"/>
  <c r="R116" i="7"/>
  <c r="T116" i="7"/>
  <c r="E85" i="2"/>
  <c r="J89" i="2"/>
  <c r="F92" i="2"/>
  <c r="BE117" i="2"/>
  <c r="BE119" i="2"/>
  <c r="BE121" i="2"/>
  <c r="BE123" i="2"/>
  <c r="BE125" i="2"/>
  <c r="BE127" i="2"/>
  <c r="BE129" i="2"/>
  <c r="BE131" i="2"/>
  <c r="BE133" i="2"/>
  <c r="BE135" i="2"/>
  <c r="BE137" i="2"/>
  <c r="BE139" i="2"/>
  <c r="BE141" i="2"/>
  <c r="BE143" i="2"/>
  <c r="E85" i="3"/>
  <c r="J89" i="3"/>
  <c r="F92" i="3"/>
  <c r="BE123" i="3"/>
  <c r="BE129" i="3"/>
  <c r="BE131" i="3"/>
  <c r="BE133" i="3"/>
  <c r="BE135" i="3"/>
  <c r="BE137" i="3"/>
  <c r="BE146" i="3"/>
  <c r="BE151" i="3"/>
  <c r="BE154" i="3"/>
  <c r="BE156" i="3"/>
  <c r="BE160" i="3"/>
  <c r="BE162" i="3"/>
  <c r="BE164" i="3"/>
  <c r="BK122" i="3"/>
  <c r="J122" i="3" s="1"/>
  <c r="J98" i="3" s="1"/>
  <c r="E85" i="4"/>
  <c r="J89" i="4"/>
  <c r="F92" i="4"/>
  <c r="BE131" i="4"/>
  <c r="BE136" i="4"/>
  <c r="BE138" i="4"/>
  <c r="BE140" i="4"/>
  <c r="BE144" i="4"/>
  <c r="BE148" i="4"/>
  <c r="BE151" i="4"/>
  <c r="BE161" i="4"/>
  <c r="BE170" i="4"/>
  <c r="BE175" i="4"/>
  <c r="BE180" i="4"/>
  <c r="BE185" i="4"/>
  <c r="BE190" i="4"/>
  <c r="BE195" i="4"/>
  <c r="BE197" i="4"/>
  <c r="BE206" i="4"/>
  <c r="BE213" i="4"/>
  <c r="BE217" i="4"/>
  <c r="BE224" i="4"/>
  <c r="BE226" i="4"/>
  <c r="BE231" i="4"/>
  <c r="BE240" i="4"/>
  <c r="BE247" i="4"/>
  <c r="BE252" i="4"/>
  <c r="BE254" i="4"/>
  <c r="BE256" i="4"/>
  <c r="BE261" i="4"/>
  <c r="BE266" i="4"/>
  <c r="BE270" i="4"/>
  <c r="BE275" i="4"/>
  <c r="BE279" i="4"/>
  <c r="BE283" i="4"/>
  <c r="BE288" i="4"/>
  <c r="BE292" i="4"/>
  <c r="BE296" i="4"/>
  <c r="BE300" i="4"/>
  <c r="BE302" i="4"/>
  <c r="BE304" i="4"/>
  <c r="BE308" i="4"/>
  <c r="BE310" i="4"/>
  <c r="BE315" i="4"/>
  <c r="BE319" i="4"/>
  <c r="BE322" i="4"/>
  <c r="BE329" i="4"/>
  <c r="BE332" i="4"/>
  <c r="BE336" i="4"/>
  <c r="BE355" i="4"/>
  <c r="BE359" i="4"/>
  <c r="BE365" i="4"/>
  <c r="BE367" i="4"/>
  <c r="BE371" i="4"/>
  <c r="BE376" i="4"/>
  <c r="BE381" i="4"/>
  <c r="BE384" i="4"/>
  <c r="BE387" i="4"/>
  <c r="BE402" i="4"/>
  <c r="BE407" i="4"/>
  <c r="BE412" i="4"/>
  <c r="BE414" i="4"/>
  <c r="BE421" i="4"/>
  <c r="BE423" i="4"/>
  <c r="BE430" i="4"/>
  <c r="BE435" i="4"/>
  <c r="BE457" i="4"/>
  <c r="BE461" i="4"/>
  <c r="BE463" i="4"/>
  <c r="BE465" i="4"/>
  <c r="BE470" i="4"/>
  <c r="BE480" i="4"/>
  <c r="BE482" i="4"/>
  <c r="BE484" i="4"/>
  <c r="BE490" i="4"/>
  <c r="BE492" i="4"/>
  <c r="BE494" i="4"/>
  <c r="BE496" i="4"/>
  <c r="BE500" i="4"/>
  <c r="BE502" i="4"/>
  <c r="BE504" i="4"/>
  <c r="BE506" i="4"/>
  <c r="BE510" i="4"/>
  <c r="BE517" i="4"/>
  <c r="BE519" i="4"/>
  <c r="BE525" i="4"/>
  <c r="BE529" i="4"/>
  <c r="BE531" i="4"/>
  <c r="BE533" i="4"/>
  <c r="BE535" i="4"/>
  <c r="BE538" i="4"/>
  <c r="BE540" i="4"/>
  <c r="BE542" i="4"/>
  <c r="BE546" i="4"/>
  <c r="BE548" i="4"/>
  <c r="BE550" i="4"/>
  <c r="BE565" i="4"/>
  <c r="BE574" i="4"/>
  <c r="BE579" i="4"/>
  <c r="BE583" i="4"/>
  <c r="BE590" i="4"/>
  <c r="BE592" i="4"/>
  <c r="BE594" i="4"/>
  <c r="BE596" i="4"/>
  <c r="BE598" i="4"/>
  <c r="BE605" i="4"/>
  <c r="BE610" i="4"/>
  <c r="BE623" i="4"/>
  <c r="BE634" i="4"/>
  <c r="BE636" i="4"/>
  <c r="BE638" i="4"/>
  <c r="BE643" i="4"/>
  <c r="BE648" i="4"/>
  <c r="BE653" i="4"/>
  <c r="BE655" i="4"/>
  <c r="BE660" i="4"/>
  <c r="BE662" i="4"/>
  <c r="BE667" i="4"/>
  <c r="BE672" i="4"/>
  <c r="BE674" i="4"/>
  <c r="BE676" i="4"/>
  <c r="BE680" i="4"/>
  <c r="BE684" i="4"/>
  <c r="BE689" i="4"/>
  <c r="BE691" i="4"/>
  <c r="BE698" i="4"/>
  <c r="BE700" i="4"/>
  <c r="BE702" i="4"/>
  <c r="BE704" i="4"/>
  <c r="BE708" i="4"/>
  <c r="BE712" i="4"/>
  <c r="BE717" i="4"/>
  <c r="BE719" i="4"/>
  <c r="BE723" i="4"/>
  <c r="BE728" i="4"/>
  <c r="BE730" i="4"/>
  <c r="BE734" i="4"/>
  <c r="BE736" i="4"/>
  <c r="BE738" i="4"/>
  <c r="BE740" i="4"/>
  <c r="BE743" i="4"/>
  <c r="BE747" i="4"/>
  <c r="BE751" i="4"/>
  <c r="BE753" i="4"/>
  <c r="BE757" i="4"/>
  <c r="BE759" i="4"/>
  <c r="BE762" i="4"/>
  <c r="BK383" i="4"/>
  <c r="J383" i="4" s="1"/>
  <c r="J103" i="4" s="1"/>
  <c r="BK761" i="4"/>
  <c r="J761" i="4" s="1"/>
  <c r="J108" i="4" s="1"/>
  <c r="E85" i="5"/>
  <c r="J89" i="5"/>
  <c r="F92" i="5"/>
  <c r="BE117" i="5"/>
  <c r="J33" i="5" s="1"/>
  <c r="AV98" i="1" s="1"/>
  <c r="AT98" i="1" s="1"/>
  <c r="BK116" i="5"/>
  <c r="J116" i="5" s="1"/>
  <c r="J96" i="5" s="1"/>
  <c r="E85" i="6"/>
  <c r="J89" i="6"/>
  <c r="F92" i="6"/>
  <c r="BE117" i="6"/>
  <c r="J33" i="6" s="1"/>
  <c r="AV99" i="1" s="1"/>
  <c r="AT99" i="1" s="1"/>
  <c r="BK116" i="6"/>
  <c r="J116" i="6" s="1"/>
  <c r="J96" i="6" s="1"/>
  <c r="E85" i="7"/>
  <c r="J89" i="7"/>
  <c r="F92" i="7"/>
  <c r="BE117" i="7"/>
  <c r="BE119" i="7"/>
  <c r="E85" i="8"/>
  <c r="J89" i="8"/>
  <c r="F92" i="8"/>
  <c r="BE117" i="8"/>
  <c r="BK116" i="8"/>
  <c r="J116" i="8" s="1"/>
  <c r="J96" i="8" s="1"/>
  <c r="E85" i="9"/>
  <c r="J89" i="9"/>
  <c r="F92" i="9"/>
  <c r="BE117" i="9"/>
  <c r="BK116" i="9"/>
  <c r="J116" i="9"/>
  <c r="J96" i="9" s="1"/>
  <c r="F34" i="2"/>
  <c r="BA95" i="1" s="1"/>
  <c r="J34" i="2"/>
  <c r="AW95" i="1" s="1"/>
  <c r="F35" i="2"/>
  <c r="BB95" i="1" s="1"/>
  <c r="F36" i="2"/>
  <c r="BC95" i="1" s="1"/>
  <c r="F37" i="2"/>
  <c r="BD95" i="1" s="1"/>
  <c r="F34" i="3"/>
  <c r="BA96" i="1" s="1"/>
  <c r="J34" i="3"/>
  <c r="AW96" i="1" s="1"/>
  <c r="F35" i="3"/>
  <c r="BB96" i="1" s="1"/>
  <c r="F36" i="3"/>
  <c r="BC96" i="1" s="1"/>
  <c r="F37" i="3"/>
  <c r="BD96" i="1" s="1"/>
  <c r="F34" i="4"/>
  <c r="BA97" i="1" s="1"/>
  <c r="J34" i="4"/>
  <c r="AW97" i="1" s="1"/>
  <c r="F35" i="4"/>
  <c r="BB97" i="1" s="1"/>
  <c r="F36" i="4"/>
  <c r="BC97" i="1" s="1"/>
  <c r="F37" i="4"/>
  <c r="BD97" i="1" s="1"/>
  <c r="F34" i="7"/>
  <c r="BA100" i="1" s="1"/>
  <c r="J34" i="7"/>
  <c r="AW100" i="1" s="1"/>
  <c r="F35" i="7"/>
  <c r="BB100" i="1" s="1"/>
  <c r="F36" i="7"/>
  <c r="BC100" i="1" s="1"/>
  <c r="F37" i="7"/>
  <c r="BD100" i="1" s="1"/>
  <c r="F34" i="5"/>
  <c r="BA98" i="1"/>
  <c r="F34" i="6"/>
  <c r="BA99" i="1" s="1"/>
  <c r="J33" i="8"/>
  <c r="AV101" i="1" s="1"/>
  <c r="AT101" i="1" s="1"/>
  <c r="F34" i="8"/>
  <c r="BA101" i="1"/>
  <c r="J33" i="9"/>
  <c r="AV102" i="1"/>
  <c r="AT102" i="1" s="1"/>
  <c r="F34" i="9"/>
  <c r="BA102" i="1" s="1"/>
  <c r="AV103" i="1"/>
  <c r="AT103" i="1" s="1"/>
  <c r="BA103" i="1"/>
  <c r="P121" i="3" l="1"/>
  <c r="P120" i="3" s="1"/>
  <c r="AU96" i="1" s="1"/>
  <c r="T129" i="4"/>
  <c r="T128" i="4" s="1"/>
  <c r="R129" i="4"/>
  <c r="R128" i="4"/>
  <c r="P129" i="4"/>
  <c r="P128" i="4" s="1"/>
  <c r="AU97" i="1" s="1"/>
  <c r="BK121" i="3"/>
  <c r="J121" i="3" s="1"/>
  <c r="J97" i="3" s="1"/>
  <c r="BK129" i="4"/>
  <c r="J129" i="4" s="1"/>
  <c r="J97" i="4" s="1"/>
  <c r="J30" i="2"/>
  <c r="AG95" i="1" s="1"/>
  <c r="F33" i="5"/>
  <c r="AZ98" i="1" s="1"/>
  <c r="J30" i="5"/>
  <c r="AG98" i="1" s="1"/>
  <c r="AN98" i="1" s="1"/>
  <c r="F33" i="6"/>
  <c r="AZ99" i="1" s="1"/>
  <c r="J30" i="6"/>
  <c r="AG99" i="1"/>
  <c r="AN99" i="1" s="1"/>
  <c r="J30" i="7"/>
  <c r="AG100" i="1" s="1"/>
  <c r="F33" i="8"/>
  <c r="AZ101" i="1" s="1"/>
  <c r="J30" i="8"/>
  <c r="AG101" i="1" s="1"/>
  <c r="AN101" i="1" s="1"/>
  <c r="F33" i="9"/>
  <c r="AZ102" i="1"/>
  <c r="J30" i="9"/>
  <c r="AG102" i="1"/>
  <c r="AN102" i="1" s="1"/>
  <c r="AZ103" i="1"/>
  <c r="BA94" i="1"/>
  <c r="W30" i="1" s="1"/>
  <c r="BB94" i="1"/>
  <c r="W31" i="1"/>
  <c r="BC94" i="1"/>
  <c r="W32" i="1" s="1"/>
  <c r="BD94" i="1"/>
  <c r="W33" i="1" s="1"/>
  <c r="F33" i="2"/>
  <c r="AZ95" i="1"/>
  <c r="J33" i="2"/>
  <c r="AV95" i="1" s="1"/>
  <c r="AT95" i="1" s="1"/>
  <c r="F33" i="3"/>
  <c r="AZ96" i="1" s="1"/>
  <c r="J33" i="3"/>
  <c r="AV96" i="1" s="1"/>
  <c r="AT96" i="1" s="1"/>
  <c r="F33" i="4"/>
  <c r="AZ97" i="1" s="1"/>
  <c r="J33" i="4"/>
  <c r="AV97" i="1" s="1"/>
  <c r="AT97" i="1" s="1"/>
  <c r="F33" i="7"/>
  <c r="AZ100" i="1"/>
  <c r="J33" i="7"/>
  <c r="AV100" i="1"/>
  <c r="AT100" i="1" s="1"/>
  <c r="AU94" i="1" l="1"/>
  <c r="J39" i="2"/>
  <c r="J39" i="7"/>
  <c r="BK120" i="3"/>
  <c r="J120" i="3"/>
  <c r="J96" i="3" s="1"/>
  <c r="BK128" i="4"/>
  <c r="J128" i="4" s="1"/>
  <c r="J96" i="4" s="1"/>
  <c r="J39" i="5"/>
  <c r="J39" i="6"/>
  <c r="J39" i="8"/>
  <c r="J39" i="9"/>
  <c r="AN95" i="1"/>
  <c r="AN100" i="1"/>
  <c r="AZ94" i="1"/>
  <c r="W29" i="1" s="1"/>
  <c r="AW94" i="1"/>
  <c r="AK30" i="1" s="1"/>
  <c r="AX94" i="1"/>
  <c r="AY94" i="1"/>
  <c r="AV94" i="1" l="1"/>
  <c r="AK29" i="1" s="1"/>
  <c r="J30" i="3"/>
  <c r="AG96" i="1" s="1"/>
  <c r="AN96" i="1" s="1"/>
  <c r="J30" i="4"/>
  <c r="AG97" i="1" s="1"/>
  <c r="AN97" i="1" s="1"/>
  <c r="J39" i="3" l="1"/>
  <c r="J39" i="4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<sst xmlns="http://schemas.openxmlformats.org/spreadsheetml/2006/main" count="7741" uniqueCount="1106">
  <si>
    <t>Export Komplet</t>
  </si>
  <si>
    <t/>
  </si>
  <si>
    <t>2.0</t>
  </si>
  <si>
    <t>False</t>
  </si>
  <si>
    <t>{878a3f7a-ab9b-461b-a8c3-7c91fc2cc6e7}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</si>
  <si>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</si>
  <si>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</si>
  <si>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</si>
  <si>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</si>
  <si>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</si>
  <si>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</si>
  <si>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</si>
  <si>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</si>
  <si>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</si>
  <si>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</si>
  <si>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</si>
  <si>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Regenerace sídliště Kamenec-3.etapa</t>
  </si>
  <si>
    <t>KSO:</t>
  </si>
  <si>
    <t>CC-CZ:</t>
  </si>
  <si>
    <t>Místo:</t>
  </si>
  <si>
    <t xml:space="preserve"> </t>
  </si>
  <si>
    <t>Datum:</t>
  </si>
  <si>
    <t>20. 8. 2020</t>
  </si>
  <si>
    <t>Zadavatel:</t>
  </si>
  <si>
    <t>IČ:</t>
  </si>
  <si>
    <t>Statutární město Ostrava,MOb Slezská Ostrava</t>
  </si>
  <si>
    <t>DIČ:</t>
  </si>
  <si>
    <t>Uchazeč:</t>
  </si>
  <si>
    <t>Projektant:</t>
  </si>
  <si>
    <t>HaskoningDHV Czech Republic,spol.s.r.o.,</t>
  </si>
  <si>
    <t>True</t>
  </si>
  <si>
    <t>Zpracovatel:</t>
  </si>
  <si>
    <t>Pflegrová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</si>
  <si>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</si>
  <si>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</si>
  <si>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</si>
  <si>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</si>
  <si>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</si>
  <si>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</si>
  <si>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</si>
  <si>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</si>
  <si>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</si>
  <si>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</si>
  <si>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</si>
  <si>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</si>
  <si>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</si>
  <si>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</si>
  <si>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</si>
  <si>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</si>
  <si>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</si>
  <si>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</si>
  <si>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</si>
  <si>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</si>
  <si>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</si>
  <si>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</si>
  <si>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</si>
  <si>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</si>
  <si>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</si>
  <si>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</si>
  <si>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</si>
  <si>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</si>
  <si>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</si>
  <si>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</si>
  <si>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</si>
  <si>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</si>
  <si>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</si>
  <si>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</si>
  <si>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</si>
  <si>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</si>
  <si>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</si>
  <si>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</si>
  <si>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</si>
  <si>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</si>
  <si>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</si>
  <si>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</si>
  <si>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</si>
  <si>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</si>
  <si>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</si>
  <si>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</si>
  <si>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</si>
  <si>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000 Všeobecné a předběžné položky</t>
  </si>
  <si>
    <t>STA</t>
  </si>
  <si>
    <t>{33a9d578-18d5-4a38-bdff-5ab1df1d95ab}</t>
  </si>
  <si>
    <t>2</t>
  </si>
  <si>
    <t>SO 001 Demolice a příprava území</t>
  </si>
  <si>
    <t>{c9d99e4e-1ad7-43a0-a962-fc3fa7333e7b}</t>
  </si>
  <si>
    <t>3</t>
  </si>
  <si>
    <t>SO 101 Místní komunikace</t>
  </si>
  <si>
    <t>{03969d9d-8f7e-48e5-89b1-2bdf112dab0b}</t>
  </si>
  <si>
    <t>4</t>
  </si>
  <si>
    <t>SO 401 Veřejné osvětlení</t>
  </si>
  <si>
    <t>{3b478ee2-a7bc-4142-bc55-3899a908f4ea}</t>
  </si>
  <si>
    <t>5</t>
  </si>
  <si>
    <t>SO 402 Přeložka vedení PODA</t>
  </si>
  <si>
    <t>{891d8d26-23f3-4373-8316-17c63a78b5ab}</t>
  </si>
  <si>
    <t>6</t>
  </si>
  <si>
    <t>SO 701 Přístřešek</t>
  </si>
  <si>
    <t>{7cafaea7-5163-4c92-84f2-675c4852e9e8}</t>
  </si>
  <si>
    <t>7</t>
  </si>
  <si>
    <t>SO 801 Vegetační úpravy</t>
  </si>
  <si>
    <t>{ee3c3eb7-3ff2-494c-a71a-0d7c4f675c3f}</t>
  </si>
  <si>
    <t>8</t>
  </si>
  <si>
    <t>SO 901 Objekt hřišť a městského mobiliáře</t>
  </si>
  <si>
    <t>{bd5ffc3c-1f63-49f5-ba11-081549aeb5e9}</t>
  </si>
  <si>
    <t>9</t>
  </si>
  <si>
    <t>{c98fc52a-5256-4ab5-8968-936a9a476e0e}</t>
  </si>
  <si>
    <t>KRYCÍ LIST SOUPISU PRACÍ</t>
  </si>
  <si>
    <t>Objekt:</t>
  </si>
  <si>
    <t>1 - SO 000 Všeobecné a předběžné položky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</si>
  <si>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</si>
  <si>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</si>
  <si>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</si>
  <si>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</si>
  <si>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</si>
  <si>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</si>
  <si>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</si>
  <si>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</si>
  <si>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</si>
  <si>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</si>
  <si>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</si>
  <si>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</si>
  <si>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</si>
  <si>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</si>
  <si>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</si>
  <si>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</si>
  <si>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</si>
  <si>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</si>
  <si>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</si>
  <si>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Zařízení staveniště(stavební buňka pro stavbyvedoucího,mobilní WC,zajištění mobilního oplocení)</t>
  </si>
  <si>
    <t>celk</t>
  </si>
  <si>
    <t>ROZPOCET</t>
  </si>
  <si>
    <t>792025953</t>
  </si>
  <si>
    <t>PP</t>
  </si>
  <si>
    <t>Zařízení staveniště</t>
  </si>
  <si>
    <t>Vytýčení stávajících inženýrských sítí</t>
  </si>
  <si>
    <t>kpl</t>
  </si>
  <si>
    <t>-62563133</t>
  </si>
  <si>
    <t>Geodetické práce</t>
  </si>
  <si>
    <t>-1569079817</t>
  </si>
  <si>
    <t xml:space="preserve">Geodetické práce,zaměření skutečného provedení stavby </t>
  </si>
  <si>
    <t>Zaměření skutečného  provedení stavby</t>
  </si>
  <si>
    <t>-1245807163</t>
  </si>
  <si>
    <t>Dokumentace DSPS</t>
  </si>
  <si>
    <t>-1107179291</t>
  </si>
  <si>
    <t>Pomocné práce pro ochranu stávajících inženýrských sítí</t>
  </si>
  <si>
    <t>-1331230711</t>
  </si>
  <si>
    <t>Provizorní dopravní značení</t>
  </si>
  <si>
    <t>-770710526</t>
  </si>
  <si>
    <t>Zabezpečení výstavby,technický dozor investora</t>
  </si>
  <si>
    <t>-1840989207</t>
  </si>
  <si>
    <t>Zabezpečení výstavby-autorský dozor</t>
  </si>
  <si>
    <t>1333849897</t>
  </si>
  <si>
    <t>Zabezpečení výstavby-Autorský dozor</t>
  </si>
  <si>
    <t>10</t>
  </si>
  <si>
    <t xml:space="preserve">Zabezpečení výstavby-vypracování plánu BOZP </t>
  </si>
  <si>
    <t>1018320653</t>
  </si>
  <si>
    <t>11</t>
  </si>
  <si>
    <t>Vypracování výrobní dokumentace</t>
  </si>
  <si>
    <t>1561185768</t>
  </si>
  <si>
    <t>12</t>
  </si>
  <si>
    <t>Vypracování dodavatelské dokumentace</t>
  </si>
  <si>
    <t>1688871637</t>
  </si>
  <si>
    <t>13</t>
  </si>
  <si>
    <t>Publicita vůči poskytovateli podpory z EU/SR</t>
  </si>
  <si>
    <t>ks</t>
  </si>
  <si>
    <t>1223141470</t>
  </si>
  <si>
    <t>14</t>
  </si>
  <si>
    <t>Zkoušení dle potřeby stavby(Zkoušky hutnicí,zkoušky materiálu)</t>
  </si>
  <si>
    <t>1515220220</t>
  </si>
  <si>
    <t>Zkoušení dle potřeby stavby</t>
  </si>
  <si>
    <t>2 - SO 001 Demolice a příprava území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</si>
  <si>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</si>
  <si>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</si>
  <si>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</si>
  <si>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</si>
  <si>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HSV</t>
  </si>
  <si>
    <t>Práce a dodávky HSV</t>
  </si>
  <si>
    <t>Zemní práce</t>
  </si>
  <si>
    <t>113107242</t>
  </si>
  <si>
    <t>Odstranění podkladu živičného tl 100 mm strojně pl přes 200 m2</t>
  </si>
  <si>
    <t>m2</t>
  </si>
  <si>
    <t>CS ÚRS 2020 01</t>
  </si>
  <si>
    <t>517430319</t>
  </si>
  <si>
    <t>Odstranění podkladů nebo krytů strojně plochy jednotlivě přes 200 m2 s přemístěním hmot na skládku na vzdálenost do 20 m nebo s naložením na dopravní prostředek živičných, o tl. vrstvy přes 50 do 100 mm</t>
  </si>
  <si>
    <t>VV</t>
  </si>
  <si>
    <t>plocha hřiště</t>
  </si>
  <si>
    <t>298,0</t>
  </si>
  <si>
    <t>Součet</t>
  </si>
  <si>
    <t>Ostatní konstrukce a práce, bourání</t>
  </si>
  <si>
    <t>9-1</t>
  </si>
  <si>
    <t>Snesení betonových kůlů vč.odvozu a uložení</t>
  </si>
  <si>
    <t>-2141399069</t>
  </si>
  <si>
    <t>9-2</t>
  </si>
  <si>
    <t>Demolice sušáků  a klepáče vč. odvozu</t>
  </si>
  <si>
    <t>-1896272858</t>
  </si>
  <si>
    <t>Demolice sušáků vč.odvozu</t>
  </si>
  <si>
    <t>9-3</t>
  </si>
  <si>
    <t>Snesení nefunkční vývěsky vč.odvozu</t>
  </si>
  <si>
    <t>128214902</t>
  </si>
  <si>
    <t>9-4</t>
  </si>
  <si>
    <t>Demolice pískoviště vč.odvozu</t>
  </si>
  <si>
    <t>-73651891</t>
  </si>
  <si>
    <t>961044111</t>
  </si>
  <si>
    <t>Bourání základů z betonu prostého</t>
  </si>
  <si>
    <t>m3</t>
  </si>
  <si>
    <t>CS ÚRS 2017 01</t>
  </si>
  <si>
    <t>92871511</t>
  </si>
  <si>
    <t>Bourání základů z betonu prostého</t>
  </si>
  <si>
    <t>základy pod sušáky a klepač</t>
  </si>
  <si>
    <t>1,5</t>
  </si>
  <si>
    <t>plocha pískoviště</t>
  </si>
  <si>
    <t>2,0</t>
  </si>
  <si>
    <t>vývěska</t>
  </si>
  <si>
    <t>0,3*0,3*0,5</t>
  </si>
  <si>
    <t>962042321</t>
  </si>
  <si>
    <t>Bourání zdiva nadzákladového z betonu prostého přes 1 m3</t>
  </si>
  <si>
    <t>-1720818516</t>
  </si>
  <si>
    <t>Bourání zdiva z betonu prostého  nadzákladového objemu přes 1 m3</t>
  </si>
  <si>
    <t>betonová zídka</t>
  </si>
  <si>
    <t>966001311</t>
  </si>
  <si>
    <t>Odstranění odpadkového koše s betonovou patkou vč.odvozu</t>
  </si>
  <si>
    <t>kus</t>
  </si>
  <si>
    <t>-584011449</t>
  </si>
  <si>
    <t>Odstranění odpadkového koše  s betonovou patkou</t>
  </si>
  <si>
    <t>997</t>
  </si>
  <si>
    <t>Přesun sutě</t>
  </si>
  <si>
    <t>997221551</t>
  </si>
  <si>
    <t>Vodorovná doprava suti ze sypkých materiálů do 1 km</t>
  </si>
  <si>
    <t>t</t>
  </si>
  <si>
    <t>289198095</t>
  </si>
  <si>
    <t>Vodorovná doprava suti bez naložení, ale se složením a s hrubým urovnáním ze sypkých materiálů, na vzdálenost do 1 km</t>
  </si>
  <si>
    <t>997221559</t>
  </si>
  <si>
    <t>Příplatek ZKD 1 km u vodorovné dopravy suti ze sypkých materiálů</t>
  </si>
  <si>
    <t>985829985</t>
  </si>
  <si>
    <t>Vodorovná doprava suti bez naložení, ale se složením a s hrubým urovnáním Příplatek k ceně za každý další i započatý 1 km přes 1 km</t>
  </si>
  <si>
    <t>77,137*9</t>
  </si>
  <si>
    <t>997221611</t>
  </si>
  <si>
    <t>Nakládání suti na dopravní prostředky pro vodorovnou dopravu</t>
  </si>
  <si>
    <t>156604432</t>
  </si>
  <si>
    <t>Nakládání na dopravní prostředky pro vodorovnou dopravu suti</t>
  </si>
  <si>
    <t>997221815</t>
  </si>
  <si>
    <t>Poplatek za uložení betonového odpadu na skládce (skládkovné)</t>
  </si>
  <si>
    <t>-1541471488</t>
  </si>
  <si>
    <t>Poplatek za uložení stavebního odpadu na skládce (skládkovné) betonového</t>
  </si>
  <si>
    <t>997221845</t>
  </si>
  <si>
    <t>Poplatek za uložení odpadu z asfaltových povrchů na skládce (skládkovné)</t>
  </si>
  <si>
    <t>1624225194</t>
  </si>
  <si>
    <t>Poplatek za uložení stavebního odpadu na skládce (skládkovné) z asfaltových povrchů</t>
  </si>
  <si>
    <t>3 - SO 101 Místní komunikace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</si>
  <si>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</si>
  <si>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</si>
  <si>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</si>
  <si>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469 - Stavební práce při elektromontážích</t>
  </si>
  <si>
    <t xml:space="preserve">    5 - Komunikace pozemní</t>
  </si>
  <si>
    <t xml:space="preserve">    8 - Trubní vedení</t>
  </si>
  <si>
    <t xml:space="preserve">    998 - Přesun hmot</t>
  </si>
  <si>
    <t>00</t>
  </si>
  <si>
    <t>Sanace podloží</t>
  </si>
  <si>
    <t>1721026238</t>
  </si>
  <si>
    <t>162751117</t>
  </si>
  <si>
    <t>Vodorovné přemístění do 10000 m výkopku/sypaniny z horniny třídy těžitelnosti I, skupiny 1 až 3</t>
  </si>
  <si>
    <t>1940590270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</si>
  <si>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</si>
  <si>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-3854400</t>
  </si>
  <si>
    <t>M</t>
  </si>
  <si>
    <t>58333674</t>
  </si>
  <si>
    <t>kamenivo těžené hrubé frakce 16/32</t>
  </si>
  <si>
    <t>55473034</t>
  </si>
  <si>
    <t>171201231</t>
  </si>
  <si>
    <t>Poplatek za uložení zeminy a kamení na recyklační skládce (skládkovné) kód odpadu 17 05 04</t>
  </si>
  <si>
    <t>611392325</t>
  </si>
  <si>
    <t>Poplatek za uložení stavebního odpadu na recyklační skládce (skládkovné) zeminy a kamení zatříděného do Katalogu odpadů pod kódem 17 05 04</t>
  </si>
  <si>
    <t>171251201</t>
  </si>
  <si>
    <t>Uložení sypaniny na skládky nebo meziskládky</t>
  </si>
  <si>
    <t>-993453048</t>
  </si>
  <si>
    <t>Uložení sypaniny na skládky nebo meziskládky bez hutnění s upravením uložené sypaniny do předepsaného tvaru</t>
  </si>
  <si>
    <t>113106123</t>
  </si>
  <si>
    <t>Rozebrání dlažeb ze zámkových dlaždic komunikací pro pěší ručně</t>
  </si>
  <si>
    <t>1475291538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</si>
  <si>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</si>
  <si>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dle TZ a situace</t>
  </si>
  <si>
    <t>chodník</t>
  </si>
  <si>
    <t>347,0</t>
  </si>
  <si>
    <t>předlažba-terénní schodiště</t>
  </si>
  <si>
    <t>5,0</t>
  </si>
  <si>
    <t>rozebrání žlabu</t>
  </si>
  <si>
    <t>9,0*0,5</t>
  </si>
  <si>
    <t>113107222</t>
  </si>
  <si>
    <t>Odstranění podkladu z kameniva drceného tl 200 mm strojně pl přes 200 m2</t>
  </si>
  <si>
    <t>-553274837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</si>
  <si>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</si>
  <si>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chodník dlažba</t>
  </si>
  <si>
    <t>chodník asfaltový</t>
  </si>
  <si>
    <t>1225,0</t>
  </si>
  <si>
    <t>vozovka asfaltová</t>
  </si>
  <si>
    <t>28,0</t>
  </si>
  <si>
    <t>113107223</t>
  </si>
  <si>
    <t>Odstranění podkladu z kameniva drceného tl 300 mm strojně pl přes 200 m2</t>
  </si>
  <si>
    <t>-1385958841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</si>
  <si>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</si>
  <si>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1067,0+1010,0</t>
  </si>
  <si>
    <t>113107230</t>
  </si>
  <si>
    <t>Odstranění podkladu z betonu prostého tl 100 mm strojně pl přes 200 m2</t>
  </si>
  <si>
    <t>1478911876</t>
  </si>
  <si>
    <t>Odstranění podkladů nebo krytů strojně plochy jednotlivě přes 200 m2 s přemístěním hmot na skládku na vzdálenost do 20 m nebo s naložením na dopravní prostředek z betonu prostého, o tl. vrstvy do 100 mm</t>
  </si>
  <si>
    <t>113107241</t>
  </si>
  <si>
    <t>Odstranění podkladu živičného tl 50 mm strojně pl přes 200 m2</t>
  </si>
  <si>
    <t>793838370</t>
  </si>
  <si>
    <t>Odstranění podkladů nebo krytů strojně plochy jednotlivě přes 200 m2 s přemístěním hmot na skládku na vzdálenost do 20 m nebo s naložením na dopravní prostředek živičných, o tl. vrstvy do 50 mm</t>
  </si>
  <si>
    <t>chodník litý asfalt</t>
  </si>
  <si>
    <t>352,0</t>
  </si>
  <si>
    <t>-737421496</t>
  </si>
  <si>
    <t>113107243</t>
  </si>
  <si>
    <t>Odstranění podkladu živičného tl 150 mm strojně pl přes 200 m2</t>
  </si>
  <si>
    <t>-308416430</t>
  </si>
  <si>
    <t>Odstranění podkladů nebo krytů strojně plochy jednotlivě přes 200 m2 s přemístěním hmot na skládku na vzdálenost do 20 m nebo s naložením na dopravní prostředek živičných, o tl. vrstvy přes 100 do 150 mm</t>
  </si>
  <si>
    <t>vozovky asfaltové</t>
  </si>
  <si>
    <t>113154112</t>
  </si>
  <si>
    <t>Frézování živičného krytu tl 40 mm pruh š 0,5 m pl do 500 m2 bez překážek v trase</t>
  </si>
  <si>
    <t>815825385</t>
  </si>
  <si>
    <t>Frézování živičného podkladu nebo krytu  s naložením na dopravní prostředek plochy do 500 m2 bez překážek v trase pruhu šířky do 0,5 m, tloušťky vrstvy 40 mm</t>
  </si>
  <si>
    <t>113202111</t>
  </si>
  <si>
    <t>Vytrhání obrub krajníků obrubníků stojatých</t>
  </si>
  <si>
    <t>m</t>
  </si>
  <si>
    <t>-1787378469</t>
  </si>
  <si>
    <t>Vytrhání obrub  s vybouráním lože, s přemístěním hmot na skládku na vzdálenost do 3 m nebo s naložením na dopravní prostředek z krajníků nebo obrubníků stojatých</t>
  </si>
  <si>
    <t>obrubník silničních</t>
  </si>
  <si>
    <t>321,0</t>
  </si>
  <si>
    <t>krajník</t>
  </si>
  <si>
    <t>145,0+23,0</t>
  </si>
  <si>
    <t>chodníkové</t>
  </si>
  <si>
    <t>1089,0</t>
  </si>
  <si>
    <t>16</t>
  </si>
  <si>
    <t>113203111</t>
  </si>
  <si>
    <t>Vytrhání obrub z dlažebních kostek</t>
  </si>
  <si>
    <t>511908899</t>
  </si>
  <si>
    <t>Vytrhání obrub  s vybouráním lože, s přemístěním hmot na skládku na vzdálenost do 3 m nebo s naložením na dopravní prostředek z dlažebních kostek</t>
  </si>
  <si>
    <t>dvojřádek</t>
  </si>
  <si>
    <t>15,0*2</t>
  </si>
  <si>
    <t>jednořádek</t>
  </si>
  <si>
    <t>80,0</t>
  </si>
  <si>
    <t>17</t>
  </si>
  <si>
    <t>121151123</t>
  </si>
  <si>
    <t>Sejmutí ornice plochy přes 500 m2 tl vrstvy do 200 mm strojně</t>
  </si>
  <si>
    <t>1135761943</t>
  </si>
  <si>
    <t>Sejmutí ornice strojně při souvislé ploše přes 500 m2, tl. vrstvy do 200 mm</t>
  </si>
  <si>
    <t>691,0</t>
  </si>
  <si>
    <t>18</t>
  </si>
  <si>
    <t>122151104</t>
  </si>
  <si>
    <t>Odkopávky a prokopávky nezapažené v hornině třídy těžitelnosti I, skupiny 1 a 2 objem do 500 m3 strojně</t>
  </si>
  <si>
    <t>-139339838</t>
  </si>
  <si>
    <t>Odkopávky a prokopávky nezapažené strojně v hornině třídy těžitelnosti I skupiny 1 a 2 přes 100 do 500 m3</t>
  </si>
  <si>
    <t>těžení a naložení ornice na meziskládce</t>
  </si>
  <si>
    <t>69,1</t>
  </si>
  <si>
    <t>těžení a naložení ornice na skláce-nedostek</t>
  </si>
  <si>
    <t>217,1-69,1</t>
  </si>
  <si>
    <t>19</t>
  </si>
  <si>
    <t>122252204</t>
  </si>
  <si>
    <t>Odkopávky a prokopávky nezapažené pro silnice a dálnice v hornině třídy těžitelnosti I objem do 500 m3 strojně</t>
  </si>
  <si>
    <t>-1602420956</t>
  </si>
  <si>
    <t>Odkopávky a prokopávky nezapažené pro silnice a dálnice strojně v hornině třídy těžitelnosti I přes 100 do 500 m3</t>
  </si>
  <si>
    <t>20</t>
  </si>
  <si>
    <t>129951121</t>
  </si>
  <si>
    <t>Bourání zdiva z betonu prostého neprokládaného v odkopávkách nebo prokopávkách strojně</t>
  </si>
  <si>
    <t>296171109</t>
  </si>
  <si>
    <t>Bourání konstrukcí v odkopávkách a prokopávkách strojně s přemístěním suti na hromady na vzdálenost do 20 m nebo s naložením na dopravní prostředek z betonu prostého neprokládaného</t>
  </si>
  <si>
    <t>stávající vpustě</t>
  </si>
  <si>
    <t>0,45*3</t>
  </si>
  <si>
    <t>132154103</t>
  </si>
  <si>
    <t>Hloubení rýh zapažených š do 800 mm v hornině třídy těžitelnosti I, skupiny 1 a 2 objem do 100 m3 strojně</t>
  </si>
  <si>
    <t>736491694</t>
  </si>
  <si>
    <t>Hloubení zapažených rýh šířky do 800 mm strojně s urovnáním dna do předepsaného profilu a spádu v hornině třídy těžitelnosti I skupiny 1 a 2 přes 50 do 100 m3</t>
  </si>
  <si>
    <t>výkop pro drenáž</t>
  </si>
  <si>
    <t>171,0*0,4*0,5</t>
  </si>
  <si>
    <t>výkop pro chráničky</t>
  </si>
  <si>
    <t>107,0*0,5*0,8</t>
  </si>
  <si>
    <t>eco drain</t>
  </si>
  <si>
    <t>14,0*0,5*0,5</t>
  </si>
  <si>
    <t>22</t>
  </si>
  <si>
    <t>132251253</t>
  </si>
  <si>
    <t>Hloubení rýh nezapažených š do 2000 mm v hornině třídy těžitelnosti I, skupiny 3 objem do 100 m3 strojně</t>
  </si>
  <si>
    <t>1611987965</t>
  </si>
  <si>
    <t>Hloubení nezapažených rýh šířky přes 800 do 2 000 mm strojně s urovnáním dna do předepsaného profilu a spádu v hornině třídy těžitelnosti I skupiny 3 přes 50 do 100 m3</t>
  </si>
  <si>
    <t>výkop pro potrubí</t>
  </si>
  <si>
    <t>54,5*1,0*1,5</t>
  </si>
  <si>
    <t>vpustě</t>
  </si>
  <si>
    <t xml:space="preserve"> 1,5*1,5*1,8*18</t>
  </si>
  <si>
    <t>23</t>
  </si>
  <si>
    <t>151101101</t>
  </si>
  <si>
    <t>Zřízení příložného pažení a rozepření stěn rýh hl do 2 m</t>
  </si>
  <si>
    <t>329249335</t>
  </si>
  <si>
    <t>Zřízení pažení a rozepření stěn rýh pro podzemní vedení příložné pro jakoukoliv mezerovitost, hloubky do 2 m</t>
  </si>
  <si>
    <t>54,15*1,5*2</t>
  </si>
  <si>
    <t>2*(1,5+1,5)*1,8*18</t>
  </si>
  <si>
    <t>24</t>
  </si>
  <si>
    <t>151101111</t>
  </si>
  <si>
    <t>Odstranění příložného pažení a rozepření stěn rýh hl do 2 m</t>
  </si>
  <si>
    <t>-1955751096</t>
  </si>
  <si>
    <t>Odstranění pažení a rozepření stěn rýh pro podzemní vedení s uložením materiálu na vzdálenost do 3 m od kraje výkopu příložné, hloubky do 2 m</t>
  </si>
  <si>
    <t>25</t>
  </si>
  <si>
    <t>161102111</t>
  </si>
  <si>
    <t>Svislé přemístění výkopku do 2,5 m z kamenouhelných hlušin</t>
  </si>
  <si>
    <t>-1068185321</t>
  </si>
  <si>
    <t>Svislé přemístění výkopku z kamenouhelných hlušin  celková hloubka výkopu přes 1,0 do 2,5 m</t>
  </si>
  <si>
    <t>26</t>
  </si>
  <si>
    <t>162351103</t>
  </si>
  <si>
    <t>Vodorovné přemístění do 500 m výkopku/sypaniny z horniny třídy těžitelnosti I, skupiny 1 až 3</t>
  </si>
  <si>
    <t>-1085863056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</si>
  <si>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</si>
  <si>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dovoz ornice z meziskládky</t>
  </si>
  <si>
    <t>27</t>
  </si>
  <si>
    <t>162651112</t>
  </si>
  <si>
    <t>Vodorovné přemístění do 5000 m výkopku/sypaniny z horniny třídy těžitelnosti I, skupiny 1 až 3</t>
  </si>
  <si>
    <t>-190832679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</si>
  <si>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</si>
  <si>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dovoz nedostatku ornice</t>
  </si>
  <si>
    <t>148,0</t>
  </si>
  <si>
    <t>28</t>
  </si>
  <si>
    <t>308426363</t>
  </si>
  <si>
    <t>(290,0+80,5+154,65)-7,0</t>
  </si>
  <si>
    <t>29</t>
  </si>
  <si>
    <t>162751137</t>
  </si>
  <si>
    <t>Vodorovné přemístění do 10000 m výkopku/sypaniny z horniny třídy těžitelnosti II, skupiny 4 a 5</t>
  </si>
  <si>
    <t>2086467785</t>
  </si>
  <si>
    <t>Vodorovné přemístění výkopku nebo sypaniny po suchu na obvyklém dopravním prostředku, bez naložení výkopku, avšak se složením bez rozhrnutí z horniny třídy těžitelnosti II na vzdálenost skupiny 4 a 5 na vzdálenost přes 9 000 do 10 000 m</t>
  </si>
  <si>
    <t>odvoz vybouraného betonu</t>
  </si>
  <si>
    <t>1,35</t>
  </si>
  <si>
    <t>30</t>
  </si>
  <si>
    <t>134309767</t>
  </si>
  <si>
    <t>(518,15+1,35)*1,5</t>
  </si>
  <si>
    <t>31</t>
  </si>
  <si>
    <t>1205916218</t>
  </si>
  <si>
    <t>518,15+1,35</t>
  </si>
  <si>
    <t>32</t>
  </si>
  <si>
    <t>174151101</t>
  </si>
  <si>
    <t>Zásyp jam, šachet rýh nebo kolem objektů sypaninou se zhutněním</t>
  </si>
  <si>
    <t>-447576469</t>
  </si>
  <si>
    <t>Zásyp sypaninou z jakékoliv horniny strojně s uložením výkopku ve vrstvách se zhutněním jam, šachet, rýh nebo kolem objektů v těchto vykopávkách</t>
  </si>
  <si>
    <t>154,65-(9,465+27,075)</t>
  </si>
  <si>
    <t>-0,45*18</t>
  </si>
  <si>
    <t>33</t>
  </si>
  <si>
    <t>858615163</t>
  </si>
  <si>
    <t>110,01*1,67</t>
  </si>
  <si>
    <t>34</t>
  </si>
  <si>
    <t>175111101</t>
  </si>
  <si>
    <t>Obsypání potrubí ručně sypaninou bez prohození, uloženou do 3 m</t>
  </si>
  <si>
    <t>612088682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</si>
  <si>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</si>
  <si>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54,15*1,0*0,5</t>
  </si>
  <si>
    <t>35</t>
  </si>
  <si>
    <t>58331351</t>
  </si>
  <si>
    <t>kamenivo těžené drobné frakce 0/4</t>
  </si>
  <si>
    <t>-1380139057</t>
  </si>
  <si>
    <t>27,075*1,67</t>
  </si>
  <si>
    <t>36</t>
  </si>
  <si>
    <t>181351113</t>
  </si>
  <si>
    <t>Rozprostření ornice tl vrstvy do 200 mm pl přes 500 m2 v rovině nebo ve svahu do 1:5 strojně</t>
  </si>
  <si>
    <t>608244565</t>
  </si>
  <si>
    <t>Rozprostření a urovnání ornice v rovině nebo ve svahu sklonu do 1:5 strojně při souvislé ploše přes 500 m2, tl. vrstvy do 200 mm</t>
  </si>
  <si>
    <t>37</t>
  </si>
  <si>
    <t>181451131</t>
  </si>
  <si>
    <t>Založení parkového trávníku výsevem plochy přes 1000 m2 v rovině a ve svahu do 1:5</t>
  </si>
  <si>
    <t>-1670523790</t>
  </si>
  <si>
    <t>Založení trávníku na půdě předem připravené plochy přes 1000 m2 výsevem včetně utažení parkového v rovině nebo na svahu do 1:5</t>
  </si>
  <si>
    <t>38</t>
  </si>
  <si>
    <t>00572410</t>
  </si>
  <si>
    <t>osivo směs travní parková</t>
  </si>
  <si>
    <t>kg</t>
  </si>
  <si>
    <t>-1367617468</t>
  </si>
  <si>
    <t>2171,0*0,025</t>
  </si>
  <si>
    <t>39</t>
  </si>
  <si>
    <t>181951112</t>
  </si>
  <si>
    <t>Úprava pláně v hornině třídy těžitelnosti I, skupiny 1 až 3 se zhutněním</t>
  </si>
  <si>
    <t>-766848197</t>
  </si>
  <si>
    <t>Úprava pláně vyrovnáním výškových rozdílů strojně v hornině třídy těžitelnosti I, skupiny 1 až 3 se zhutněním</t>
  </si>
  <si>
    <t>40</t>
  </si>
  <si>
    <t>185803111</t>
  </si>
  <si>
    <t>Ošetření trávníku shrabáním v rovině a svahu do 1:5</t>
  </si>
  <si>
    <t>1002825011</t>
  </si>
  <si>
    <t>Ošetření trávníku  jednorázové v rovině nebo na svahu do 1:5</t>
  </si>
  <si>
    <t>2171,0*2</t>
  </si>
  <si>
    <t>Zakládání</t>
  </si>
  <si>
    <t>41</t>
  </si>
  <si>
    <t>211531111</t>
  </si>
  <si>
    <t>Výplň odvodňovacích žeber nebo trativodů kamenivem hrubým drceným frakce 16 až 63 mm</t>
  </si>
  <si>
    <t>259013817</t>
  </si>
  <si>
    <t>Výplň kamenivem do rýh odvodňovacích žeber nebo trativodů  bez zhutnění, s úpravou povrchu výplně kamenivem hrubým drceným frakce 16 až 63 mm</t>
  </si>
  <si>
    <t>171,0*0,4*0,4</t>
  </si>
  <si>
    <t>42</t>
  </si>
  <si>
    <t>212752101</t>
  </si>
  <si>
    <t>Trativod z drenážních trubek korugovaných PE-HD SN 4 perforace 360° včetně lože otevřený výkop DN 100 pro liniové stavby</t>
  </si>
  <si>
    <t>766647103</t>
  </si>
  <si>
    <t>Trativody z drenážních trubek pro liniové stavby a komunikace se zřízením štěrkového lože pod trubky a s jejich obsypem v otevřeném výkopu trubka korugovaná sendvičová PE-HD SN 4 celoperforovaná 360° DN 100</t>
  </si>
  <si>
    <t>Svislé a kompletní konstrukce</t>
  </si>
  <si>
    <t>43</t>
  </si>
  <si>
    <t>339921132</t>
  </si>
  <si>
    <t>Osazování betonových palisád do betonového základu v řadě výšky prvku přes 0,5 do 1 m</t>
  </si>
  <si>
    <t>1347524676</t>
  </si>
  <si>
    <t>Osazování palisád  betonových v řadě se zabetonováním výšky palisády přes 500 do 1000 mm</t>
  </si>
  <si>
    <t>palisády výšky 60cm</t>
  </si>
  <si>
    <t>18,0+4,0</t>
  </si>
  <si>
    <t>palisády výšky 80cm</t>
  </si>
  <si>
    <t>10,0</t>
  </si>
  <si>
    <t>44</t>
  </si>
  <si>
    <t>59228413</t>
  </si>
  <si>
    <t>palisáda betonová tyčová půlkulatá přírodní 175x200x800mm</t>
  </si>
  <si>
    <t>-2078829462</t>
  </si>
  <si>
    <t>9,66101694915254*5,9 'Přepočtené koeficientem množství</t>
  </si>
  <si>
    <t>45</t>
  </si>
  <si>
    <t>59228412</t>
  </si>
  <si>
    <t>palisáda betonová tyčová půlkulatá přírodní 175x200x600mm</t>
  </si>
  <si>
    <t>975084199</t>
  </si>
  <si>
    <t>21,1864406779661*5,9 'Přepočtené koeficientem množství</t>
  </si>
  <si>
    <t>Vodorovné konstrukce</t>
  </si>
  <si>
    <t>46</t>
  </si>
  <si>
    <t>430321515</t>
  </si>
  <si>
    <t>Schodišťová konstrukce a rampa ze ŽB tř. C 20/25</t>
  </si>
  <si>
    <t>-2130774356</t>
  </si>
  <si>
    <t>Schodišťové konstrukce a rampy z betonu železového (bez výztuže)  stupně, schodnice, ramena, podesty s nosníky tř. C 20/25</t>
  </si>
  <si>
    <t>terénní schody "A "</t>
  </si>
  <si>
    <t>4,399*0,25*0,6*2</t>
  </si>
  <si>
    <t>3,0*0,3*1,0*2</t>
  </si>
  <si>
    <t>4,149*3,0*0,15</t>
  </si>
  <si>
    <t>terénní schody "C"</t>
  </si>
  <si>
    <t>2,02*0,25*0,6*2</t>
  </si>
  <si>
    <t>3,25**0,3*1,0*2</t>
  </si>
  <si>
    <t>1,77*3,25*0,15</t>
  </si>
  <si>
    <t>terénní schody "D1"</t>
  </si>
  <si>
    <t>3,499*0,25*0,6*2</t>
  </si>
  <si>
    <t>3,249*3,0*0,15</t>
  </si>
  <si>
    <t>terénní schody "D2"</t>
  </si>
  <si>
    <t>47</t>
  </si>
  <si>
    <t>430362021</t>
  </si>
  <si>
    <t>Výztuž schodišťové konstrukce a rampy svařovanými sítěmi Kari</t>
  </si>
  <si>
    <t>-559553482</t>
  </si>
  <si>
    <t>Výztuž schodišťových konstrukcí a ramp  stupňů, schodnic, ramen, podest s nosníky ze svařovaných sítí z drátů typu KARI</t>
  </si>
  <si>
    <t>(14,4+6,5+11,4+11,4)*0,00516</t>
  </si>
  <si>
    <t>48</t>
  </si>
  <si>
    <t>431351121</t>
  </si>
  <si>
    <t>Zřízení bednění podest schodišť a ramp přímočarých v do 4 m</t>
  </si>
  <si>
    <t>1849344756</t>
  </si>
  <si>
    <t>Bednění podest, podstupňových desek a ramp včetně podpěrné konstrukce  výšky do 4 m půdorysně přímočarých zřízení</t>
  </si>
  <si>
    <t>(3,0+3,25+3,0+3,0)*1,0*2</t>
  </si>
  <si>
    <t>(4,399+2,02+3,499+3,499)*0,6*2</t>
  </si>
  <si>
    <t>0,6*1,0*2*4</t>
  </si>
  <si>
    <t>49</t>
  </si>
  <si>
    <t>431351122</t>
  </si>
  <si>
    <t>Odstranění bednění podest schodišť a ramp přímočarých v do 4 m</t>
  </si>
  <si>
    <t>984615566</t>
  </si>
  <si>
    <t>Bednění podest, podstupňových desek a ramp včetně podpěrné konstrukce  výšky do 4 m půdorysně přímočarých odstranění</t>
  </si>
  <si>
    <t>50</t>
  </si>
  <si>
    <t>451317777</t>
  </si>
  <si>
    <t>Podklad nebo lože pod dlažbu vodorovný nebo do sklonu 1:5 z betonu prostého tl do 100 mm</t>
  </si>
  <si>
    <t>-1008616267</t>
  </si>
  <si>
    <t>Podklad nebo lože pod dlažbu (přídlažbu)  v ploše vodorovné nebo ve sklonu do 1:5, tloušťky od 50 do 100 mm z betonu prostého</t>
  </si>
  <si>
    <t>7,35+28,95</t>
  </si>
  <si>
    <t>51</t>
  </si>
  <si>
    <t>451572111</t>
  </si>
  <si>
    <t>Lože pod potrubí otevřený výkop z kameniva drobného těženého</t>
  </si>
  <si>
    <t>1924867539</t>
  </si>
  <si>
    <t>Lože pod potrubí, stoky a drobné objekty v otevřeném výkopu z kameniva drobného těženého 0 až 4 mm</t>
  </si>
  <si>
    <t>54,15*1,0*0,1</t>
  </si>
  <si>
    <t>1,5*1,5*0,1*18</t>
  </si>
  <si>
    <t>52</t>
  </si>
  <si>
    <t>451577777</t>
  </si>
  <si>
    <t>Podklad nebo lože pod dlažbu vodorovný nebo do sklonu 1:5 z kameniva těženého tl do 100 mm</t>
  </si>
  <si>
    <t>-307402501</t>
  </si>
  <si>
    <t>Podklad nebo lože pod dlažbu (přídlažbu)  v ploše vodorovné nebo ve sklonu do 1:5, tloušťky od 30 do 100 mm z kameniva těženého</t>
  </si>
  <si>
    <t>schodiště</t>
  </si>
  <si>
    <t>37,0</t>
  </si>
  <si>
    <t>53</t>
  </si>
  <si>
    <t>451579877</t>
  </si>
  <si>
    <t>Příplatek ZKD 10 mm tl nad 100 mm u podkladu nebo lože pod dlažbu ze štěrkopísku</t>
  </si>
  <si>
    <t>208698134</t>
  </si>
  <si>
    <t>Podklad nebo lože pod dlažbu (přídlažbu)  Příplatek k cenám za každých dalších i započatých 10 mm tloušťky podkladu nebo lože přes 100 mm ze štěrkopísku</t>
  </si>
  <si>
    <t>469</t>
  </si>
  <si>
    <t>Stavební práce při elektromontážích</t>
  </si>
  <si>
    <t>54</t>
  </si>
  <si>
    <t>469-02</t>
  </si>
  <si>
    <t>Půlená chránička KOPOHALF(konce dělené chráničky označené 4*markery)vč.lože a pískového obsypu</t>
  </si>
  <si>
    <t>-1418020737</t>
  </si>
  <si>
    <t>Komunikace pozemní</t>
  </si>
  <si>
    <t>55</t>
  </si>
  <si>
    <t>564851111</t>
  </si>
  <si>
    <t>Podklad ze štěrkodrtě ŠD tl 150 mm</t>
  </si>
  <si>
    <t>1070904020</t>
  </si>
  <si>
    <t>Podklad ze štěrkodrti ŠD  s rozprostřením a zhutněním, po zhutnění tl. 150 mm</t>
  </si>
  <si>
    <t>nepojízdné plochy ze zámkové dlažby</t>
  </si>
  <si>
    <t>šedá</t>
  </si>
  <si>
    <t>966,0</t>
  </si>
  <si>
    <t>reliéfní</t>
  </si>
  <si>
    <t>29,0</t>
  </si>
  <si>
    <t>drážková dlažba</t>
  </si>
  <si>
    <t>4,0</t>
  </si>
  <si>
    <t>plocha pro kontejnery</t>
  </si>
  <si>
    <t>22,0</t>
  </si>
  <si>
    <t>vozovky v místech novostaveb</t>
  </si>
  <si>
    <t>587,0+1010,0</t>
  </si>
  <si>
    <t>(587,0+1010,0)*1,03</t>
  </si>
  <si>
    <t>56</t>
  </si>
  <si>
    <t>564861111</t>
  </si>
  <si>
    <t>Podklad ze štěrkodrtě ŠD tl 200 mm</t>
  </si>
  <si>
    <t>313232749</t>
  </si>
  <si>
    <t>Podklad ze štěrkodrti ŠD  s rozprostřením a zhutněním, po zhutnění tl. 200 mm</t>
  </si>
  <si>
    <t>parkoviště+pojízdný chodník a požární plocha</t>
  </si>
  <si>
    <t>903,0</t>
  </si>
  <si>
    <t>57</t>
  </si>
  <si>
    <t>565135121</t>
  </si>
  <si>
    <t>Asfaltový beton vrstva podkladní ACP 16+ (obalované kamenivo OKS) tl 50 mm š přes 3 m</t>
  </si>
  <si>
    <t>1208739378</t>
  </si>
  <si>
    <t>Asfaltový beton vrstva podkladní ACP 16 (obalované kamenivo střednězrnné - OKS)  s rozprostřením a zhutněním v pruhu šířky přes 3 m, po zhutnění tl. 50 mm</t>
  </si>
  <si>
    <t>Vozovka v místech novostaveb</t>
  </si>
  <si>
    <t>58</t>
  </si>
  <si>
    <t>569903311</t>
  </si>
  <si>
    <t>Zřízení zemních krajnic se zhutněním</t>
  </si>
  <si>
    <t>403339511</t>
  </si>
  <si>
    <t>Zřízení zemních krajnic z hornin jakékoliv třídy  se zhutněním</t>
  </si>
  <si>
    <t>59</t>
  </si>
  <si>
    <t>573191111</t>
  </si>
  <si>
    <t>Postřik infiltrační z kationaktivní emulzí v množství 1,0kg/m2</t>
  </si>
  <si>
    <t>-1878598479</t>
  </si>
  <si>
    <t>Postřik infiltrační kationaktivní emulzí v množství 1,00 kg/m2</t>
  </si>
  <si>
    <t>opravované vozovky</t>
  </si>
  <si>
    <t>316,0</t>
  </si>
  <si>
    <t>60</t>
  </si>
  <si>
    <t>573211112</t>
  </si>
  <si>
    <t>Postřik živičný spojovací z asfaltu v množství 0,70 kg/m2</t>
  </si>
  <si>
    <t>1970989832</t>
  </si>
  <si>
    <t>Postřik spojovací PS bez posypu kamenivem z asfaltu silničního, v množství 0,70 kg/m2</t>
  </si>
  <si>
    <t>61</t>
  </si>
  <si>
    <t>577134121</t>
  </si>
  <si>
    <t>Asfaltový beton vrstva obrusná ACO 11 (ABS) tř. I tl 40 mm š přes 3 m z nemodifikovaného asfaltu</t>
  </si>
  <si>
    <t>1852945520</t>
  </si>
  <si>
    <t>Asfaltový beton vrstva obrusná ACO 11 (ABS)  s rozprostřením a se zhutněním z nemodifikovaného asfaltu v pruhu šířky přes 3 m tř. I, po zhutnění tl. 40 mm</t>
  </si>
  <si>
    <t>konstrukce opravovaných vozovek</t>
  </si>
  <si>
    <t>62</t>
  </si>
  <si>
    <t>581121302</t>
  </si>
  <si>
    <t>Kryt cementobetonový vozovek skupiny CB III tl 120 mm</t>
  </si>
  <si>
    <t>-1656742201</t>
  </si>
  <si>
    <t>Kryt cementobetonový silničních komunikací  skupiny CB III tl. 120 mm</t>
  </si>
  <si>
    <t>betonový chodník v místě kořenového systému stromů</t>
  </si>
  <si>
    <t>63</t>
  </si>
  <si>
    <t>596211113</t>
  </si>
  <si>
    <t>Kladení zámkové dlažby komunikací pro pěší tl 60 mm skupiny A pl přes 300 m2</t>
  </si>
  <si>
    <t>920547177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</si>
  <si>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300 m2</t>
  </si>
  <si>
    <t>nepojízdné plochy-chodníky</t>
  </si>
  <si>
    <t>dlažba šedá</t>
  </si>
  <si>
    <t>reliéfní červená</t>
  </si>
  <si>
    <t xml:space="preserve">plocha pro kontejnery </t>
  </si>
  <si>
    <t>drážková</t>
  </si>
  <si>
    <t>schodiště-šedá</t>
  </si>
  <si>
    <t>3,0*0,3*12</t>
  </si>
  <si>
    <t>3,25*0,3*2</t>
  </si>
  <si>
    <t>3,0*0,3*9*2</t>
  </si>
  <si>
    <t>schodiště-barevná</t>
  </si>
  <si>
    <t>3,0*0,3*2</t>
  </si>
  <si>
    <t>3,0*0,3*2*2</t>
  </si>
  <si>
    <t>terénní schody-předlažba-bez dodávky</t>
  </si>
  <si>
    <t>64</t>
  </si>
  <si>
    <t>59245018</t>
  </si>
  <si>
    <t>dlažba tvar obdélník betonová 200x100x60mm přírodní</t>
  </si>
  <si>
    <t>836238711</t>
  </si>
  <si>
    <t>966,0+22,0+28,95</t>
  </si>
  <si>
    <t>65</t>
  </si>
  <si>
    <t>59246203R</t>
  </si>
  <si>
    <t>dlažba drážková</t>
  </si>
  <si>
    <t>1389790244</t>
  </si>
  <si>
    <t>dlažba skladebná betonová imitace cihlové dlažby 190x90x25-28mm</t>
  </si>
  <si>
    <t>66</t>
  </si>
  <si>
    <t>59245006</t>
  </si>
  <si>
    <t>dlažba tvar obdélník betonová pro nevidomé 200x100x60mm barevná</t>
  </si>
  <si>
    <t>-827843257</t>
  </si>
  <si>
    <t>67</t>
  </si>
  <si>
    <t>59245008</t>
  </si>
  <si>
    <t>dlažba tvar obdélník betonová 200x100x60mm barevná(červená-bez zkosených hran)</t>
  </si>
  <si>
    <t>-1926083716</t>
  </si>
  <si>
    <t>dlažba tvar obdélník betonová 200x100x60mm barevná</t>
  </si>
  <si>
    <t>7,35</t>
  </si>
  <si>
    <t>68</t>
  </si>
  <si>
    <t>596212213</t>
  </si>
  <si>
    <t>Kladení zámkové dlažby pozemních komunikací tl 80 mm skupiny A pl přes 300 m2</t>
  </si>
  <si>
    <t>-718210251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</si>
  <si>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300 m2</t>
  </si>
  <si>
    <t>parkoviště,pojízdný chodník a požární plocha</t>
  </si>
  <si>
    <t>přírodní</t>
  </si>
  <si>
    <t>891,2</t>
  </si>
  <si>
    <t>1,2</t>
  </si>
  <si>
    <t>bílá</t>
  </si>
  <si>
    <t>10,6</t>
  </si>
  <si>
    <t>69</t>
  </si>
  <si>
    <t>59245020</t>
  </si>
  <si>
    <t>dlažba tvar obdélník betonová 200x100x80mm přírodní</t>
  </si>
  <si>
    <t>-395120715</t>
  </si>
  <si>
    <t>70</t>
  </si>
  <si>
    <t>59245226</t>
  </si>
  <si>
    <t>dlažba tvar obdélník betonová pro nevidomé 200x100x80mm barevná</t>
  </si>
  <si>
    <t>810171267</t>
  </si>
  <si>
    <t>71</t>
  </si>
  <si>
    <t>59245005</t>
  </si>
  <si>
    <t>dlažba tvar obdélník betonová 200x100x80mm barevná</t>
  </si>
  <si>
    <t>588361206</t>
  </si>
  <si>
    <t>dopravní značení-bílá</t>
  </si>
  <si>
    <t>Trubní vedení</t>
  </si>
  <si>
    <t>72</t>
  </si>
  <si>
    <t>8-01</t>
  </si>
  <si>
    <t>Navrtávka do stávajících vpustí</t>
  </si>
  <si>
    <t>1522571565</t>
  </si>
  <si>
    <t>73</t>
  </si>
  <si>
    <t>8-02</t>
  </si>
  <si>
    <t>Pročištění stávajících vpustí</t>
  </si>
  <si>
    <t>1834711173</t>
  </si>
  <si>
    <t>74</t>
  </si>
  <si>
    <t>8-03</t>
  </si>
  <si>
    <t>Zaslepení otvoru ve stávající šachticí</t>
  </si>
  <si>
    <t>1974247576</t>
  </si>
  <si>
    <t>75</t>
  </si>
  <si>
    <t>871313121</t>
  </si>
  <si>
    <t>Montáž kanalizačního potrubí z PVC těsněné gumovým kroužkem otevřený výkop sklon do 20 % DN 160</t>
  </si>
  <si>
    <t>-906619348</t>
  </si>
  <si>
    <t>Montáž kanalizačního potrubí z plastů z tvrdého PVC těsněných gumovým kroužkem v otevřeném výkopu ve sklonu do 20 % DN 160</t>
  </si>
  <si>
    <t>46,15+8,0</t>
  </si>
  <si>
    <t>76</t>
  </si>
  <si>
    <t>28611131</t>
  </si>
  <si>
    <t>trubka kanalizační PVC DN 160x1000mm SN4</t>
  </si>
  <si>
    <t>768859029</t>
  </si>
  <si>
    <t>77</t>
  </si>
  <si>
    <t>877310310</t>
  </si>
  <si>
    <t>Montáž kolen na kanalizačním potrubí z PP trub hladkých plnostěnných DN 150</t>
  </si>
  <si>
    <t>-492206118</t>
  </si>
  <si>
    <t>Montáž tvarovek na kanalizačním plastovém potrubí z polypropylenu PP hladkého plnostěnného kolen DN 150</t>
  </si>
  <si>
    <t>78</t>
  </si>
  <si>
    <t>28617182</t>
  </si>
  <si>
    <t>koleno kanalizační PP SN16 45° DN 150</t>
  </si>
  <si>
    <t>722535749</t>
  </si>
  <si>
    <t>79</t>
  </si>
  <si>
    <t>895941111</t>
  </si>
  <si>
    <t>Zřízení vpusti kanalizační uliční z betonových dílců typ UV-50 normální</t>
  </si>
  <si>
    <t>-1538615448</t>
  </si>
  <si>
    <t>Zřízení vpusti kanalizační  uliční z betonových dílců typ UV-50 normální</t>
  </si>
  <si>
    <t>17+1</t>
  </si>
  <si>
    <t>80</t>
  </si>
  <si>
    <t>899104111</t>
  </si>
  <si>
    <t>Osazení poklopů litinových nebo ocelových včetně rámů hmotnosti nad 150 kg</t>
  </si>
  <si>
    <t>321254075</t>
  </si>
  <si>
    <t>Osazení poklopů litinových a ocelových včetně rámů hmotnosti jednotlivě přes 150 kg</t>
  </si>
  <si>
    <t>na stávající vpustě</t>
  </si>
  <si>
    <t>6,0</t>
  </si>
  <si>
    <t>na podoobrubníkovou vpusť</t>
  </si>
  <si>
    <t>81</t>
  </si>
  <si>
    <t>28661935</t>
  </si>
  <si>
    <t>poklop šachtový litinový dno DN 600 pro třídu zatížení D400</t>
  </si>
  <si>
    <t>1345220693</t>
  </si>
  <si>
    <t>82</t>
  </si>
  <si>
    <t>899204112</t>
  </si>
  <si>
    <t>Osazení mříží plastových vč.rámů a košů na bahno,zatížení D400</t>
  </si>
  <si>
    <t>-1299755214</t>
  </si>
  <si>
    <t>Osazení mříží litinových včetně rámů a košů na bahno pro třídu zatížení D400, E600</t>
  </si>
  <si>
    <t>83</t>
  </si>
  <si>
    <t>899331111</t>
  </si>
  <si>
    <t>Výšková úprava uličního vstupu nebo vpusti do 200 mm zvýšením poklopu</t>
  </si>
  <si>
    <t>1109684768</t>
  </si>
  <si>
    <t>Výšková úprava uličního vstupu nebo vpusti do 200 mm  zvýšením poklopu</t>
  </si>
  <si>
    <t>14+4+6</t>
  </si>
  <si>
    <t>84</t>
  </si>
  <si>
    <t>899431111</t>
  </si>
  <si>
    <t>Výšková úprava uličního vstupu nebo vpusti do 200 mm zvýšením krycího hrnce, šoupěte nebo hydrantu</t>
  </si>
  <si>
    <t>346140396</t>
  </si>
  <si>
    <t>Výšková úprava uličního vstupu nebo vpusti do 200 mm  zvýšením krycího hrnce, šoupěte nebo hydrantu bez úpravy armatur</t>
  </si>
  <si>
    <t>85</t>
  </si>
  <si>
    <t>8-1</t>
  </si>
  <si>
    <t>Vpusť betonová vč.plastové mříže a koše na bahno</t>
  </si>
  <si>
    <t>-1326643230</t>
  </si>
  <si>
    <t>86</t>
  </si>
  <si>
    <t>8-2</t>
  </si>
  <si>
    <t>Mříž plastová</t>
  </si>
  <si>
    <t>375914275</t>
  </si>
  <si>
    <t>87</t>
  </si>
  <si>
    <t>8-3</t>
  </si>
  <si>
    <t>Vpusť podobrubníková vč.poklopu</t>
  </si>
  <si>
    <t>-192541524</t>
  </si>
  <si>
    <t>88</t>
  </si>
  <si>
    <t>9-0</t>
  </si>
  <si>
    <t>Přemístění označníku</t>
  </si>
  <si>
    <t>1046043771</t>
  </si>
  <si>
    <t>89</t>
  </si>
  <si>
    <t>9-01</t>
  </si>
  <si>
    <t>Demonáž sloupků proti najetí vč.odvozu</t>
  </si>
  <si>
    <t>-661300857</t>
  </si>
  <si>
    <t>90</t>
  </si>
  <si>
    <t>911111111</t>
  </si>
  <si>
    <t>Montáž zábradlí ocelového zabetonovaného</t>
  </si>
  <si>
    <t>-1446910686</t>
  </si>
  <si>
    <t>Montáž zábradlí ocelového  zabetonovaného</t>
  </si>
  <si>
    <t>91</t>
  </si>
  <si>
    <t>911121111</t>
  </si>
  <si>
    <t>Montáž zábradlí ocelového přichyceného vruty do betonového podkladu</t>
  </si>
  <si>
    <t>-843330986</t>
  </si>
  <si>
    <t>Montáž zábradlí ocelového  přichyceného vruty do betonového podkladu</t>
  </si>
  <si>
    <t>92</t>
  </si>
  <si>
    <t>911381212</t>
  </si>
  <si>
    <t>Městská ochranná zábrana betonová průběžná délky 1 m výšky 0,5 m</t>
  </si>
  <si>
    <t>1163535136</t>
  </si>
  <si>
    <t>Městská ochranná zábrana  průběžná délky 1 m, výšky 0,5 m</t>
  </si>
  <si>
    <t>93</t>
  </si>
  <si>
    <t>914111111</t>
  </si>
  <si>
    <t>Montáž svislé dopravní značky do velikosti 1 m2 objímkami na sloupek nebo konzolu</t>
  </si>
  <si>
    <t>-1952835859</t>
  </si>
  <si>
    <t>Montáž svislé dopravní značky základní  velikosti do 1 m2 objímkami na sloupky nebo konzoly</t>
  </si>
  <si>
    <t>IP11a</t>
  </si>
  <si>
    <t>IP11b</t>
  </si>
  <si>
    <t>IP12+225</t>
  </si>
  <si>
    <t>E8d</t>
  </si>
  <si>
    <t>E13</t>
  </si>
  <si>
    <t>přemístění značky bez dodávky</t>
  </si>
  <si>
    <t>94</t>
  </si>
  <si>
    <t>40445625</t>
  </si>
  <si>
    <t>informativní značky provozní IP8, IP9, IP11-IP13 500x700mm</t>
  </si>
  <si>
    <t>1815208657</t>
  </si>
  <si>
    <t>95</t>
  </si>
  <si>
    <t>40445649</t>
  </si>
  <si>
    <t>dodatkové tabulky E3-E5, E8, E14-E16 500x150mm</t>
  </si>
  <si>
    <t>-1496067983</t>
  </si>
  <si>
    <t>96</t>
  </si>
  <si>
    <t>40445650</t>
  </si>
  <si>
    <t>dodatkové tabulky E7, E12, E13 500x300mm</t>
  </si>
  <si>
    <t>-1717203342</t>
  </si>
  <si>
    <t>97</t>
  </si>
  <si>
    <t>914511112</t>
  </si>
  <si>
    <t>Montáž sloupku dopravních značek délky do 3,5 m s betonovým základem a patkou</t>
  </si>
  <si>
    <t>1697990278</t>
  </si>
  <si>
    <t>Montáž sloupku dopravních značek  délky do 3,5 m do hliníkové patky</t>
  </si>
  <si>
    <t xml:space="preserve">sloupky  nové </t>
  </si>
  <si>
    <t>3,0</t>
  </si>
  <si>
    <t>přemístění bez dodávky</t>
  </si>
  <si>
    <t>1,0</t>
  </si>
  <si>
    <t>98</t>
  </si>
  <si>
    <t>40445225</t>
  </si>
  <si>
    <t>sloupek pro dopravní značku Zn D 60mm v 3,5m</t>
  </si>
  <si>
    <t>-2014137423</t>
  </si>
  <si>
    <t>99</t>
  </si>
  <si>
    <t>40445240</t>
  </si>
  <si>
    <t>patka pro sloupek Al D 60mm</t>
  </si>
  <si>
    <t>-195738388</t>
  </si>
  <si>
    <t>100</t>
  </si>
  <si>
    <t>40445256</t>
  </si>
  <si>
    <t>svorka upínací na sloupek dopravní značky D 60mm</t>
  </si>
  <si>
    <t>-286716555</t>
  </si>
  <si>
    <t>101</t>
  </si>
  <si>
    <t>40445253</t>
  </si>
  <si>
    <t>víčko plastové na sloupek D 60mm</t>
  </si>
  <si>
    <t>-131957082</t>
  </si>
  <si>
    <t>102</t>
  </si>
  <si>
    <t>915111112</t>
  </si>
  <si>
    <t>Vodorovné dopravní značení dělící čáry souvislé š 125 mm retroreflexní bílá barva</t>
  </si>
  <si>
    <t>-1806560468</t>
  </si>
  <si>
    <t>Vodorovné dopravní značení stříkané barvou  dělící čára šířky 125 mm souvislá bílá retroreflexní</t>
  </si>
  <si>
    <t>V10b</t>
  </si>
  <si>
    <t>29,0*4</t>
  </si>
  <si>
    <t>V10c</t>
  </si>
  <si>
    <t>8*4,0</t>
  </si>
  <si>
    <t>103</t>
  </si>
  <si>
    <t>915111116</t>
  </si>
  <si>
    <t>Vodorovné dopravní značení dělící čáry souvislé š 125 mm retroreflexní žlutá barva</t>
  </si>
  <si>
    <t>-1988870006</t>
  </si>
  <si>
    <t>Vodorovné dopravní značení stříkané barvou  dělící čára šířky 125 mm souvislá žlutá retroreflexní</t>
  </si>
  <si>
    <t>V12c</t>
  </si>
  <si>
    <t>23,0</t>
  </si>
  <si>
    <t>104</t>
  </si>
  <si>
    <t>915131112</t>
  </si>
  <si>
    <t>Vodorovné dopravní značení přechody pro chodce, šipky, symboly retroreflexní bílá barva</t>
  </si>
  <si>
    <t>1801915188</t>
  </si>
  <si>
    <t>Vodorovné dopravní značení stříkané barvou  přechody pro chodce, šipky, symboly bílé retroreflexní</t>
  </si>
  <si>
    <t>V10f</t>
  </si>
  <si>
    <t>5,0*1</t>
  </si>
  <si>
    <t>V20</t>
  </si>
  <si>
    <t>5,0*4</t>
  </si>
  <si>
    <t>V13</t>
  </si>
  <si>
    <t>4,0+31,0</t>
  </si>
  <si>
    <t>V15</t>
  </si>
  <si>
    <t>V10e</t>
  </si>
  <si>
    <t>1*5,0</t>
  </si>
  <si>
    <t>105</t>
  </si>
  <si>
    <t>915131116</t>
  </si>
  <si>
    <t>Vodorovné dopravní značení přechody pro chodce, šipky, symboly retroreflexní žlutá barva</t>
  </si>
  <si>
    <t>-823731252</t>
  </si>
  <si>
    <t>Vodorovné dopravní značení stříkané barvou  přechody pro chodce, šipky, symboly žluté retroreflexní</t>
  </si>
  <si>
    <t>V12b</t>
  </si>
  <si>
    <t>186,0</t>
  </si>
  <si>
    <t>V12a</t>
  </si>
  <si>
    <t>12,0+295,0</t>
  </si>
  <si>
    <t>V20-barevná</t>
  </si>
  <si>
    <t>V15(A19)barevná</t>
  </si>
  <si>
    <t>106</t>
  </si>
  <si>
    <t>915611111</t>
  </si>
  <si>
    <t>Předznačení vodorovného liniového značení</t>
  </si>
  <si>
    <t>509626223</t>
  </si>
  <si>
    <t>Předznačení pro vodorovné značení  stříkané barvou nebo prováděné z nátěrových hmot liniové dělicí čáry, vodicí proužky</t>
  </si>
  <si>
    <t>107</t>
  </si>
  <si>
    <t>915621111</t>
  </si>
  <si>
    <t>Předznačení vodorovného plošného značení</t>
  </si>
  <si>
    <t>-580543349</t>
  </si>
  <si>
    <t>Předznačení pro vodorovné značení  stříkané barvou nebo prováděné z nátěrových hmot plošné šipky, symboly, nápisy</t>
  </si>
  <si>
    <t>108</t>
  </si>
  <si>
    <t>916111122</t>
  </si>
  <si>
    <t>Osazení obruby z drobných kostek bez boční opěry do lože z betonu prostého</t>
  </si>
  <si>
    <t>-946756069</t>
  </si>
  <si>
    <t>Osazení silniční obruby z dlažebních kostek v jedné řadě  s ložem tl. přes 50 do 100 mm, s vyplněním a zatřením spár cementovou maltou z drobných kostek bez boční opěry, do lože z betonu prostého tř. C 12/15</t>
  </si>
  <si>
    <t>znovuosazení dvouřádku-bez dodávky</t>
  </si>
  <si>
    <t>8,0</t>
  </si>
  <si>
    <t>109</t>
  </si>
  <si>
    <t>916111123</t>
  </si>
  <si>
    <t>Osazení obruby z drobných kostek s boční opěrou do lože z betonu prostého</t>
  </si>
  <si>
    <t>-1376169206</t>
  </si>
  <si>
    <t>Osazení silniční obruby z dlažebních kostek v jedné řadě  s ložem tl. přes 50 do 100 mm, s vyplněním a zatřením spár cementovou maltou z drobných kostek s boční opěrou z betonu prostého tř. C 12/15, do lože z betonu prostého téže značky</t>
  </si>
  <si>
    <t>110</t>
  </si>
  <si>
    <t>916131213</t>
  </si>
  <si>
    <t>Osazení silničního obrubníku betonového stojatého s boční opěrou do lože z betonu prostého</t>
  </si>
  <si>
    <t>-1940514232</t>
  </si>
  <si>
    <t>Osazení silničního obrubníku betonového se zřízením lože, s vyplněním a zatřením spár cementovou maltou stojatého s boční opěrou z betonu prostého, do lože z betonu prostého</t>
  </si>
  <si>
    <t>obrubník 100/250</t>
  </si>
  <si>
    <t>450,0</t>
  </si>
  <si>
    <t>111</t>
  </si>
  <si>
    <t>59217017</t>
  </si>
  <si>
    <t>obrubník betonový chodníkový 1000x100x250mm</t>
  </si>
  <si>
    <t>1124471418</t>
  </si>
  <si>
    <t>112</t>
  </si>
  <si>
    <t>916231213</t>
  </si>
  <si>
    <t>Osazení chodníkového obrubníku betonového stojatého s boční opěrou do lože z betonu prostého</t>
  </si>
  <si>
    <t>-472161951</t>
  </si>
  <si>
    <t>Osazení chodníkového obrubníku betonového se zřízením lože, s vyplněním a zatřením spár cementovou maltou stojatého s boční opěrou z betonu prostého, do lože z betonu prostého</t>
  </si>
  <si>
    <t>obrubník 50/200</t>
  </si>
  <si>
    <t>1500,0</t>
  </si>
  <si>
    <t>113</t>
  </si>
  <si>
    <t>59217002</t>
  </si>
  <si>
    <t>obrubník betonový zahradní šedý 1000x50x200mm</t>
  </si>
  <si>
    <t>816272336</t>
  </si>
  <si>
    <t>114</t>
  </si>
  <si>
    <t>916241113</t>
  </si>
  <si>
    <t>Osazení obrubníku kamenného ležatého s boční opěrou do lože z betonu prostého</t>
  </si>
  <si>
    <t>-1493199148</t>
  </si>
  <si>
    <t>Osazení obrubníku kamenného se zřízením lože, s vyplněním a zatřením spár cementovou maltou ležatého s boční opěrou z betonu prostého, do lože z betonu prostého</t>
  </si>
  <si>
    <t>osazení OP3 bez dodávky</t>
  </si>
  <si>
    <t>115</t>
  </si>
  <si>
    <t>916241213</t>
  </si>
  <si>
    <t>Osazení obrubníku kamenného stojatého s boční opěrou do lože z betonu prostého</t>
  </si>
  <si>
    <t>-1041714821</t>
  </si>
  <si>
    <t>Osazení obrubníku kamenného se zřízením lože, s vyplněním a zatřením spár cementovou maltou stojatého s boční opěrou z betonu prostého, do lože z betonu prostého</t>
  </si>
  <si>
    <t>Krajník 130/250-dodávka jen 100m</t>
  </si>
  <si>
    <t>195,0+78,0</t>
  </si>
  <si>
    <t>116</t>
  </si>
  <si>
    <t>58380001</t>
  </si>
  <si>
    <t>krajník kamenný žulový silniční 130x200x300-800mm</t>
  </si>
  <si>
    <t>217638007</t>
  </si>
  <si>
    <t>117</t>
  </si>
  <si>
    <t>919121121</t>
  </si>
  <si>
    <t>Těsnění spár zálivkou za studena pro komůrky š 15 mm hl 25 mm s těsnicím profilem</t>
  </si>
  <si>
    <t>-896651764</t>
  </si>
  <si>
    <t>Utěsnění dilatačních spár zálivkou za studena  v cementobetonovém nebo živičném krytu včetně adhezního nátěru s těsnicím profilem pod zálivkou, pro komůrky šířky 15 mm, hloubky 25 mm</t>
  </si>
  <si>
    <t>118</t>
  </si>
  <si>
    <t>919735112</t>
  </si>
  <si>
    <t>Řezání stávajícího živičného krytu hl do 100 mm</t>
  </si>
  <si>
    <t>-1509492367</t>
  </si>
  <si>
    <t>Řezání stávajícího živičného krytu nebo podkladu  hloubky přes 50 do 100 mm</t>
  </si>
  <si>
    <t>38,0+73,0</t>
  </si>
  <si>
    <t>119</t>
  </si>
  <si>
    <t>919735122</t>
  </si>
  <si>
    <t>Řezání stávajícího betonového krytu hl do 100 mm</t>
  </si>
  <si>
    <t>-506361405</t>
  </si>
  <si>
    <t>Řezání stávajícího betonového krytu nebo podkladu  hloubky přes 50 do 100 mm</t>
  </si>
  <si>
    <t>18,0</t>
  </si>
  <si>
    <t>120</t>
  </si>
  <si>
    <t>935112211</t>
  </si>
  <si>
    <t>Osazení příkopového žlabu do betonu tl 100 mm z betonových tvárnic š 800 mm</t>
  </si>
  <si>
    <t>993062106</t>
  </si>
  <si>
    <t>Osazení betonového příkopového žlabu s vyplněním a zatřením spár cementovou maltou s ložem tl. 100 mm z betonu prostého z betonových příkopových tvárnic šířky přes 500 do 800 mm</t>
  </si>
  <si>
    <t>TZ a situace</t>
  </si>
  <si>
    <t>4,5+9,0</t>
  </si>
  <si>
    <t>121</t>
  </si>
  <si>
    <t>59227035</t>
  </si>
  <si>
    <t>žlab odvodňovací betonový 510x 650x157mm</t>
  </si>
  <si>
    <t>985584407</t>
  </si>
  <si>
    <t>122</t>
  </si>
  <si>
    <t>936104213</t>
  </si>
  <si>
    <t>Montáž odpadkového koše kotevními šrouby na pevný podklad</t>
  </si>
  <si>
    <t>-353703980</t>
  </si>
  <si>
    <t>Montáž odpadkového koše  přichycením kotevními šrouby</t>
  </si>
  <si>
    <t>koš z dodávkou</t>
  </si>
  <si>
    <t>koš bez dodávky-přemístění</t>
  </si>
  <si>
    <t>123</t>
  </si>
  <si>
    <t>74910120</t>
  </si>
  <si>
    <t>koš odpadkový plastový (možnost upevnění) v 840mm D 350mm obsah 50L</t>
  </si>
  <si>
    <t>27676394</t>
  </si>
  <si>
    <t>124</t>
  </si>
  <si>
    <t>Odstranění odpadkového koše s betonovou patkou</t>
  </si>
  <si>
    <t>-1854612487</t>
  </si>
  <si>
    <t>125</t>
  </si>
  <si>
    <t>966005111</t>
  </si>
  <si>
    <t>Rozebrání a odstranění silničního zábradlí se sloupky osazenými s betonovými patkami</t>
  </si>
  <si>
    <t>-909414679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</si>
  <si>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</si>
  <si>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126</t>
  </si>
  <si>
    <t>966006132</t>
  </si>
  <si>
    <t>Odstranění značek dopravních nebo orientačních se sloupky s betonovými patkami</t>
  </si>
  <si>
    <t>-1324898541</t>
  </si>
  <si>
    <t>Odstranění dopravních nebo orientačních značek se sloupkem  s uložením hmot na vzdálenost do 20 m nebo s naložením na dopravní prostředek, se zásypem jam a jeho zhutněním s betonovou patkou</t>
  </si>
  <si>
    <t>3+1</t>
  </si>
  <si>
    <t>127</t>
  </si>
  <si>
    <t>966006211</t>
  </si>
  <si>
    <t>Odstranění svislých dopravních značek ze sloupů,sloupků nebo konzol</t>
  </si>
  <si>
    <t>1764007307</t>
  </si>
  <si>
    <t>Odstranění (demontáž) svislých dopravních značek  s odklizením materiálu na skládku na vzdálenost do 20 m nebo s naložením na dopravní prostředek ze sloupů, sloupků nebo konzol</t>
  </si>
  <si>
    <t>2+4</t>
  </si>
  <si>
    <t>128</t>
  </si>
  <si>
    <t>979024443</t>
  </si>
  <si>
    <t>Očištění vybouraných obrubníků a krajníků silničních</t>
  </si>
  <si>
    <t>967603318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</si>
  <si>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</si>
  <si>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129</t>
  </si>
  <si>
    <t>979054451</t>
  </si>
  <si>
    <t>Očištění vybouraných zámkových dlaždic s původním spárováním z kameniva těženého</t>
  </si>
  <si>
    <t>-1421384251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</si>
  <si>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</si>
  <si>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130</t>
  </si>
  <si>
    <t>979071122</t>
  </si>
  <si>
    <t>Očištění dlažebních kostek drobných s původním spárováním živičnou směsí nebo MC</t>
  </si>
  <si>
    <t>898440035</t>
  </si>
  <si>
    <t>Očištění vybouraných dlažebních kostek  od spojovacího materiálu, s uložením očištěných kostek na skládku, s odklizením odpadových hmot na hromady a s odklizením vybouraných kostek na vzdálenost do 3 m drobných, s původním vyplněním spár živicí nebo cementovou maltou</t>
  </si>
  <si>
    <t>110,0*0,1*4</t>
  </si>
  <si>
    <t>131</t>
  </si>
  <si>
    <t>981511116</t>
  </si>
  <si>
    <t>Demolice konstrukcí objektů z betonu prostého postupným rozebíráním</t>
  </si>
  <si>
    <t>1332397941</t>
  </si>
  <si>
    <t>Demolice konstrukcí objektů  postupným rozebíráním konstrukcí z betonu prostého</t>
  </si>
  <si>
    <t>demolice ploch a bet,schodišť</t>
  </si>
  <si>
    <t>41,0</t>
  </si>
  <si>
    <t>132</t>
  </si>
  <si>
    <t>Ochranný sloupek proti najetí D+M</t>
  </si>
  <si>
    <t>-147721367</t>
  </si>
  <si>
    <t>133</t>
  </si>
  <si>
    <t>Zábradlí ocelové,žárově pozinkované,sváry zabroušené a zatmelené</t>
  </si>
  <si>
    <t>1773650148</t>
  </si>
  <si>
    <t>Odvodňovací žlab</t>
  </si>
  <si>
    <t>10,0+8,8</t>
  </si>
  <si>
    <t>134</t>
  </si>
  <si>
    <t>Úprava stávajícího schodiště vč.úpravy zábradíl</t>
  </si>
  <si>
    <t>-2089214528</t>
  </si>
  <si>
    <t>Dřevěný chodník</t>
  </si>
  <si>
    <t>135</t>
  </si>
  <si>
    <t>Odvodňovací žlab(aco drain)+žlabová vpusť</t>
  </si>
  <si>
    <t>1609760871</t>
  </si>
  <si>
    <t>136</t>
  </si>
  <si>
    <t>9-5</t>
  </si>
  <si>
    <t>Oprava zídky-30m2</t>
  </si>
  <si>
    <t>-1141790724</t>
  </si>
  <si>
    <t>137</t>
  </si>
  <si>
    <t>9-6</t>
  </si>
  <si>
    <t>Parkovací doraz</t>
  </si>
  <si>
    <t>-1012151042</t>
  </si>
  <si>
    <t>138</t>
  </si>
  <si>
    <t>-497703223</t>
  </si>
  <si>
    <t>Vodorovná doprava suti  bez naložení, ale se složením a s hrubým urovnáním ze sypkých materiálů, na vzdálenost do 1 km</t>
  </si>
  <si>
    <t>3045,196+90,2</t>
  </si>
  <si>
    <t>139</t>
  </si>
  <si>
    <t>46310095</t>
  </si>
  <si>
    <t>Vodorovná doprava suti  bez naložení, ale se složením a s hrubým urovnáním Příplatek k ceně za každý další i započatý 1 km přes 1 km</t>
  </si>
  <si>
    <t>3135,396*9</t>
  </si>
  <si>
    <t>140</t>
  </si>
  <si>
    <t>-1558399110</t>
  </si>
  <si>
    <t>Nakládání na dopravní prostředky  pro vodorovnou dopravu suti</t>
  </si>
  <si>
    <t>141</t>
  </si>
  <si>
    <t>997221861</t>
  </si>
  <si>
    <t>Poplatek za uložení stavebního odpadu na recyklační skládce (skládkovné) z prostého betonu pod kódem 17 01 01</t>
  </si>
  <si>
    <t>-1081728272</t>
  </si>
  <si>
    <t>Poplatek za uložení stavebního odpadu na recyklační skládce (skládkovné) z prostého betonu zatříděného do Katalogu odpadů pod kódem 17 01 01</t>
  </si>
  <si>
    <t>674,4+(1,35*2,0)+90,2</t>
  </si>
  <si>
    <t>142</t>
  </si>
  <si>
    <t>997221873</t>
  </si>
  <si>
    <t>1965221106</t>
  </si>
  <si>
    <t>143</t>
  </si>
  <si>
    <t>997221875</t>
  </si>
  <si>
    <t>Poplatek za uložení stavebního odpadu na recyklační skládce (skládkovné) asfaltového bez obsahu dehtu zatříděného do Katalogu odpadů pod kódem 17 03 02</t>
  </si>
  <si>
    <t>1446403249</t>
  </si>
  <si>
    <t>998</t>
  </si>
  <si>
    <t>Přesun hmot</t>
  </si>
  <si>
    <t>144</t>
  </si>
  <si>
    <t>998223011</t>
  </si>
  <si>
    <t>Přesun hmot pro pozemní komunikace s krytem dlážděným</t>
  </si>
  <si>
    <t>-1380646592</t>
  </si>
  <si>
    <t>Přesun hmot pro pozemní komunikace s krytem dlážděným  dopravní vzdálenost do 200 m jakékoliv délky objektu</t>
  </si>
  <si>
    <t>4 - SO 401 Veřejné osvětlení</t>
  </si>
  <si>
    <t>1419534817</t>
  </si>
  <si>
    <t>5 - SO 402 Přeložka vedení PODA</t>
  </si>
  <si>
    <t>121349282</t>
  </si>
  <si>
    <t>SO 402 Přeložkavedení PODA</t>
  </si>
  <si>
    <t>6 - SO 701 Přístřešek</t>
  </si>
  <si>
    <t>Autobusový třímodelový přístřešek D+M</t>
  </si>
  <si>
    <t>-635579387</t>
  </si>
  <si>
    <t>Demolice přístřešku vč.odvozu a uložení na skládku</t>
  </si>
  <si>
    <t>-1910868521</t>
  </si>
  <si>
    <t>7 - SO 801 Vegetační úpravy</t>
  </si>
  <si>
    <t>1117481349</t>
  </si>
  <si>
    <t>8 - SO 901 Objekt hřišť a městského mobiliáře</t>
  </si>
  <si>
    <t>-442724737</t>
  </si>
  <si>
    <t>Ing.Martin Krejčí</t>
  </si>
  <si>
    <t>CSÚRS 2020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</si>
</sst>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22" fillId="6" borderId="0" xfId="0" applyFont="1" applyFill="1" applyBorder="1" applyAlignment="1" applyProtection="1">
      <alignment horizontal="center" vertical="center"/>
      <protection locked="0"/>
    </xf>
    <xf numFmtId="49" fontId="22" fillId="6" borderId="0" xfId="0" applyNumberFormat="1" applyFont="1" applyFill="1" applyBorder="1" applyAlignment="1" applyProtection="1">
      <alignment horizontal="left" vertical="center" wrapText="1"/>
      <protection locked="0"/>
    </xf>
    <xf numFmtId="0" fontId="22" fillId="6" borderId="0" xfId="0" applyFont="1" applyFill="1" applyBorder="1" applyAlignment="1" applyProtection="1">
      <alignment horizontal="left" vertical="center" wrapText="1"/>
      <protection locked="0"/>
    </xf>
    <xf numFmtId="0" fontId="22" fillId="6" borderId="0" xfId="0" applyFont="1" applyFill="1" applyBorder="1" applyAlignment="1" applyProtection="1">
      <alignment horizontal="center" vertical="center" wrapText="1"/>
      <protection locked="0"/>
    </xf>
    <xf numFmtId="167" fontId="22" fillId="6" borderId="0" xfId="0" applyNumberFormat="1" applyFont="1" applyFill="1" applyBorder="1" applyAlignment="1" applyProtection="1">
      <alignment vertical="center"/>
      <protection locked="0"/>
    </xf>
    <xf numFmtId="4" fontId="22" fillId="6" borderId="0" xfId="0" applyNumberFormat="1" applyFont="1" applyFill="1" applyBorder="1" applyAlignment="1" applyProtection="1">
      <alignment vertical="center"/>
      <protection locked="0"/>
    </xf>
    <xf numFmtId="0" fontId="0" fillId="6" borderId="0" xfId="0" applyFont="1" applyFill="1" applyBorder="1" applyAlignment="1">
      <alignment vertical="center"/>
    </xf>
    <xf numFmtId="0" fontId="34" fillId="6" borderId="0" xfId="0" applyFont="1" applyFill="1" applyBorder="1" applyAlignment="1">
      <alignment horizontal="left" vertical="center"/>
    </xf>
    <xf numFmtId="0" fontId="35" fillId="6" borderId="0" xfId="0" applyFont="1" applyFill="1" applyBorder="1" applyAlignment="1">
      <alignment horizontal="left" vertical="center" wrapText="1"/>
    </xf>
    <xf numFmtId="0" fontId="0" fillId="6" borderId="0" xfId="0" applyFont="1" applyFill="1" applyBorder="1" applyAlignment="1" applyProtection="1">
      <alignment vertical="center"/>
      <protection locked="0"/>
    </xf>
    <xf numFmtId="0" fontId="10" fillId="6" borderId="0" xfId="0" applyFont="1" applyFill="1" applyBorder="1" applyAlignment="1">
      <alignment vertical="center"/>
    </xf>
    <xf numFmtId="0" fontId="10" fillId="6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 wrapText="1"/>
    </xf>
    <xf numFmtId="167" fontId="10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 applyProtection="1">
      <alignment vertical="center"/>
      <protection locked="0"/>
    </xf>
    <xf numFmtId="0" fontId="11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 wrapText="1"/>
    </xf>
    <xf numFmtId="167" fontId="11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 applyProtection="1">
      <alignment vertical="center"/>
      <protection locked="0"/>
    </xf>
    <xf numFmtId="0" fontId="36" fillId="6" borderId="0" xfId="0" applyFont="1" applyFill="1" applyBorder="1" applyAlignment="1" applyProtection="1">
      <alignment horizontal="center" vertical="center"/>
      <protection locked="0"/>
    </xf>
    <xf numFmtId="49" fontId="36" fillId="6" borderId="0" xfId="0" applyNumberFormat="1" applyFont="1" applyFill="1" applyBorder="1" applyAlignment="1" applyProtection="1">
      <alignment horizontal="left" vertical="center" wrapText="1"/>
      <protection locked="0"/>
    </xf>
    <xf numFmtId="0" fontId="36" fillId="6" borderId="0" xfId="0" applyFont="1" applyFill="1" applyBorder="1" applyAlignment="1" applyProtection="1">
      <alignment horizontal="left" vertical="center" wrapText="1"/>
      <protection locked="0"/>
    </xf>
    <xf numFmtId="0" fontId="36" fillId="6" borderId="0" xfId="0" applyFont="1" applyFill="1" applyBorder="1" applyAlignment="1" applyProtection="1">
      <alignment horizontal="center" vertical="center" wrapText="1"/>
      <protection locked="0"/>
    </xf>
    <xf numFmtId="167" fontId="36" fillId="6" borderId="0" xfId="0" applyNumberFormat="1" applyFont="1" applyFill="1" applyBorder="1" applyAlignment="1" applyProtection="1">
      <alignment vertical="center"/>
      <protection locked="0"/>
    </xf>
    <xf numFmtId="4" fontId="36" fillId="6" borderId="0" xfId="0" applyNumberFormat="1" applyFont="1" applyFill="1" applyBorder="1" applyAlignment="1" applyProtection="1">
      <alignment vertical="center"/>
      <protection locked="0"/>
    </xf>
    <xf numFmtId="0" fontId="22" fillId="6" borderId="23" xfId="0" applyFont="1" applyFill="1" applyBorder="1" applyAlignment="1" applyProtection="1">
      <alignment horizontal="left" vertical="center" wrapText="1"/>
      <protection locked="0"/>
    </xf>
    <xf numFmtId="0" fontId="0" fillId="6" borderId="23" xfId="0" applyFont="1" applyFill="1" applyBorder="1" applyAlignment="1">
      <alignment vertical="center"/>
    </xf>
    <xf numFmtId="0" fontId="10" fillId="6" borderId="23" xfId="0" applyFont="1" applyFill="1" applyBorder="1" applyAlignment="1">
      <alignment vertical="center"/>
    </xf>
    <xf numFmtId="0" fontId="11" fillId="6" borderId="23" xfId="0" applyFont="1" applyFill="1" applyBorder="1" applyAlignment="1">
      <alignment vertical="center"/>
    </xf>
    <xf numFmtId="0" fontId="36" fillId="6" borderId="23" xfId="0" applyFont="1" applyFill="1" applyBorder="1" applyAlignment="1" applyProtection="1">
      <alignment horizontal="left" vertical="center" wrapText="1"/>
      <protection locked="0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opLeftCell="A76" workbookViewId="0">
      <selection activeCell="J97" sqref="J97:AF9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72" t="s">
        <v>5</v>
      </c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81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R5" s="20"/>
      <c r="BE5" s="278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82" t="s">
        <v>16</v>
      </c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R6" s="20"/>
      <c r="BE6" s="279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79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79"/>
      <c r="BS8" s="17" t="s">
        <v>6</v>
      </c>
    </row>
    <row r="9" spans="1:74" s="1" customFormat="1" ht="14.45" customHeight="1">
      <c r="B9" s="20"/>
      <c r="AR9" s="20"/>
      <c r="BE9" s="279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79"/>
      <c r="BS10" s="17" t="s">
        <v>6</v>
      </c>
    </row>
    <row r="11" spans="1:74" s="1" customFormat="1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79"/>
      <c r="BS11" s="17" t="s">
        <v>6</v>
      </c>
    </row>
    <row r="12" spans="1:74" s="1" customFormat="1" ht="6.95" customHeight="1">
      <c r="B12" s="20"/>
      <c r="AR12" s="20"/>
      <c r="BE12" s="279"/>
      <c r="BS12" s="17" t="s">
        <v>6</v>
      </c>
    </row>
    <row r="13" spans="1:74" s="1" customFormat="1" ht="12" customHeight="1">
      <c r="B13" s="20"/>
      <c r="D13" s="27" t="s">
        <v>27</v>
      </c>
      <c r="AK13" s="27" t="s">
        <v>24</v>
      </c>
      <c r="AN13" s="29"/>
      <c r="AR13" s="20"/>
      <c r="BE13" s="279"/>
      <c r="BS13" s="17" t="s">
        <v>6</v>
      </c>
    </row>
    <row r="14" spans="1:74" ht="12.75">
      <c r="B14" s="20"/>
      <c r="E14" s="283" t="s">
        <v>1104</v>
      </c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7" t="s">
        <v>26</v>
      </c>
      <c r="AN14" s="29"/>
      <c r="AR14" s="20"/>
      <c r="BE14" s="279"/>
      <c r="BS14" s="17" t="s">
        <v>6</v>
      </c>
    </row>
    <row r="15" spans="1:74" s="1" customFormat="1" ht="6.95" customHeight="1">
      <c r="B15" s="20"/>
      <c r="AR15" s="20"/>
      <c r="BE15" s="279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79"/>
      <c r="BS16" s="17" t="s">
        <v>3</v>
      </c>
    </row>
    <row r="17" spans="1:71" s="1" customFormat="1" ht="18.399999999999999" customHeight="1">
      <c r="B17" s="20"/>
      <c r="E17" s="25" t="s">
        <v>29</v>
      </c>
      <c r="AK17" s="27" t="s">
        <v>26</v>
      </c>
      <c r="AN17" s="25" t="s">
        <v>1</v>
      </c>
      <c r="AR17" s="20"/>
      <c r="BE17" s="279"/>
      <c r="BS17" s="17" t="s">
        <v>30</v>
      </c>
    </row>
    <row r="18" spans="1:71" s="1" customFormat="1" ht="6.95" customHeight="1">
      <c r="B18" s="20"/>
      <c r="AR18" s="20"/>
      <c r="BE18" s="279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24</v>
      </c>
      <c r="AN19" s="25" t="s">
        <v>1</v>
      </c>
      <c r="AR19" s="20"/>
      <c r="BE19" s="279"/>
      <c r="BS19" s="17" t="s">
        <v>6</v>
      </c>
    </row>
    <row r="20" spans="1:71" s="1" customFormat="1" ht="18.399999999999999" customHeight="1">
      <c r="B20" s="20"/>
      <c r="E20" s="25" t="s">
        <v>32</v>
      </c>
      <c r="AK20" s="27" t="s">
        <v>26</v>
      </c>
      <c r="AN20" s="25" t="s">
        <v>1</v>
      </c>
      <c r="AR20" s="20"/>
      <c r="BE20" s="279"/>
      <c r="BS20" s="17" t="s">
        <v>30</v>
      </c>
    </row>
    <row r="21" spans="1:71" s="1" customFormat="1" ht="6.95" customHeight="1">
      <c r="B21" s="20"/>
      <c r="AR21" s="20"/>
      <c r="BE21" s="279"/>
    </row>
    <row r="22" spans="1:71" s="1" customFormat="1" ht="12" customHeight="1">
      <c r="B22" s="20"/>
      <c r="D22" s="27" t="s">
        <v>33</v>
      </c>
      <c r="AR22" s="20"/>
      <c r="BE22" s="279"/>
    </row>
    <row r="23" spans="1:71" s="1" customFormat="1" ht="16.5" customHeight="1">
      <c r="B23" s="20"/>
      <c r="E23" s="285" t="s">
        <v>1</v>
      </c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R23" s="20"/>
      <c r="BE23" s="279"/>
    </row>
    <row r="24" spans="1:71" s="1" customFormat="1" ht="6.95" customHeight="1">
      <c r="B24" s="20"/>
      <c r="AR24" s="20"/>
      <c r="BE24" s="279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79"/>
    </row>
    <row r="26" spans="1:71" s="2" customFormat="1" ht="25.9" customHeight="1">
      <c r="A26" s="32"/>
      <c r="B26" s="33"/>
      <c r="C26" s="32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69">
        <f>ROUND(AG94,2)</f>
        <v>0</v>
      </c>
      <c r="AL26" s="270"/>
      <c r="AM26" s="270"/>
      <c r="AN26" s="270"/>
      <c r="AO26" s="270"/>
      <c r="AP26" s="32"/>
      <c r="AQ26" s="32"/>
      <c r="AR26" s="33"/>
      <c r="BE26" s="279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79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71" t="s">
        <v>35</v>
      </c>
      <c r="M28" s="271"/>
      <c r="N28" s="271"/>
      <c r="O28" s="271"/>
      <c r="P28" s="271"/>
      <c r="Q28" s="32"/>
      <c r="R28" s="32"/>
      <c r="S28" s="32"/>
      <c r="T28" s="32"/>
      <c r="U28" s="32"/>
      <c r="V28" s="32"/>
      <c r="W28" s="271" t="s">
        <v>36</v>
      </c>
      <c r="X28" s="271"/>
      <c r="Y28" s="271"/>
      <c r="Z28" s="271"/>
      <c r="AA28" s="271"/>
      <c r="AB28" s="271"/>
      <c r="AC28" s="271"/>
      <c r="AD28" s="271"/>
      <c r="AE28" s="271"/>
      <c r="AF28" s="32"/>
      <c r="AG28" s="32"/>
      <c r="AH28" s="32"/>
      <c r="AI28" s="32"/>
      <c r="AJ28" s="32"/>
      <c r="AK28" s="271" t="s">
        <v>37</v>
      </c>
      <c r="AL28" s="271"/>
      <c r="AM28" s="271"/>
      <c r="AN28" s="271"/>
      <c r="AO28" s="271"/>
      <c r="AP28" s="32"/>
      <c r="AQ28" s="32"/>
      <c r="AR28" s="33"/>
      <c r="BE28" s="279"/>
    </row>
    <row r="29" spans="1:71" s="3" customFormat="1" ht="14.45" customHeight="1">
      <c r="B29" s="37"/>
      <c r="D29" s="27" t="s">
        <v>38</v>
      </c>
      <c r="F29" s="27" t="s">
        <v>39</v>
      </c>
      <c r="L29" s="265">
        <v>0.21</v>
      </c>
      <c r="M29" s="264"/>
      <c r="N29" s="264"/>
      <c r="O29" s="264"/>
      <c r="P29" s="264"/>
      <c r="W29" s="263" t="e">
        <f>ROUND(AZ94, 2)</f>
        <v>#REF!</v>
      </c>
      <c r="X29" s="264"/>
      <c r="Y29" s="264"/>
      <c r="Z29" s="264"/>
      <c r="AA29" s="264"/>
      <c r="AB29" s="264"/>
      <c r="AC29" s="264"/>
      <c r="AD29" s="264"/>
      <c r="AE29" s="264"/>
      <c r="AK29" s="263" t="e">
        <f>ROUND(AV94, 2)</f>
        <v>#REF!</v>
      </c>
      <c r="AL29" s="264"/>
      <c r="AM29" s="264"/>
      <c r="AN29" s="264"/>
      <c r="AO29" s="264"/>
      <c r="AR29" s="37"/>
      <c r="BE29" s="280"/>
    </row>
    <row r="30" spans="1:71" s="3" customFormat="1" ht="14.45" customHeight="1">
      <c r="B30" s="37"/>
      <c r="F30" s="27" t="s">
        <v>40</v>
      </c>
      <c r="L30" s="265">
        <v>0.15</v>
      </c>
      <c r="M30" s="264"/>
      <c r="N30" s="264"/>
      <c r="O30" s="264"/>
      <c r="P30" s="264"/>
      <c r="W30" s="263" t="e">
        <f>ROUND(BA94, 2)</f>
        <v>#REF!</v>
      </c>
      <c r="X30" s="264"/>
      <c r="Y30" s="264"/>
      <c r="Z30" s="264"/>
      <c r="AA30" s="264"/>
      <c r="AB30" s="264"/>
      <c r="AC30" s="264"/>
      <c r="AD30" s="264"/>
      <c r="AE30" s="264"/>
      <c r="AK30" s="263" t="e">
        <f>ROUND(AW94, 2)</f>
        <v>#REF!</v>
      </c>
      <c r="AL30" s="264"/>
      <c r="AM30" s="264"/>
      <c r="AN30" s="264"/>
      <c r="AO30" s="264"/>
      <c r="AR30" s="37"/>
      <c r="BE30" s="280"/>
    </row>
    <row r="31" spans="1:71" s="3" customFormat="1" ht="14.45" hidden="1" customHeight="1">
      <c r="B31" s="37"/>
      <c r="F31" s="27" t="s">
        <v>41</v>
      </c>
      <c r="L31" s="265">
        <v>0.21</v>
      </c>
      <c r="M31" s="264"/>
      <c r="N31" s="264"/>
      <c r="O31" s="264"/>
      <c r="P31" s="264"/>
      <c r="W31" s="263" t="e">
        <f>ROUND(BB94, 2)</f>
        <v>#REF!</v>
      </c>
      <c r="X31" s="264"/>
      <c r="Y31" s="264"/>
      <c r="Z31" s="264"/>
      <c r="AA31" s="264"/>
      <c r="AB31" s="264"/>
      <c r="AC31" s="264"/>
      <c r="AD31" s="264"/>
      <c r="AE31" s="264"/>
      <c r="AK31" s="263">
        <v>0</v>
      </c>
      <c r="AL31" s="264"/>
      <c r="AM31" s="264"/>
      <c r="AN31" s="264"/>
      <c r="AO31" s="264"/>
      <c r="AR31" s="37"/>
      <c r="BE31" s="280"/>
    </row>
    <row r="32" spans="1:71" s="3" customFormat="1" ht="14.45" hidden="1" customHeight="1">
      <c r="B32" s="37"/>
      <c r="F32" s="27" t="s">
        <v>42</v>
      </c>
      <c r="L32" s="265">
        <v>0.15</v>
      </c>
      <c r="M32" s="264"/>
      <c r="N32" s="264"/>
      <c r="O32" s="264"/>
      <c r="P32" s="264"/>
      <c r="W32" s="263" t="e">
        <f>ROUND(BC94, 2)</f>
        <v>#REF!</v>
      </c>
      <c r="X32" s="264"/>
      <c r="Y32" s="264"/>
      <c r="Z32" s="264"/>
      <c r="AA32" s="264"/>
      <c r="AB32" s="264"/>
      <c r="AC32" s="264"/>
      <c r="AD32" s="264"/>
      <c r="AE32" s="264"/>
      <c r="AK32" s="263">
        <v>0</v>
      </c>
      <c r="AL32" s="264"/>
      <c r="AM32" s="264"/>
      <c r="AN32" s="264"/>
      <c r="AO32" s="264"/>
      <c r="AR32" s="37"/>
      <c r="BE32" s="280"/>
    </row>
    <row r="33" spans="1:57" s="3" customFormat="1" ht="14.45" hidden="1" customHeight="1">
      <c r="B33" s="37"/>
      <c r="F33" s="27" t="s">
        <v>43</v>
      </c>
      <c r="L33" s="265">
        <v>0</v>
      </c>
      <c r="M33" s="264"/>
      <c r="N33" s="264"/>
      <c r="O33" s="264"/>
      <c r="P33" s="264"/>
      <c r="W33" s="263" t="e">
        <f>ROUND(BD94, 2)</f>
        <v>#REF!</v>
      </c>
      <c r="X33" s="264"/>
      <c r="Y33" s="264"/>
      <c r="Z33" s="264"/>
      <c r="AA33" s="264"/>
      <c r="AB33" s="264"/>
      <c r="AC33" s="264"/>
      <c r="AD33" s="264"/>
      <c r="AE33" s="264"/>
      <c r="AK33" s="263">
        <v>0</v>
      </c>
      <c r="AL33" s="264"/>
      <c r="AM33" s="264"/>
      <c r="AN33" s="264"/>
      <c r="AO33" s="264"/>
      <c r="AR33" s="37"/>
      <c r="BE33" s="280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79"/>
    </row>
    <row r="35" spans="1:57" s="2" customFormat="1" ht="25.9" customHeight="1">
      <c r="A35" s="32"/>
      <c r="B35" s="33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77" t="s">
        <v>46</v>
      </c>
      <c r="Y35" s="275"/>
      <c r="Z35" s="275"/>
      <c r="AA35" s="275"/>
      <c r="AB35" s="275"/>
      <c r="AC35" s="40"/>
      <c r="AD35" s="40"/>
      <c r="AE35" s="40"/>
      <c r="AF35" s="40"/>
      <c r="AG35" s="40"/>
      <c r="AH35" s="40"/>
      <c r="AI35" s="40"/>
      <c r="AJ35" s="40"/>
      <c r="AK35" s="274" t="e">
        <f>SUM(AK26:AK33)</f>
        <v>#REF!</v>
      </c>
      <c r="AL35" s="275"/>
      <c r="AM35" s="275"/>
      <c r="AN35" s="275"/>
      <c r="AO35" s="276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2"/>
      <c r="B60" s="33"/>
      <c r="C60" s="32"/>
      <c r="D60" s="45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49</v>
      </c>
      <c r="AI60" s="35"/>
      <c r="AJ60" s="35"/>
      <c r="AK60" s="35"/>
      <c r="AL60" s="35"/>
      <c r="AM60" s="45" t="s">
        <v>50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2"/>
      <c r="B64" s="33"/>
      <c r="C64" s="32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2"/>
      <c r="B75" s="33"/>
      <c r="C75" s="32"/>
      <c r="D75" s="45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49</v>
      </c>
      <c r="AI75" s="35"/>
      <c r="AJ75" s="35"/>
      <c r="AK75" s="35"/>
      <c r="AL75" s="35"/>
      <c r="AM75" s="45" t="s">
        <v>50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53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>
        <f>K5</f>
        <v>0</v>
      </c>
      <c r="AR84" s="51"/>
    </row>
    <row r="85" spans="1:91" s="5" customFormat="1" ht="36.950000000000003" customHeight="1">
      <c r="B85" s="52"/>
      <c r="C85" s="53" t="s">
        <v>15</v>
      </c>
      <c r="L85" s="266" t="str">
        <f>K6</f>
        <v>Regenerace sídliště Kamenec-3.etapa</v>
      </c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68" t="str">
        <f>IF(AN8= "","",AN8)</f>
        <v>20. 8. 2020</v>
      </c>
      <c r="AN87" s="268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25.7" customHeight="1">
      <c r="A89" s="32"/>
      <c r="B89" s="33"/>
      <c r="C89" s="27" t="s">
        <v>23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Statutární město Ostrava,MOb Slezská Ostrava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51" t="str">
        <f>IF(E17="","",E17)</f>
        <v>HaskoningDHV Czech Republic,spol.s.r.o.,</v>
      </c>
      <c r="AN89" s="252"/>
      <c r="AO89" s="252"/>
      <c r="AP89" s="252"/>
      <c r="AQ89" s="32"/>
      <c r="AR89" s="33"/>
      <c r="AS89" s="247" t="s">
        <v>54</v>
      </c>
      <c r="AT89" s="248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>Ing.Martin Krejčí</v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51" t="str">
        <f>IF(E20="","",E20)</f>
        <v>Pflegrová</v>
      </c>
      <c r="AN90" s="252"/>
      <c r="AO90" s="252"/>
      <c r="AP90" s="252"/>
      <c r="AQ90" s="32"/>
      <c r="AR90" s="33"/>
      <c r="AS90" s="249"/>
      <c r="AT90" s="250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49"/>
      <c r="AT91" s="250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53" t="s">
        <v>55</v>
      </c>
      <c r="D92" s="254"/>
      <c r="E92" s="254"/>
      <c r="F92" s="254"/>
      <c r="G92" s="254"/>
      <c r="H92" s="60"/>
      <c r="I92" s="256" t="s">
        <v>56</v>
      </c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5" t="s">
        <v>57</v>
      </c>
      <c r="AH92" s="254"/>
      <c r="AI92" s="254"/>
      <c r="AJ92" s="254"/>
      <c r="AK92" s="254"/>
      <c r="AL92" s="254"/>
      <c r="AM92" s="254"/>
      <c r="AN92" s="256" t="s">
        <v>58</v>
      </c>
      <c r="AO92" s="254"/>
      <c r="AP92" s="257"/>
      <c r="AQ92" s="61" t="s">
        <v>59</v>
      </c>
      <c r="AR92" s="33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61">
        <f>ROUND(SUM(AG95:AG103),2)</f>
        <v>0</v>
      </c>
      <c r="AH94" s="261"/>
      <c r="AI94" s="261"/>
      <c r="AJ94" s="261"/>
      <c r="AK94" s="261"/>
      <c r="AL94" s="261"/>
      <c r="AM94" s="261"/>
      <c r="AN94" s="262" t="e">
        <f t="shared" ref="AN94:AN102" si="0">SUM(AG94,AT94)</f>
        <v>#REF!</v>
      </c>
      <c r="AO94" s="262"/>
      <c r="AP94" s="262"/>
      <c r="AQ94" s="72" t="s">
        <v>1</v>
      </c>
      <c r="AR94" s="68"/>
      <c r="AS94" s="73">
        <f>ROUND(SUM(AS95:AS103),2)</f>
        <v>0</v>
      </c>
      <c r="AT94" s="74" t="e">
        <f t="shared" ref="AT94:AT103" si="1">ROUND(SUM(AV94:AW94),2)</f>
        <v>#REF!</v>
      </c>
      <c r="AU94" s="75" t="e">
        <f>ROUND(SUM(AU95:AU103),5)</f>
        <v>#REF!</v>
      </c>
      <c r="AV94" s="74" t="e">
        <f>ROUND(AZ94*L29,2)</f>
        <v>#REF!</v>
      </c>
      <c r="AW94" s="74" t="e">
        <f>ROUND(BA94*L30,2)</f>
        <v>#REF!</v>
      </c>
      <c r="AX94" s="74" t="e">
        <f>ROUND(BB94*L29,2)</f>
        <v>#REF!</v>
      </c>
      <c r="AY94" s="74" t="e">
        <f>ROUND(BC94*L30,2)</f>
        <v>#REF!</v>
      </c>
      <c r="AZ94" s="74" t="e">
        <f>ROUND(SUM(AZ95:AZ103),2)</f>
        <v>#REF!</v>
      </c>
      <c r="BA94" s="74" t="e">
        <f>ROUND(SUM(BA95:BA103),2)</f>
        <v>#REF!</v>
      </c>
      <c r="BB94" s="74" t="e">
        <f>ROUND(SUM(BB95:BB103),2)</f>
        <v>#REF!</v>
      </c>
      <c r="BC94" s="74" t="e">
        <f>ROUND(SUM(BC95:BC103),2)</f>
        <v>#REF!</v>
      </c>
      <c r="BD94" s="76" t="e">
        <f>ROUND(SUM(BD95:BD103),2)</f>
        <v>#REF!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24.75" customHeight="1">
      <c r="A95" s="79" t="s">
        <v>78</v>
      </c>
      <c r="B95" s="80"/>
      <c r="C95" s="81"/>
      <c r="D95" s="258" t="s">
        <v>79</v>
      </c>
      <c r="E95" s="258"/>
      <c r="F95" s="258"/>
      <c r="G95" s="258"/>
      <c r="H95" s="258"/>
      <c r="I95" s="82"/>
      <c r="J95" s="258" t="s">
        <v>80</v>
      </c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9">
        <f>'1 - SO 000 Všeobecné a př...'!J30</f>
        <v>0</v>
      </c>
      <c r="AH95" s="260"/>
      <c r="AI95" s="260"/>
      <c r="AJ95" s="260"/>
      <c r="AK95" s="260"/>
      <c r="AL95" s="260"/>
      <c r="AM95" s="260"/>
      <c r="AN95" s="259">
        <f t="shared" si="0"/>
        <v>0</v>
      </c>
      <c r="AO95" s="260"/>
      <c r="AP95" s="260"/>
      <c r="AQ95" s="83" t="s">
        <v>81</v>
      </c>
      <c r="AR95" s="80"/>
      <c r="AS95" s="84">
        <v>0</v>
      </c>
      <c r="AT95" s="85">
        <f t="shared" si="1"/>
        <v>0</v>
      </c>
      <c r="AU95" s="86">
        <f>'1 - SO 000 Všeobecné a př...'!P116</f>
        <v>0</v>
      </c>
      <c r="AV95" s="85">
        <f>'1 - SO 000 Všeobecné a př...'!J33</f>
        <v>0</v>
      </c>
      <c r="AW95" s="85">
        <f>'1 - SO 000 Všeobecné a př...'!J34</f>
        <v>0</v>
      </c>
      <c r="AX95" s="85">
        <f>'1 - SO 000 Všeobecné a př...'!J35</f>
        <v>0</v>
      </c>
      <c r="AY95" s="85">
        <f>'1 - SO 000 Všeobecné a př...'!J36</f>
        <v>0</v>
      </c>
      <c r="AZ95" s="85">
        <f>'1 - SO 000 Všeobecné a př...'!F33</f>
        <v>0</v>
      </c>
      <c r="BA95" s="85">
        <f>'1 - SO 000 Všeobecné a př...'!F34</f>
        <v>0</v>
      </c>
      <c r="BB95" s="85">
        <f>'1 - SO 000 Všeobecné a př...'!F35</f>
        <v>0</v>
      </c>
      <c r="BC95" s="85">
        <f>'1 - SO 000 Všeobecné a př...'!F36</f>
        <v>0</v>
      </c>
      <c r="BD95" s="87">
        <f>'1 - SO 000 Všeobecné a př...'!F37</f>
        <v>0</v>
      </c>
      <c r="BT95" s="88" t="s">
        <v>79</v>
      </c>
      <c r="BV95" s="88" t="s">
        <v>76</v>
      </c>
      <c r="BW95" s="88" t="s">
        <v>82</v>
      </c>
      <c r="BX95" s="88" t="s">
        <v>4</v>
      </c>
      <c r="CL95" s="88" t="s">
        <v>1</v>
      </c>
      <c r="CM95" s="88" t="s">
        <v>83</v>
      </c>
    </row>
    <row r="96" spans="1:91" s="7" customFormat="1" ht="16.5" customHeight="1">
      <c r="A96" s="79" t="s">
        <v>78</v>
      </c>
      <c r="B96" s="80"/>
      <c r="C96" s="81"/>
      <c r="D96" s="258" t="s">
        <v>83</v>
      </c>
      <c r="E96" s="258"/>
      <c r="F96" s="258"/>
      <c r="G96" s="258"/>
      <c r="H96" s="258"/>
      <c r="I96" s="82"/>
      <c r="J96" s="258" t="s">
        <v>84</v>
      </c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59">
        <f>'2 - SO 001 Demolice a pří...'!J30</f>
        <v>0</v>
      </c>
      <c r="AH96" s="260"/>
      <c r="AI96" s="260"/>
      <c r="AJ96" s="260"/>
      <c r="AK96" s="260"/>
      <c r="AL96" s="260"/>
      <c r="AM96" s="260"/>
      <c r="AN96" s="259">
        <f t="shared" si="0"/>
        <v>0</v>
      </c>
      <c r="AO96" s="260"/>
      <c r="AP96" s="260"/>
      <c r="AQ96" s="83" t="s">
        <v>81</v>
      </c>
      <c r="AR96" s="80"/>
      <c r="AS96" s="84">
        <v>0</v>
      </c>
      <c r="AT96" s="85">
        <f t="shared" si="1"/>
        <v>0</v>
      </c>
      <c r="AU96" s="86">
        <f>'2 - SO 001 Demolice a pří...'!P120</f>
        <v>0</v>
      </c>
      <c r="AV96" s="85">
        <f>'2 - SO 001 Demolice a pří...'!J33</f>
        <v>0</v>
      </c>
      <c r="AW96" s="85">
        <f>'2 - SO 001 Demolice a pří...'!J34</f>
        <v>0</v>
      </c>
      <c r="AX96" s="85">
        <f>'2 - SO 001 Demolice a pří...'!J35</f>
        <v>0</v>
      </c>
      <c r="AY96" s="85">
        <f>'2 - SO 001 Demolice a pří...'!J36</f>
        <v>0</v>
      </c>
      <c r="AZ96" s="85">
        <f>'2 - SO 001 Demolice a pří...'!F33</f>
        <v>0</v>
      </c>
      <c r="BA96" s="85">
        <f>'2 - SO 001 Demolice a pří...'!F34</f>
        <v>0</v>
      </c>
      <c r="BB96" s="85">
        <f>'2 - SO 001 Demolice a pří...'!F35</f>
        <v>0</v>
      </c>
      <c r="BC96" s="85">
        <f>'2 - SO 001 Demolice a pří...'!F36</f>
        <v>0</v>
      </c>
      <c r="BD96" s="87">
        <f>'2 - SO 001 Demolice a pří...'!F37</f>
        <v>0</v>
      </c>
      <c r="BT96" s="88" t="s">
        <v>79</v>
      </c>
      <c r="BV96" s="88" t="s">
        <v>76</v>
      </c>
      <c r="BW96" s="88" t="s">
        <v>85</v>
      </c>
      <c r="BX96" s="88" t="s">
        <v>4</v>
      </c>
      <c r="CL96" s="88" t="s">
        <v>1</v>
      </c>
      <c r="CM96" s="88" t="s">
        <v>83</v>
      </c>
    </row>
    <row r="97" spans="1:91" s="7" customFormat="1" ht="16.5" customHeight="1">
      <c r="A97" s="79" t="s">
        <v>78</v>
      </c>
      <c r="B97" s="80"/>
      <c r="C97" s="81"/>
      <c r="D97" s="258" t="s">
        <v>86</v>
      </c>
      <c r="E97" s="258"/>
      <c r="F97" s="258"/>
      <c r="G97" s="258"/>
      <c r="H97" s="258"/>
      <c r="I97" s="82"/>
      <c r="J97" s="258" t="s">
        <v>87</v>
      </c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59">
        <f>'3 - SO 101 Místní komunikace'!J30</f>
        <v>0</v>
      </c>
      <c r="AH97" s="260"/>
      <c r="AI97" s="260"/>
      <c r="AJ97" s="260"/>
      <c r="AK97" s="260"/>
      <c r="AL97" s="260"/>
      <c r="AM97" s="260"/>
      <c r="AN97" s="259">
        <f t="shared" si="0"/>
        <v>0</v>
      </c>
      <c r="AO97" s="260"/>
      <c r="AP97" s="260"/>
      <c r="AQ97" s="83" t="s">
        <v>81</v>
      </c>
      <c r="AR97" s="80"/>
      <c r="AS97" s="84">
        <v>0</v>
      </c>
      <c r="AT97" s="85">
        <f t="shared" si="1"/>
        <v>0</v>
      </c>
      <c r="AU97" s="86">
        <f>'3 - SO 101 Místní komunikace'!P128</f>
        <v>0</v>
      </c>
      <c r="AV97" s="85">
        <f>'3 - SO 101 Místní komunikace'!J33</f>
        <v>0</v>
      </c>
      <c r="AW97" s="85">
        <f>'3 - SO 101 Místní komunikace'!J34</f>
        <v>0</v>
      </c>
      <c r="AX97" s="85">
        <f>'3 - SO 101 Místní komunikace'!J35</f>
        <v>0</v>
      </c>
      <c r="AY97" s="85">
        <f>'3 - SO 101 Místní komunikace'!J36</f>
        <v>0</v>
      </c>
      <c r="AZ97" s="85">
        <f>'3 - SO 101 Místní komunikace'!F33</f>
        <v>0</v>
      </c>
      <c r="BA97" s="85">
        <f>'3 - SO 101 Místní komunikace'!F34</f>
        <v>0</v>
      </c>
      <c r="BB97" s="85">
        <f>'3 - SO 101 Místní komunikace'!F35</f>
        <v>0</v>
      </c>
      <c r="BC97" s="85">
        <f>'3 - SO 101 Místní komunikace'!F36</f>
        <v>0</v>
      </c>
      <c r="BD97" s="87">
        <f>'3 - SO 101 Místní komunikace'!F37</f>
        <v>0</v>
      </c>
      <c r="BT97" s="88" t="s">
        <v>79</v>
      </c>
      <c r="BV97" s="88" t="s">
        <v>76</v>
      </c>
      <c r="BW97" s="88" t="s">
        <v>88</v>
      </c>
      <c r="BX97" s="88" t="s">
        <v>4</v>
      </c>
      <c r="CL97" s="88" t="s">
        <v>1</v>
      </c>
      <c r="CM97" s="88" t="s">
        <v>83</v>
      </c>
    </row>
    <row r="98" spans="1:91" s="7" customFormat="1" ht="16.5" customHeight="1">
      <c r="A98" s="79" t="s">
        <v>78</v>
      </c>
      <c r="B98" s="80"/>
      <c r="C98" s="81"/>
      <c r="D98" s="258" t="s">
        <v>89</v>
      </c>
      <c r="E98" s="258"/>
      <c r="F98" s="258"/>
      <c r="G98" s="258"/>
      <c r="H98" s="258"/>
      <c r="I98" s="82"/>
      <c r="J98" s="258" t="s">
        <v>90</v>
      </c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9">
        <f>'4 - SO 401 Veřejné osvětlení'!J30</f>
        <v>0</v>
      </c>
      <c r="AH98" s="260"/>
      <c r="AI98" s="260"/>
      <c r="AJ98" s="260"/>
      <c r="AK98" s="260"/>
      <c r="AL98" s="260"/>
      <c r="AM98" s="260"/>
      <c r="AN98" s="259">
        <f t="shared" si="0"/>
        <v>0</v>
      </c>
      <c r="AO98" s="260"/>
      <c r="AP98" s="260"/>
      <c r="AQ98" s="83" t="s">
        <v>81</v>
      </c>
      <c r="AR98" s="80"/>
      <c r="AS98" s="84">
        <v>0</v>
      </c>
      <c r="AT98" s="85">
        <f t="shared" si="1"/>
        <v>0</v>
      </c>
      <c r="AU98" s="86">
        <f>'4 - SO 401 Veřejné osvětlení'!P116</f>
        <v>0</v>
      </c>
      <c r="AV98" s="85">
        <f>'4 - SO 401 Veřejné osvětlení'!J33</f>
        <v>0</v>
      </c>
      <c r="AW98" s="85">
        <f>'4 - SO 401 Veřejné osvětlení'!J34</f>
        <v>0</v>
      </c>
      <c r="AX98" s="85">
        <f>'4 - SO 401 Veřejné osvětlení'!J35</f>
        <v>0</v>
      </c>
      <c r="AY98" s="85">
        <f>'4 - SO 401 Veřejné osvětlení'!J36</f>
        <v>0</v>
      </c>
      <c r="AZ98" s="85">
        <f>'4 - SO 401 Veřejné osvětlení'!F33</f>
        <v>0</v>
      </c>
      <c r="BA98" s="85">
        <f>'4 - SO 401 Veřejné osvětlení'!F34</f>
        <v>0</v>
      </c>
      <c r="BB98" s="85">
        <f>'4 - SO 401 Veřejné osvětlení'!F35</f>
        <v>0</v>
      </c>
      <c r="BC98" s="85">
        <f>'4 - SO 401 Veřejné osvětlení'!F36</f>
        <v>0</v>
      </c>
      <c r="BD98" s="87">
        <f>'4 - SO 401 Veřejné osvětlení'!F37</f>
        <v>0</v>
      </c>
      <c r="BT98" s="88" t="s">
        <v>79</v>
      </c>
      <c r="BV98" s="88" t="s">
        <v>76</v>
      </c>
      <c r="BW98" s="88" t="s">
        <v>91</v>
      </c>
      <c r="BX98" s="88" t="s">
        <v>4</v>
      </c>
      <c r="CL98" s="88" t="s">
        <v>1</v>
      </c>
      <c r="CM98" s="88" t="s">
        <v>83</v>
      </c>
    </row>
    <row r="99" spans="1:91" s="7" customFormat="1" ht="16.5" customHeight="1">
      <c r="A99" s="79" t="s">
        <v>78</v>
      </c>
      <c r="B99" s="80"/>
      <c r="C99" s="81"/>
      <c r="D99" s="258" t="s">
        <v>92</v>
      </c>
      <c r="E99" s="258"/>
      <c r="F99" s="258"/>
      <c r="G99" s="258"/>
      <c r="H99" s="258"/>
      <c r="I99" s="82"/>
      <c r="J99" s="258" t="s">
        <v>93</v>
      </c>
      <c r="K99" s="258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9">
        <f>'5 - SO 402 Přeložka veden...'!J30</f>
        <v>0</v>
      </c>
      <c r="AH99" s="260"/>
      <c r="AI99" s="260"/>
      <c r="AJ99" s="260"/>
      <c r="AK99" s="260"/>
      <c r="AL99" s="260"/>
      <c r="AM99" s="260"/>
      <c r="AN99" s="259">
        <f t="shared" si="0"/>
        <v>0</v>
      </c>
      <c r="AO99" s="260"/>
      <c r="AP99" s="260"/>
      <c r="AQ99" s="83" t="s">
        <v>81</v>
      </c>
      <c r="AR99" s="80"/>
      <c r="AS99" s="84">
        <v>0</v>
      </c>
      <c r="AT99" s="85">
        <f t="shared" si="1"/>
        <v>0</v>
      </c>
      <c r="AU99" s="86">
        <f>'5 - SO 402 Přeložka veden...'!P116</f>
        <v>0</v>
      </c>
      <c r="AV99" s="85">
        <f>'5 - SO 402 Přeložka veden...'!J33</f>
        <v>0</v>
      </c>
      <c r="AW99" s="85">
        <f>'5 - SO 402 Přeložka veden...'!J34</f>
        <v>0</v>
      </c>
      <c r="AX99" s="85">
        <f>'5 - SO 402 Přeložka veden...'!J35</f>
        <v>0</v>
      </c>
      <c r="AY99" s="85">
        <f>'5 - SO 402 Přeložka veden...'!J36</f>
        <v>0</v>
      </c>
      <c r="AZ99" s="85">
        <f>'5 - SO 402 Přeložka veden...'!F33</f>
        <v>0</v>
      </c>
      <c r="BA99" s="85">
        <f>'5 - SO 402 Přeložka veden...'!F34</f>
        <v>0</v>
      </c>
      <c r="BB99" s="85">
        <f>'5 - SO 402 Přeložka veden...'!F35</f>
        <v>0</v>
      </c>
      <c r="BC99" s="85">
        <f>'5 - SO 402 Přeložka veden...'!F36</f>
        <v>0</v>
      </c>
      <c r="BD99" s="87">
        <f>'5 - SO 402 Přeložka veden...'!F37</f>
        <v>0</v>
      </c>
      <c r="BT99" s="88" t="s">
        <v>79</v>
      </c>
      <c r="BV99" s="88" t="s">
        <v>76</v>
      </c>
      <c r="BW99" s="88" t="s">
        <v>94</v>
      </c>
      <c r="BX99" s="88" t="s">
        <v>4</v>
      </c>
      <c r="CL99" s="88" t="s">
        <v>1</v>
      </c>
      <c r="CM99" s="88" t="s">
        <v>83</v>
      </c>
    </row>
    <row r="100" spans="1:91" s="7" customFormat="1" ht="16.5" customHeight="1">
      <c r="A100" s="79" t="s">
        <v>78</v>
      </c>
      <c r="B100" s="80"/>
      <c r="C100" s="81"/>
      <c r="D100" s="258" t="s">
        <v>95</v>
      </c>
      <c r="E100" s="258"/>
      <c r="F100" s="258"/>
      <c r="G100" s="258"/>
      <c r="H100" s="258"/>
      <c r="I100" s="82"/>
      <c r="J100" s="258" t="s">
        <v>96</v>
      </c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9">
        <f>'6 - SO 701 Přístřešek'!J30</f>
        <v>0</v>
      </c>
      <c r="AH100" s="260"/>
      <c r="AI100" s="260"/>
      <c r="AJ100" s="260"/>
      <c r="AK100" s="260"/>
      <c r="AL100" s="260"/>
      <c r="AM100" s="260"/>
      <c r="AN100" s="259">
        <f t="shared" si="0"/>
        <v>0</v>
      </c>
      <c r="AO100" s="260"/>
      <c r="AP100" s="260"/>
      <c r="AQ100" s="83" t="s">
        <v>81</v>
      </c>
      <c r="AR100" s="80"/>
      <c r="AS100" s="84">
        <v>0</v>
      </c>
      <c r="AT100" s="85">
        <f t="shared" si="1"/>
        <v>0</v>
      </c>
      <c r="AU100" s="86">
        <f>'6 - SO 701 Přístřešek'!P116</f>
        <v>0</v>
      </c>
      <c r="AV100" s="85">
        <f>'6 - SO 701 Přístřešek'!J33</f>
        <v>0</v>
      </c>
      <c r="AW100" s="85">
        <f>'6 - SO 701 Přístřešek'!J34</f>
        <v>0</v>
      </c>
      <c r="AX100" s="85">
        <f>'6 - SO 701 Přístřešek'!J35</f>
        <v>0</v>
      </c>
      <c r="AY100" s="85">
        <f>'6 - SO 701 Přístřešek'!J36</f>
        <v>0</v>
      </c>
      <c r="AZ100" s="85">
        <f>'6 - SO 701 Přístřešek'!F33</f>
        <v>0</v>
      </c>
      <c r="BA100" s="85">
        <f>'6 - SO 701 Přístřešek'!F34</f>
        <v>0</v>
      </c>
      <c r="BB100" s="85">
        <f>'6 - SO 701 Přístřešek'!F35</f>
        <v>0</v>
      </c>
      <c r="BC100" s="85">
        <f>'6 - SO 701 Přístřešek'!F36</f>
        <v>0</v>
      </c>
      <c r="BD100" s="87">
        <f>'6 - SO 701 Přístřešek'!F37</f>
        <v>0</v>
      </c>
      <c r="BT100" s="88" t="s">
        <v>79</v>
      </c>
      <c r="BV100" s="88" t="s">
        <v>76</v>
      </c>
      <c r="BW100" s="88" t="s">
        <v>97</v>
      </c>
      <c r="BX100" s="88" t="s">
        <v>4</v>
      </c>
      <c r="CL100" s="88" t="s">
        <v>1</v>
      </c>
      <c r="CM100" s="88" t="s">
        <v>83</v>
      </c>
    </row>
    <row r="101" spans="1:91" s="7" customFormat="1" ht="16.5" customHeight="1">
      <c r="A101" s="79" t="s">
        <v>78</v>
      </c>
      <c r="B101" s="80"/>
      <c r="C101" s="81"/>
      <c r="D101" s="258" t="s">
        <v>98</v>
      </c>
      <c r="E101" s="258"/>
      <c r="F101" s="258"/>
      <c r="G101" s="258"/>
      <c r="H101" s="258"/>
      <c r="I101" s="82"/>
      <c r="J101" s="258" t="s">
        <v>99</v>
      </c>
      <c r="K101" s="258"/>
      <c r="L101" s="258"/>
      <c r="M101" s="258"/>
      <c r="N101" s="258"/>
      <c r="O101" s="258"/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258"/>
      <c r="AF101" s="258"/>
      <c r="AG101" s="259">
        <f>'7 - SO 801 Vegetační úpravy'!J30</f>
        <v>0</v>
      </c>
      <c r="AH101" s="260"/>
      <c r="AI101" s="260"/>
      <c r="AJ101" s="260"/>
      <c r="AK101" s="260"/>
      <c r="AL101" s="260"/>
      <c r="AM101" s="260"/>
      <c r="AN101" s="259">
        <f t="shared" si="0"/>
        <v>0</v>
      </c>
      <c r="AO101" s="260"/>
      <c r="AP101" s="260"/>
      <c r="AQ101" s="83" t="s">
        <v>81</v>
      </c>
      <c r="AR101" s="80"/>
      <c r="AS101" s="84">
        <v>0</v>
      </c>
      <c r="AT101" s="85">
        <f t="shared" si="1"/>
        <v>0</v>
      </c>
      <c r="AU101" s="86">
        <f>'7 - SO 801 Vegetační úpravy'!P116</f>
        <v>0</v>
      </c>
      <c r="AV101" s="85">
        <f>'7 - SO 801 Vegetační úpravy'!J33</f>
        <v>0</v>
      </c>
      <c r="AW101" s="85">
        <f>'7 - SO 801 Vegetační úpravy'!J34</f>
        <v>0</v>
      </c>
      <c r="AX101" s="85">
        <f>'7 - SO 801 Vegetační úpravy'!J35</f>
        <v>0</v>
      </c>
      <c r="AY101" s="85">
        <f>'7 - SO 801 Vegetační úpravy'!J36</f>
        <v>0</v>
      </c>
      <c r="AZ101" s="85">
        <f>'7 - SO 801 Vegetační úpravy'!F33</f>
        <v>0</v>
      </c>
      <c r="BA101" s="85">
        <f>'7 - SO 801 Vegetační úpravy'!F34</f>
        <v>0</v>
      </c>
      <c r="BB101" s="85">
        <f>'7 - SO 801 Vegetační úpravy'!F35</f>
        <v>0</v>
      </c>
      <c r="BC101" s="85">
        <f>'7 - SO 801 Vegetační úpravy'!F36</f>
        <v>0</v>
      </c>
      <c r="BD101" s="87">
        <f>'7 - SO 801 Vegetační úpravy'!F37</f>
        <v>0</v>
      </c>
      <c r="BT101" s="88" t="s">
        <v>79</v>
      </c>
      <c r="BV101" s="88" t="s">
        <v>76</v>
      </c>
      <c r="BW101" s="88" t="s">
        <v>100</v>
      </c>
      <c r="BX101" s="88" t="s">
        <v>4</v>
      </c>
      <c r="CL101" s="88" t="s">
        <v>1</v>
      </c>
      <c r="CM101" s="88" t="s">
        <v>83</v>
      </c>
    </row>
    <row r="102" spans="1:91" s="7" customFormat="1" ht="24.75" customHeight="1">
      <c r="A102" s="79" t="s">
        <v>78</v>
      </c>
      <c r="B102" s="80"/>
      <c r="C102" s="81"/>
      <c r="D102" s="258" t="s">
        <v>101</v>
      </c>
      <c r="E102" s="258"/>
      <c r="F102" s="258"/>
      <c r="G102" s="258"/>
      <c r="H102" s="258"/>
      <c r="I102" s="82"/>
      <c r="J102" s="258" t="s">
        <v>102</v>
      </c>
      <c r="K102" s="258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258"/>
      <c r="AF102" s="258"/>
      <c r="AG102" s="259">
        <f>'8 - SO 901 Objekt hřišť a...'!J30</f>
        <v>0</v>
      </c>
      <c r="AH102" s="260"/>
      <c r="AI102" s="260"/>
      <c r="AJ102" s="260"/>
      <c r="AK102" s="260"/>
      <c r="AL102" s="260"/>
      <c r="AM102" s="260"/>
      <c r="AN102" s="259">
        <f t="shared" si="0"/>
        <v>0</v>
      </c>
      <c r="AO102" s="260"/>
      <c r="AP102" s="260"/>
      <c r="AQ102" s="83" t="s">
        <v>81</v>
      </c>
      <c r="AR102" s="80"/>
      <c r="AS102" s="84">
        <v>0</v>
      </c>
      <c r="AT102" s="85">
        <f t="shared" si="1"/>
        <v>0</v>
      </c>
      <c r="AU102" s="86">
        <f>'8 - SO 901 Objekt hřišť a...'!P116</f>
        <v>0</v>
      </c>
      <c r="AV102" s="85">
        <f>'8 - SO 901 Objekt hřišť a...'!J33</f>
        <v>0</v>
      </c>
      <c r="AW102" s="85">
        <f>'8 - SO 901 Objekt hřišť a...'!J34</f>
        <v>0</v>
      </c>
      <c r="AX102" s="85">
        <f>'8 - SO 901 Objekt hřišť a...'!J35</f>
        <v>0</v>
      </c>
      <c r="AY102" s="85">
        <f>'8 - SO 901 Objekt hřišť a...'!J36</f>
        <v>0</v>
      </c>
      <c r="AZ102" s="85">
        <f>'8 - SO 901 Objekt hřišť a...'!F33</f>
        <v>0</v>
      </c>
      <c r="BA102" s="85">
        <f>'8 - SO 901 Objekt hřišť a...'!F34</f>
        <v>0</v>
      </c>
      <c r="BB102" s="85">
        <f>'8 - SO 901 Objekt hřišť a...'!F35</f>
        <v>0</v>
      </c>
      <c r="BC102" s="85">
        <f>'8 - SO 901 Objekt hřišť a...'!F36</f>
        <v>0</v>
      </c>
      <c r="BD102" s="87">
        <f>'8 - SO 901 Objekt hřišť a...'!F37</f>
        <v>0</v>
      </c>
      <c r="BT102" s="88" t="s">
        <v>79</v>
      </c>
      <c r="BV102" s="88" t="s">
        <v>76</v>
      </c>
      <c r="BW102" s="88" t="s">
        <v>103</v>
      </c>
      <c r="BX102" s="88" t="s">
        <v>4</v>
      </c>
      <c r="CL102" s="88" t="s">
        <v>1</v>
      </c>
      <c r="CM102" s="88" t="s">
        <v>83</v>
      </c>
    </row>
    <row r="103" spans="1:91" s="7" customFormat="1" ht="16.5" customHeight="1">
      <c r="A103" s="79" t="s">
        <v>78</v>
      </c>
      <c r="B103" s="80"/>
      <c r="C103" s="81"/>
      <c r="D103" s="258"/>
      <c r="E103" s="258"/>
      <c r="F103" s="258"/>
      <c r="G103" s="258"/>
      <c r="H103" s="258"/>
      <c r="I103" s="82"/>
      <c r="J103" s="258"/>
      <c r="K103" s="258"/>
      <c r="L103" s="258"/>
      <c r="M103" s="258"/>
      <c r="N103" s="258"/>
      <c r="O103" s="258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8"/>
      <c r="AD103" s="258"/>
      <c r="AE103" s="258"/>
      <c r="AF103" s="258"/>
      <c r="AG103" s="259"/>
      <c r="AH103" s="260"/>
      <c r="AI103" s="260"/>
      <c r="AJ103" s="260"/>
      <c r="AK103" s="260"/>
      <c r="AL103" s="260"/>
      <c r="AM103" s="260"/>
      <c r="AN103" s="259"/>
      <c r="AO103" s="260"/>
      <c r="AP103" s="260"/>
      <c r="AQ103" s="83" t="s">
        <v>81</v>
      </c>
      <c r="AR103" s="80"/>
      <c r="AS103" s="89">
        <v>0</v>
      </c>
      <c r="AT103" s="90" t="e">
        <f t="shared" si="1"/>
        <v>#REF!</v>
      </c>
      <c r="AU103" s="91" t="e">
        <f>#REF!</f>
        <v>#REF!</v>
      </c>
      <c r="AV103" s="90" t="e">
        <f>#REF!</f>
        <v>#REF!</v>
      </c>
      <c r="AW103" s="90" t="e">
        <f>#REF!</f>
        <v>#REF!</v>
      </c>
      <c r="AX103" s="90" t="e">
        <f>#REF!</f>
        <v>#REF!</v>
      </c>
      <c r="AY103" s="90" t="e">
        <f>#REF!</f>
        <v>#REF!</v>
      </c>
      <c r="AZ103" s="90" t="e">
        <f>#REF!</f>
        <v>#REF!</v>
      </c>
      <c r="BA103" s="90" t="e">
        <f>#REF!</f>
        <v>#REF!</v>
      </c>
      <c r="BB103" s="90" t="e">
        <f>#REF!</f>
        <v>#REF!</v>
      </c>
      <c r="BC103" s="90" t="e">
        <f>#REF!</f>
        <v>#REF!</v>
      </c>
      <c r="BD103" s="92" t="e">
        <f>#REF!</f>
        <v>#REF!</v>
      </c>
      <c r="BT103" s="88" t="s">
        <v>79</v>
      </c>
      <c r="BV103" s="88" t="s">
        <v>76</v>
      </c>
      <c r="BW103" s="88" t="s">
        <v>105</v>
      </c>
      <c r="BX103" s="88" t="s">
        <v>4</v>
      </c>
      <c r="CL103" s="88" t="s">
        <v>1</v>
      </c>
      <c r="CM103" s="88" t="s">
        <v>83</v>
      </c>
    </row>
    <row r="104" spans="1:91" s="2" customFormat="1" ht="30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3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91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33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</sheetData>
  <mergeCells count="7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D102:H102"/>
    <mergeCell ref="J102:AF102"/>
    <mergeCell ref="AN103:AP103"/>
    <mergeCell ref="AG103:AM103"/>
    <mergeCell ref="D103:H103"/>
    <mergeCell ref="J103:AF103"/>
    <mergeCell ref="D100:H100"/>
    <mergeCell ref="J100:AF100"/>
    <mergeCell ref="AN101:AP101"/>
    <mergeCell ref="AG101:AM101"/>
    <mergeCell ref="D101:H101"/>
    <mergeCell ref="J101:AF101"/>
    <mergeCell ref="D98:H98"/>
    <mergeCell ref="J98:AF98"/>
    <mergeCell ref="AN99:AP99"/>
    <mergeCell ref="AG99:AM99"/>
    <mergeCell ref="D99:H99"/>
    <mergeCell ref="J99:AF99"/>
    <mergeCell ref="D96:H96"/>
    <mergeCell ref="AG96:AM96"/>
    <mergeCell ref="AN96:AP96"/>
    <mergeCell ref="AN97:AP97"/>
    <mergeCell ref="D97:H97"/>
    <mergeCell ref="J97:AF97"/>
    <mergeCell ref="AG97:AM97"/>
    <mergeCell ref="D95:H95"/>
    <mergeCell ref="AG95:AM95"/>
    <mergeCell ref="J95:AF95"/>
    <mergeCell ref="AN95:AP95"/>
    <mergeCell ref="AG94:AM94"/>
    <mergeCell ref="AN94:AP94"/>
    <mergeCell ref="AS89:AT91"/>
    <mergeCell ref="AM90:AP90"/>
    <mergeCell ref="C92:G92"/>
    <mergeCell ref="AG92:AM92"/>
    <mergeCell ref="I92:AF92"/>
    <mergeCell ref="AN92:AP92"/>
  </mergeCells>
  <hyperlinks>
    <hyperlink ref="A95" location="'1 - SO 000 Všeobecné a př...'!C2" display="/" xr:uid="{00000000-0004-0000-0000-000000000000}"/>
    <hyperlink ref="A96" location="'2 - SO 001 Demolice a pří...'!C2" display="/" xr:uid="{00000000-0004-0000-0000-000001000000}"/>
    <hyperlink ref="A97" location="'3 - SO 101 Místní komunikace'!C2" display="/" xr:uid="{00000000-0004-0000-0000-000002000000}"/>
    <hyperlink ref="A98" location="'4 - SO 401 Veřejné osvětlení'!C2" display="/" xr:uid="{00000000-0004-0000-0000-000003000000}"/>
    <hyperlink ref="A99" location="'5 - SO 402 Přeložka veden...'!C2" display="/" xr:uid="{00000000-0004-0000-0000-000004000000}"/>
    <hyperlink ref="A100" location="'6 - SO 701 Přístřešek'!C2" display="/" xr:uid="{00000000-0004-0000-0000-000005000000}"/>
    <hyperlink ref="A101" location="'7 - SO 801 Vegetační úpravy'!C2" display="/" xr:uid="{00000000-0004-0000-0000-000006000000}"/>
    <hyperlink ref="A102" location="'8 - SO 901 Objekt hřišť a...'!C2" display="/" xr:uid="{00000000-0004-0000-0000-000007000000}"/>
    <hyperlink ref="A103" location="'9 - SO 901.1 Agility park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5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72" t="s">
        <v>5</v>
      </c>
      <c r="M2" s="273"/>
      <c r="N2" s="273"/>
      <c r="O2" s="273"/>
      <c r="P2" s="273"/>
      <c r="Q2" s="273"/>
      <c r="R2" s="273"/>
      <c r="S2" s="273"/>
      <c r="T2" s="273"/>
      <c r="U2" s="273"/>
      <c r="V2" s="273"/>
      <c r="AT2" s="17" t="s">
        <v>82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83</v>
      </c>
    </row>
    <row r="4" spans="1:46" s="1" customFormat="1" ht="24.95" customHeight="1">
      <c r="B4" s="20"/>
      <c r="D4" s="21" t="s">
        <v>106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16.5" customHeight="1">
      <c r="B7" s="20"/>
      <c r="E7" s="287" t="str">
        <f>'Rekapitulace stavby'!K6</f>
        <v>Regenerace sídliště Kamenec-3.etapa</v>
      </c>
      <c r="F7" s="288"/>
      <c r="G7" s="288"/>
      <c r="H7" s="288"/>
      <c r="I7" s="93"/>
      <c r="L7" s="20"/>
    </row>
    <row r="8" spans="1:46" s="2" customFormat="1" ht="12" customHeight="1">
      <c r="A8" s="32"/>
      <c r="B8" s="33"/>
      <c r="C8" s="32"/>
      <c r="D8" s="27" t="s">
        <v>107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66" t="s">
        <v>108</v>
      </c>
      <c r="F9" s="286"/>
      <c r="G9" s="286"/>
      <c r="H9" s="286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9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97" t="s">
        <v>21</v>
      </c>
      <c r="J12" s="55" t="str">
        <f>'Rekapitulace stavby'!AN8</f>
        <v>20. 8. 2020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9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97" t="s">
        <v>24</v>
      </c>
      <c r="J17" s="28">
        <f>'Rekapitulace stavby'!AN13</f>
        <v>0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89" t="str">
        <f>'Rekapitulace stavby'!E14</f>
        <v>Ing.Martin Krejčí</v>
      </c>
      <c r="F18" s="281"/>
      <c r="G18" s="281"/>
      <c r="H18" s="281"/>
      <c r="I18" s="97" t="s">
        <v>26</v>
      </c>
      <c r="J18" s="28">
        <f>'Rekapitulace stavby'!AN14</f>
        <v>0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97" t="s">
        <v>26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9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32</v>
      </c>
      <c r="F24" s="32"/>
      <c r="G24" s="32"/>
      <c r="H24" s="32"/>
      <c r="I24" s="9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85" t="s">
        <v>1</v>
      </c>
      <c r="F27" s="285"/>
      <c r="G27" s="285"/>
      <c r="H27" s="285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34</v>
      </c>
      <c r="E30" s="32"/>
      <c r="F30" s="32"/>
      <c r="G30" s="32"/>
      <c r="H30" s="32"/>
      <c r="I30" s="96"/>
      <c r="J30" s="71">
        <f>ROUND(J116,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104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38</v>
      </c>
      <c r="E33" s="27" t="s">
        <v>39</v>
      </c>
      <c r="F33" s="106">
        <f>ROUND((SUM(BE116:BE144)),  2)</f>
        <v>0</v>
      </c>
      <c r="G33" s="32"/>
      <c r="H33" s="32"/>
      <c r="I33" s="107">
        <v>0.21</v>
      </c>
      <c r="J33" s="106">
        <f>ROUND(((SUM(BE116:BE144))*I33),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6">
        <f>ROUND((SUM(BF116:BF144)),  2)</f>
        <v>0</v>
      </c>
      <c r="G34" s="32"/>
      <c r="H34" s="32"/>
      <c r="I34" s="107">
        <v>0.15</v>
      </c>
      <c r="J34" s="106">
        <f>ROUND(((SUM(BF116:BF144))*I34),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6">
        <f>ROUND((SUM(BG116:BG144)),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6">
        <f>ROUND((SUM(BH116:BH144)),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6">
        <f>ROUND((SUM(BI116:BI144)),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44</v>
      </c>
      <c r="E39" s="60"/>
      <c r="F39" s="60"/>
      <c r="G39" s="110" t="s">
        <v>45</v>
      </c>
      <c r="H39" s="111" t="s">
        <v>46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6" t="s">
        <v>50</v>
      </c>
      <c r="G61" s="45" t="s">
        <v>49</v>
      </c>
      <c r="H61" s="35"/>
      <c r="I61" s="117"/>
      <c r="J61" s="118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6" t="s">
        <v>50</v>
      </c>
      <c r="G76" s="45" t="s">
        <v>49</v>
      </c>
      <c r="H76" s="35"/>
      <c r="I76" s="117"/>
      <c r="J76" s="118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109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87" t="str">
        <f>E7</f>
        <v>Regenerace sídliště Kamenec-3.etapa</v>
      </c>
      <c r="F85" s="288"/>
      <c r="G85" s="288"/>
      <c r="H85" s="288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107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66" t="str">
        <f>E9</f>
        <v>1 - SO 000 Všeobecné a předběžné položky</v>
      </c>
      <c r="F87" s="286"/>
      <c r="G87" s="286"/>
      <c r="H87" s="286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 xml:space="preserve"> </v>
      </c>
      <c r="G89" s="32"/>
      <c r="H89" s="32"/>
      <c r="I89" s="97" t="s">
        <v>21</v>
      </c>
      <c r="J89" s="55" t="str">
        <f>IF(J12="","",J12)</f>
        <v>20. 8. 2020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23</v>
      </c>
      <c r="D91" s="32"/>
      <c r="E91" s="32"/>
      <c r="F91" s="25" t="str">
        <f>E15</f>
        <v>Statutární město Ostrava,MOb Slezská Ostrava</v>
      </c>
      <c r="G91" s="32"/>
      <c r="H91" s="32"/>
      <c r="I91" s="97" t="s">
        <v>28</v>
      </c>
      <c r="J91" s="30" t="str">
        <f>E21</f>
        <v>HaskoningDHV Czech Republic,spol.s.r.o.,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Ing.Martin Krejčí</v>
      </c>
      <c r="G92" s="32"/>
      <c r="H92" s="32"/>
      <c r="I92" s="97" t="s">
        <v>31</v>
      </c>
      <c r="J92" s="30" t="str">
        <f>E24</f>
        <v>Pflegrová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110</v>
      </c>
      <c r="D94" s="108"/>
      <c r="E94" s="108"/>
      <c r="F94" s="108"/>
      <c r="G94" s="108"/>
      <c r="H94" s="108"/>
      <c r="I94" s="123"/>
      <c r="J94" s="124" t="s">
        <v>111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112</v>
      </c>
      <c r="D96" s="32"/>
      <c r="E96" s="32"/>
      <c r="F96" s="32"/>
      <c r="G96" s="32"/>
      <c r="H96" s="32"/>
      <c r="I96" s="96"/>
      <c r="J96" s="71">
        <f>J116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113</v>
      </c>
    </row>
    <row r="97" spans="1:31" s="2" customFormat="1" ht="21.75" customHeight="1">
      <c r="A97" s="32"/>
      <c r="B97" s="33"/>
      <c r="C97" s="32"/>
      <c r="D97" s="32"/>
      <c r="E97" s="32"/>
      <c r="F97" s="32"/>
      <c r="G97" s="32"/>
      <c r="H97" s="32"/>
      <c r="I97" s="96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s="2" customFormat="1" ht="6.95" customHeight="1">
      <c r="A98" s="32"/>
      <c r="B98" s="47"/>
      <c r="C98" s="48"/>
      <c r="D98" s="48"/>
      <c r="E98" s="48"/>
      <c r="F98" s="48"/>
      <c r="G98" s="48"/>
      <c r="H98" s="48"/>
      <c r="I98" s="120"/>
      <c r="J98" s="48"/>
      <c r="K98" s="48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102" spans="1:31" s="2" customFormat="1" ht="6.95" customHeight="1">
      <c r="A102" s="32"/>
      <c r="B102" s="49"/>
      <c r="C102" s="50"/>
      <c r="D102" s="50"/>
      <c r="E102" s="50"/>
      <c r="F102" s="50"/>
      <c r="G102" s="50"/>
      <c r="H102" s="50"/>
      <c r="I102" s="121"/>
      <c r="J102" s="50"/>
      <c r="K102" s="50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24.95" customHeight="1">
      <c r="A103" s="32"/>
      <c r="B103" s="33"/>
      <c r="C103" s="21" t="s">
        <v>114</v>
      </c>
      <c r="D103" s="32"/>
      <c r="E103" s="32"/>
      <c r="F103" s="32"/>
      <c r="G103" s="32"/>
      <c r="H103" s="32"/>
      <c r="I103" s="96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33"/>
      <c r="C104" s="32"/>
      <c r="D104" s="32"/>
      <c r="E104" s="32"/>
      <c r="F104" s="32"/>
      <c r="G104" s="32"/>
      <c r="H104" s="32"/>
      <c r="I104" s="96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12" customHeight="1">
      <c r="A105" s="32"/>
      <c r="B105" s="33"/>
      <c r="C105" s="27" t="s">
        <v>15</v>
      </c>
      <c r="D105" s="32"/>
      <c r="E105" s="32"/>
      <c r="F105" s="32"/>
      <c r="G105" s="32"/>
      <c r="H105" s="32"/>
      <c r="I105" s="9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16.5" customHeight="1">
      <c r="A106" s="32"/>
      <c r="B106" s="33"/>
      <c r="C106" s="32"/>
      <c r="D106" s="32"/>
      <c r="E106" s="287" t="str">
        <f>E7</f>
        <v>Regenerace sídliště Kamenec-3.etapa</v>
      </c>
      <c r="F106" s="288"/>
      <c r="G106" s="288"/>
      <c r="H106" s="288"/>
      <c r="I106" s="96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107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66" t="str">
        <f>E9</f>
        <v>1 - SO 000 Všeobecné a předběžné položky</v>
      </c>
      <c r="F108" s="286"/>
      <c r="G108" s="286"/>
      <c r="H108" s="286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19</v>
      </c>
      <c r="D110" s="32"/>
      <c r="E110" s="32"/>
      <c r="F110" s="25" t="str">
        <f>F12</f>
        <v xml:space="preserve"> </v>
      </c>
      <c r="G110" s="32"/>
      <c r="H110" s="32"/>
      <c r="I110" s="97" t="s">
        <v>21</v>
      </c>
      <c r="J110" s="55" t="str">
        <f>IF(J12="","",J12)</f>
        <v>20. 8. 2020</v>
      </c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40.15" customHeight="1">
      <c r="A112" s="32"/>
      <c r="B112" s="33"/>
      <c r="C112" s="27" t="s">
        <v>23</v>
      </c>
      <c r="D112" s="32"/>
      <c r="E112" s="32"/>
      <c r="F112" s="25" t="str">
        <f>E15</f>
        <v>Statutární město Ostrava,MOb Slezská Ostrava</v>
      </c>
      <c r="G112" s="32"/>
      <c r="H112" s="32"/>
      <c r="I112" s="97" t="s">
        <v>28</v>
      </c>
      <c r="J112" s="30" t="str">
        <f>E21</f>
        <v>HaskoningDHV Czech Republic,spol.s.r.o.,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5.2" customHeight="1">
      <c r="A113" s="32"/>
      <c r="B113" s="33"/>
      <c r="C113" s="27" t="s">
        <v>27</v>
      </c>
      <c r="D113" s="32"/>
      <c r="E113" s="32"/>
      <c r="F113" s="25" t="str">
        <f>IF(E18="","",E18)</f>
        <v>Ing.Martin Krejčí</v>
      </c>
      <c r="G113" s="32"/>
      <c r="H113" s="32"/>
      <c r="I113" s="97" t="s">
        <v>31</v>
      </c>
      <c r="J113" s="30" t="str">
        <f>E24</f>
        <v>Pflegrová</v>
      </c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0.35" customHeight="1">
      <c r="A114" s="32"/>
      <c r="B114" s="33"/>
      <c r="C114" s="32"/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9" customFormat="1" ht="29.25" customHeight="1">
      <c r="A115" s="126"/>
      <c r="B115" s="127"/>
      <c r="C115" s="128" t="s">
        <v>115</v>
      </c>
      <c r="D115" s="129" t="s">
        <v>59</v>
      </c>
      <c r="E115" s="129" t="s">
        <v>55</v>
      </c>
      <c r="F115" s="129" t="s">
        <v>56</v>
      </c>
      <c r="G115" s="129" t="s">
        <v>116</v>
      </c>
      <c r="H115" s="129" t="s">
        <v>117</v>
      </c>
      <c r="I115" s="130" t="s">
        <v>118</v>
      </c>
      <c r="J115" s="129" t="s">
        <v>111</v>
      </c>
      <c r="K115" s="131" t="s">
        <v>119</v>
      </c>
      <c r="L115" s="132"/>
      <c r="M115" s="62" t="s">
        <v>1</v>
      </c>
      <c r="N115" s="63" t="s">
        <v>38</v>
      </c>
      <c r="O115" s="63" t="s">
        <v>120</v>
      </c>
      <c r="P115" s="63" t="s">
        <v>121</v>
      </c>
      <c r="Q115" s="63" t="s">
        <v>122</v>
      </c>
      <c r="R115" s="63" t="s">
        <v>123</v>
      </c>
      <c r="S115" s="63" t="s">
        <v>124</v>
      </c>
      <c r="T115" s="64" t="s">
        <v>125</v>
      </c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</row>
    <row r="116" spans="1:65" s="2" customFormat="1" ht="22.9" customHeight="1">
      <c r="A116" s="32"/>
      <c r="B116" s="33"/>
      <c r="C116" s="69" t="s">
        <v>126</v>
      </c>
      <c r="D116" s="32"/>
      <c r="E116" s="32"/>
      <c r="F116" s="32"/>
      <c r="G116" s="32"/>
      <c r="H116" s="32"/>
      <c r="I116" s="96"/>
      <c r="J116" s="133">
        <f>BK116</f>
        <v>0</v>
      </c>
      <c r="K116" s="32"/>
      <c r="L116" s="33"/>
      <c r="M116" s="65"/>
      <c r="N116" s="56"/>
      <c r="O116" s="66"/>
      <c r="P116" s="134">
        <f>SUM(P117:P144)</f>
        <v>0</v>
      </c>
      <c r="Q116" s="66"/>
      <c r="R116" s="134">
        <f>SUM(R117:R144)</f>
        <v>0</v>
      </c>
      <c r="S116" s="66"/>
      <c r="T116" s="135">
        <f>SUM(T117:T144)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7" t="s">
        <v>73</v>
      </c>
      <c r="AU116" s="17" t="s">
        <v>113</v>
      </c>
      <c r="BK116" s="136">
        <f>SUM(BK117:BK144)</f>
        <v>0</v>
      </c>
    </row>
    <row r="117" spans="1:65" s="2" customFormat="1" ht="33" customHeight="1">
      <c r="A117" s="32"/>
      <c r="B117" s="137"/>
      <c r="C117" s="138" t="s">
        <v>79</v>
      </c>
      <c r="D117" s="138" t="s">
        <v>127</v>
      </c>
      <c r="E117" s="139" t="s">
        <v>79</v>
      </c>
      <c r="F117" s="140" t="s">
        <v>128</v>
      </c>
      <c r="G117" s="141" t="s">
        <v>129</v>
      </c>
      <c r="H117" s="142">
        <v>1</v>
      </c>
      <c r="I117" s="143"/>
      <c r="J117" s="144">
        <f>ROUND(I117*H117,2)</f>
        <v>0</v>
      </c>
      <c r="K117" s="140" t="s">
        <v>1</v>
      </c>
      <c r="L117" s="33"/>
      <c r="M117" s="145" t="s">
        <v>1</v>
      </c>
      <c r="N117" s="146" t="s">
        <v>39</v>
      </c>
      <c r="O117" s="58"/>
      <c r="P117" s="147">
        <f>O117*H117</f>
        <v>0</v>
      </c>
      <c r="Q117" s="147">
        <v>0</v>
      </c>
      <c r="R117" s="147">
        <f>Q117*H117</f>
        <v>0</v>
      </c>
      <c r="S117" s="147">
        <v>0</v>
      </c>
      <c r="T117" s="148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49" t="s">
        <v>89</v>
      </c>
      <c r="AT117" s="149" t="s">
        <v>127</v>
      </c>
      <c r="AU117" s="149" t="s">
        <v>74</v>
      </c>
      <c r="AY117" s="17" t="s">
        <v>130</v>
      </c>
      <c r="BE117" s="150">
        <f>IF(N117="základní",J117,0)</f>
        <v>0</v>
      </c>
      <c r="BF117" s="150">
        <f>IF(N117="snížená",J117,0)</f>
        <v>0</v>
      </c>
      <c r="BG117" s="150">
        <f>IF(N117="zákl. přenesená",J117,0)</f>
        <v>0</v>
      </c>
      <c r="BH117" s="150">
        <f>IF(N117="sníž. přenesená",J117,0)</f>
        <v>0</v>
      </c>
      <c r="BI117" s="150">
        <f>IF(N117="nulová",J117,0)</f>
        <v>0</v>
      </c>
      <c r="BJ117" s="17" t="s">
        <v>79</v>
      </c>
      <c r="BK117" s="150">
        <f>ROUND(I117*H117,2)</f>
        <v>0</v>
      </c>
      <c r="BL117" s="17" t="s">
        <v>89</v>
      </c>
      <c r="BM117" s="149" t="s">
        <v>131</v>
      </c>
    </row>
    <row r="118" spans="1:65" s="2" customFormat="1">
      <c r="A118" s="32"/>
      <c r="B118" s="33"/>
      <c r="C118" s="32"/>
      <c r="D118" s="151" t="s">
        <v>132</v>
      </c>
      <c r="E118" s="32"/>
      <c r="F118" s="152" t="s">
        <v>133</v>
      </c>
      <c r="G118" s="32"/>
      <c r="H118" s="32"/>
      <c r="I118" s="96"/>
      <c r="J118" s="32"/>
      <c r="K118" s="32"/>
      <c r="L118" s="33"/>
      <c r="M118" s="153"/>
      <c r="N118" s="154"/>
      <c r="O118" s="58"/>
      <c r="P118" s="58"/>
      <c r="Q118" s="58"/>
      <c r="R118" s="58"/>
      <c r="S118" s="58"/>
      <c r="T118" s="59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132</v>
      </c>
      <c r="AU118" s="17" t="s">
        <v>74</v>
      </c>
    </row>
    <row r="119" spans="1:65" s="2" customFormat="1" ht="16.5" customHeight="1">
      <c r="A119" s="32"/>
      <c r="B119" s="137"/>
      <c r="C119" s="138" t="s">
        <v>83</v>
      </c>
      <c r="D119" s="138" t="s">
        <v>127</v>
      </c>
      <c r="E119" s="139" t="s">
        <v>83</v>
      </c>
      <c r="F119" s="140" t="s">
        <v>134</v>
      </c>
      <c r="G119" s="141" t="s">
        <v>135</v>
      </c>
      <c r="H119" s="142">
        <v>1</v>
      </c>
      <c r="I119" s="143"/>
      <c r="J119" s="144">
        <f>ROUND(I119*H119,2)</f>
        <v>0</v>
      </c>
      <c r="K119" s="140" t="s">
        <v>1</v>
      </c>
      <c r="L119" s="33"/>
      <c r="M119" s="145" t="s">
        <v>1</v>
      </c>
      <c r="N119" s="146" t="s">
        <v>39</v>
      </c>
      <c r="O119" s="58"/>
      <c r="P119" s="147">
        <f>O119*H119</f>
        <v>0</v>
      </c>
      <c r="Q119" s="147">
        <v>0</v>
      </c>
      <c r="R119" s="147">
        <f>Q119*H119</f>
        <v>0</v>
      </c>
      <c r="S119" s="147">
        <v>0</v>
      </c>
      <c r="T119" s="148">
        <f>S119*H119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R119" s="149" t="s">
        <v>89</v>
      </c>
      <c r="AT119" s="149" t="s">
        <v>127</v>
      </c>
      <c r="AU119" s="149" t="s">
        <v>74</v>
      </c>
      <c r="AY119" s="17" t="s">
        <v>130</v>
      </c>
      <c r="BE119" s="150">
        <f>IF(N119="základní",J119,0)</f>
        <v>0</v>
      </c>
      <c r="BF119" s="150">
        <f>IF(N119="snížená",J119,0)</f>
        <v>0</v>
      </c>
      <c r="BG119" s="150">
        <f>IF(N119="zákl. přenesená",J119,0)</f>
        <v>0</v>
      </c>
      <c r="BH119" s="150">
        <f>IF(N119="sníž. přenesená",J119,0)</f>
        <v>0</v>
      </c>
      <c r="BI119" s="150">
        <f>IF(N119="nulová",J119,0)</f>
        <v>0</v>
      </c>
      <c r="BJ119" s="17" t="s">
        <v>79</v>
      </c>
      <c r="BK119" s="150">
        <f>ROUND(I119*H119,2)</f>
        <v>0</v>
      </c>
      <c r="BL119" s="17" t="s">
        <v>89</v>
      </c>
      <c r="BM119" s="149" t="s">
        <v>136</v>
      </c>
    </row>
    <row r="120" spans="1:65" s="2" customFormat="1">
      <c r="A120" s="32"/>
      <c r="B120" s="33"/>
      <c r="C120" s="32"/>
      <c r="D120" s="151" t="s">
        <v>132</v>
      </c>
      <c r="E120" s="32"/>
      <c r="F120" s="152" t="s">
        <v>134</v>
      </c>
      <c r="G120" s="32"/>
      <c r="H120" s="32"/>
      <c r="I120" s="96"/>
      <c r="J120" s="32"/>
      <c r="K120" s="32"/>
      <c r="L120" s="33"/>
      <c r="M120" s="153"/>
      <c r="N120" s="154"/>
      <c r="O120" s="58"/>
      <c r="P120" s="58"/>
      <c r="Q120" s="58"/>
      <c r="R120" s="58"/>
      <c r="S120" s="58"/>
      <c r="T120" s="59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132</v>
      </c>
      <c r="AU120" s="17" t="s">
        <v>74</v>
      </c>
    </row>
    <row r="121" spans="1:65" s="2" customFormat="1" ht="16.5" customHeight="1">
      <c r="A121" s="32"/>
      <c r="B121" s="137"/>
      <c r="C121" s="138" t="s">
        <v>86</v>
      </c>
      <c r="D121" s="138" t="s">
        <v>127</v>
      </c>
      <c r="E121" s="139" t="s">
        <v>86</v>
      </c>
      <c r="F121" s="140" t="s">
        <v>137</v>
      </c>
      <c r="G121" s="141" t="s">
        <v>135</v>
      </c>
      <c r="H121" s="142">
        <v>1</v>
      </c>
      <c r="I121" s="143"/>
      <c r="J121" s="144">
        <f>ROUND(I121*H121,2)</f>
        <v>0</v>
      </c>
      <c r="K121" s="140" t="s">
        <v>1</v>
      </c>
      <c r="L121" s="33"/>
      <c r="M121" s="145" t="s">
        <v>1</v>
      </c>
      <c r="N121" s="146" t="s">
        <v>39</v>
      </c>
      <c r="O121" s="58"/>
      <c r="P121" s="147">
        <f>O121*H121</f>
        <v>0</v>
      </c>
      <c r="Q121" s="147">
        <v>0</v>
      </c>
      <c r="R121" s="147">
        <f>Q121*H121</f>
        <v>0</v>
      </c>
      <c r="S121" s="147">
        <v>0</v>
      </c>
      <c r="T121" s="148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49" t="s">
        <v>89</v>
      </c>
      <c r="AT121" s="149" t="s">
        <v>127</v>
      </c>
      <c r="AU121" s="149" t="s">
        <v>74</v>
      </c>
      <c r="AY121" s="17" t="s">
        <v>130</v>
      </c>
      <c r="BE121" s="150">
        <f>IF(N121="základní",J121,0)</f>
        <v>0</v>
      </c>
      <c r="BF121" s="150">
        <f>IF(N121="snížená",J121,0)</f>
        <v>0</v>
      </c>
      <c r="BG121" s="150">
        <f>IF(N121="zákl. přenesená",J121,0)</f>
        <v>0</v>
      </c>
      <c r="BH121" s="150">
        <f>IF(N121="sníž. přenesená",J121,0)</f>
        <v>0</v>
      </c>
      <c r="BI121" s="150">
        <f>IF(N121="nulová",J121,0)</f>
        <v>0</v>
      </c>
      <c r="BJ121" s="17" t="s">
        <v>79</v>
      </c>
      <c r="BK121" s="150">
        <f>ROUND(I121*H121,2)</f>
        <v>0</v>
      </c>
      <c r="BL121" s="17" t="s">
        <v>89</v>
      </c>
      <c r="BM121" s="149" t="s">
        <v>138</v>
      </c>
    </row>
    <row r="122" spans="1:65" s="2" customFormat="1">
      <c r="A122" s="32"/>
      <c r="B122" s="33"/>
      <c r="C122" s="32"/>
      <c r="D122" s="151" t="s">
        <v>132</v>
      </c>
      <c r="E122" s="32"/>
      <c r="F122" s="152" t="s">
        <v>139</v>
      </c>
      <c r="G122" s="32"/>
      <c r="H122" s="32"/>
      <c r="I122" s="96"/>
      <c r="J122" s="32"/>
      <c r="K122" s="32"/>
      <c r="L122" s="33"/>
      <c r="M122" s="153"/>
      <c r="N122" s="154"/>
      <c r="O122" s="58"/>
      <c r="P122" s="58"/>
      <c r="Q122" s="58"/>
      <c r="R122" s="58"/>
      <c r="S122" s="58"/>
      <c r="T122" s="59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132</v>
      </c>
      <c r="AU122" s="17" t="s">
        <v>74</v>
      </c>
    </row>
    <row r="123" spans="1:65" s="2" customFormat="1" ht="16.5" customHeight="1">
      <c r="A123" s="32"/>
      <c r="B123" s="137"/>
      <c r="C123" s="138" t="s">
        <v>89</v>
      </c>
      <c r="D123" s="138" t="s">
        <v>127</v>
      </c>
      <c r="E123" s="139" t="s">
        <v>89</v>
      </c>
      <c r="F123" s="140" t="s">
        <v>140</v>
      </c>
      <c r="G123" s="141" t="s">
        <v>135</v>
      </c>
      <c r="H123" s="142">
        <v>1</v>
      </c>
      <c r="I123" s="143"/>
      <c r="J123" s="144">
        <f>ROUND(I123*H123,2)</f>
        <v>0</v>
      </c>
      <c r="K123" s="140" t="s">
        <v>1</v>
      </c>
      <c r="L123" s="33"/>
      <c r="M123" s="145" t="s">
        <v>1</v>
      </c>
      <c r="N123" s="146" t="s">
        <v>39</v>
      </c>
      <c r="O123" s="58"/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49" t="s">
        <v>89</v>
      </c>
      <c r="AT123" s="149" t="s">
        <v>127</v>
      </c>
      <c r="AU123" s="149" t="s">
        <v>74</v>
      </c>
      <c r="AY123" s="17" t="s">
        <v>130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7" t="s">
        <v>79</v>
      </c>
      <c r="BK123" s="150">
        <f>ROUND(I123*H123,2)</f>
        <v>0</v>
      </c>
      <c r="BL123" s="17" t="s">
        <v>89</v>
      </c>
      <c r="BM123" s="149" t="s">
        <v>141</v>
      </c>
    </row>
    <row r="124" spans="1:65" s="2" customFormat="1">
      <c r="A124" s="32"/>
      <c r="B124" s="33"/>
      <c r="C124" s="32"/>
      <c r="D124" s="151" t="s">
        <v>132</v>
      </c>
      <c r="E124" s="32"/>
      <c r="F124" s="152" t="s">
        <v>140</v>
      </c>
      <c r="G124" s="32"/>
      <c r="H124" s="32"/>
      <c r="I124" s="96"/>
      <c r="J124" s="32"/>
      <c r="K124" s="32"/>
      <c r="L124" s="33"/>
      <c r="M124" s="153"/>
      <c r="N124" s="154"/>
      <c r="O124" s="58"/>
      <c r="P124" s="58"/>
      <c r="Q124" s="58"/>
      <c r="R124" s="58"/>
      <c r="S124" s="58"/>
      <c r="T124" s="59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132</v>
      </c>
      <c r="AU124" s="17" t="s">
        <v>74</v>
      </c>
    </row>
    <row r="125" spans="1:65" s="2" customFormat="1" ht="16.5" customHeight="1">
      <c r="A125" s="32"/>
      <c r="B125" s="137"/>
      <c r="C125" s="138" t="s">
        <v>92</v>
      </c>
      <c r="D125" s="138" t="s">
        <v>127</v>
      </c>
      <c r="E125" s="139" t="s">
        <v>92</v>
      </c>
      <c r="F125" s="140" t="s">
        <v>142</v>
      </c>
      <c r="G125" s="141" t="s">
        <v>135</v>
      </c>
      <c r="H125" s="142">
        <v>1</v>
      </c>
      <c r="I125" s="143"/>
      <c r="J125" s="144">
        <f>ROUND(I125*H125,2)</f>
        <v>0</v>
      </c>
      <c r="K125" s="140" t="s">
        <v>1</v>
      </c>
      <c r="L125" s="33"/>
      <c r="M125" s="145" t="s">
        <v>1</v>
      </c>
      <c r="N125" s="146" t="s">
        <v>39</v>
      </c>
      <c r="O125" s="58"/>
      <c r="P125" s="147">
        <f>O125*H125</f>
        <v>0</v>
      </c>
      <c r="Q125" s="147">
        <v>0</v>
      </c>
      <c r="R125" s="147">
        <f>Q125*H125</f>
        <v>0</v>
      </c>
      <c r="S125" s="147">
        <v>0</v>
      </c>
      <c r="T125" s="148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49" t="s">
        <v>89</v>
      </c>
      <c r="AT125" s="149" t="s">
        <v>127</v>
      </c>
      <c r="AU125" s="149" t="s">
        <v>74</v>
      </c>
      <c r="AY125" s="17" t="s">
        <v>130</v>
      </c>
      <c r="BE125" s="150">
        <f>IF(N125="základní",J125,0)</f>
        <v>0</v>
      </c>
      <c r="BF125" s="150">
        <f>IF(N125="snížená",J125,0)</f>
        <v>0</v>
      </c>
      <c r="BG125" s="150">
        <f>IF(N125="zákl. přenesená",J125,0)</f>
        <v>0</v>
      </c>
      <c r="BH125" s="150">
        <f>IF(N125="sníž. přenesená",J125,0)</f>
        <v>0</v>
      </c>
      <c r="BI125" s="150">
        <f>IF(N125="nulová",J125,0)</f>
        <v>0</v>
      </c>
      <c r="BJ125" s="17" t="s">
        <v>79</v>
      </c>
      <c r="BK125" s="150">
        <f>ROUND(I125*H125,2)</f>
        <v>0</v>
      </c>
      <c r="BL125" s="17" t="s">
        <v>89</v>
      </c>
      <c r="BM125" s="149" t="s">
        <v>143</v>
      </c>
    </row>
    <row r="126" spans="1:65" s="2" customFormat="1">
      <c r="A126" s="32"/>
      <c r="B126" s="33"/>
      <c r="C126" s="32"/>
      <c r="D126" s="151" t="s">
        <v>132</v>
      </c>
      <c r="E126" s="32"/>
      <c r="F126" s="152" t="s">
        <v>142</v>
      </c>
      <c r="G126" s="32"/>
      <c r="H126" s="32"/>
      <c r="I126" s="96"/>
      <c r="J126" s="32"/>
      <c r="K126" s="32"/>
      <c r="L126" s="33"/>
      <c r="M126" s="153"/>
      <c r="N126" s="154"/>
      <c r="O126" s="58"/>
      <c r="P126" s="58"/>
      <c r="Q126" s="58"/>
      <c r="R126" s="58"/>
      <c r="S126" s="58"/>
      <c r="T126" s="59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132</v>
      </c>
      <c r="AU126" s="17" t="s">
        <v>74</v>
      </c>
    </row>
    <row r="127" spans="1:65" s="2" customFormat="1" ht="21.75" customHeight="1">
      <c r="A127" s="32"/>
      <c r="B127" s="137"/>
      <c r="C127" s="138" t="s">
        <v>95</v>
      </c>
      <c r="D127" s="138" t="s">
        <v>127</v>
      </c>
      <c r="E127" s="139" t="s">
        <v>95</v>
      </c>
      <c r="F127" s="140" t="s">
        <v>144</v>
      </c>
      <c r="G127" s="141" t="s">
        <v>135</v>
      </c>
      <c r="H127" s="142">
        <v>1</v>
      </c>
      <c r="I127" s="143"/>
      <c r="J127" s="144">
        <f>ROUND(I127*H127,2)</f>
        <v>0</v>
      </c>
      <c r="K127" s="140" t="s">
        <v>1</v>
      </c>
      <c r="L127" s="33"/>
      <c r="M127" s="145" t="s">
        <v>1</v>
      </c>
      <c r="N127" s="146" t="s">
        <v>39</v>
      </c>
      <c r="O127" s="58"/>
      <c r="P127" s="147">
        <f>O127*H127</f>
        <v>0</v>
      </c>
      <c r="Q127" s="147">
        <v>0</v>
      </c>
      <c r="R127" s="147">
        <f>Q127*H127</f>
        <v>0</v>
      </c>
      <c r="S127" s="147">
        <v>0</v>
      </c>
      <c r="T127" s="148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49" t="s">
        <v>89</v>
      </c>
      <c r="AT127" s="149" t="s">
        <v>127</v>
      </c>
      <c r="AU127" s="149" t="s">
        <v>74</v>
      </c>
      <c r="AY127" s="17" t="s">
        <v>130</v>
      </c>
      <c r="BE127" s="150">
        <f>IF(N127="základní",J127,0)</f>
        <v>0</v>
      </c>
      <c r="BF127" s="150">
        <f>IF(N127="snížená",J127,0)</f>
        <v>0</v>
      </c>
      <c r="BG127" s="150">
        <f>IF(N127="zákl. přenesená",J127,0)</f>
        <v>0</v>
      </c>
      <c r="BH127" s="150">
        <f>IF(N127="sníž. přenesená",J127,0)</f>
        <v>0</v>
      </c>
      <c r="BI127" s="150">
        <f>IF(N127="nulová",J127,0)</f>
        <v>0</v>
      </c>
      <c r="BJ127" s="17" t="s">
        <v>79</v>
      </c>
      <c r="BK127" s="150">
        <f>ROUND(I127*H127,2)</f>
        <v>0</v>
      </c>
      <c r="BL127" s="17" t="s">
        <v>89</v>
      </c>
      <c r="BM127" s="149" t="s">
        <v>145</v>
      </c>
    </row>
    <row r="128" spans="1:65" s="2" customFormat="1">
      <c r="A128" s="32"/>
      <c r="B128" s="33"/>
      <c r="C128" s="32"/>
      <c r="D128" s="151" t="s">
        <v>132</v>
      </c>
      <c r="E128" s="32"/>
      <c r="F128" s="152" t="s">
        <v>144</v>
      </c>
      <c r="G128" s="32"/>
      <c r="H128" s="32"/>
      <c r="I128" s="96"/>
      <c r="J128" s="32"/>
      <c r="K128" s="32"/>
      <c r="L128" s="33"/>
      <c r="M128" s="153"/>
      <c r="N128" s="154"/>
      <c r="O128" s="58"/>
      <c r="P128" s="58"/>
      <c r="Q128" s="58"/>
      <c r="R128" s="58"/>
      <c r="S128" s="58"/>
      <c r="T128" s="59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132</v>
      </c>
      <c r="AU128" s="17" t="s">
        <v>74</v>
      </c>
    </row>
    <row r="129" spans="1:65" s="2" customFormat="1" ht="16.5" customHeight="1">
      <c r="A129" s="32"/>
      <c r="B129" s="137"/>
      <c r="C129" s="138" t="s">
        <v>98</v>
      </c>
      <c r="D129" s="138" t="s">
        <v>127</v>
      </c>
      <c r="E129" s="139" t="s">
        <v>98</v>
      </c>
      <c r="F129" s="140" t="s">
        <v>146</v>
      </c>
      <c r="G129" s="141" t="s">
        <v>135</v>
      </c>
      <c r="H129" s="142">
        <v>1</v>
      </c>
      <c r="I129" s="143"/>
      <c r="J129" s="144">
        <f>ROUND(I129*H129,2)</f>
        <v>0</v>
      </c>
      <c r="K129" s="140" t="s">
        <v>1</v>
      </c>
      <c r="L129" s="33"/>
      <c r="M129" s="145" t="s">
        <v>1</v>
      </c>
      <c r="N129" s="146" t="s">
        <v>39</v>
      </c>
      <c r="O129" s="58"/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49" t="s">
        <v>89</v>
      </c>
      <c r="AT129" s="149" t="s">
        <v>127</v>
      </c>
      <c r="AU129" s="149" t="s">
        <v>74</v>
      </c>
      <c r="AY129" s="17" t="s">
        <v>130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7" t="s">
        <v>79</v>
      </c>
      <c r="BK129" s="150">
        <f>ROUND(I129*H129,2)</f>
        <v>0</v>
      </c>
      <c r="BL129" s="17" t="s">
        <v>89</v>
      </c>
      <c r="BM129" s="149" t="s">
        <v>147</v>
      </c>
    </row>
    <row r="130" spans="1:65" s="2" customFormat="1">
      <c r="A130" s="32"/>
      <c r="B130" s="33"/>
      <c r="C130" s="32"/>
      <c r="D130" s="151" t="s">
        <v>132</v>
      </c>
      <c r="E130" s="32"/>
      <c r="F130" s="152" t="s">
        <v>146</v>
      </c>
      <c r="G130" s="32"/>
      <c r="H130" s="32"/>
      <c r="I130" s="96"/>
      <c r="J130" s="32"/>
      <c r="K130" s="32"/>
      <c r="L130" s="33"/>
      <c r="M130" s="153"/>
      <c r="N130" s="154"/>
      <c r="O130" s="58"/>
      <c r="P130" s="58"/>
      <c r="Q130" s="58"/>
      <c r="R130" s="58"/>
      <c r="S130" s="58"/>
      <c r="T130" s="59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7" t="s">
        <v>132</v>
      </c>
      <c r="AU130" s="17" t="s">
        <v>74</v>
      </c>
    </row>
    <row r="131" spans="1:65" s="2" customFormat="1" ht="16.5" customHeight="1">
      <c r="A131" s="32"/>
      <c r="B131" s="137"/>
      <c r="C131" s="138" t="s">
        <v>101</v>
      </c>
      <c r="D131" s="138" t="s">
        <v>127</v>
      </c>
      <c r="E131" s="139" t="s">
        <v>101</v>
      </c>
      <c r="F131" s="140" t="s">
        <v>148</v>
      </c>
      <c r="G131" s="141" t="s">
        <v>135</v>
      </c>
      <c r="H131" s="142">
        <v>1</v>
      </c>
      <c r="I131" s="143"/>
      <c r="J131" s="144">
        <f>ROUND(I131*H131,2)</f>
        <v>0</v>
      </c>
      <c r="K131" s="140" t="s">
        <v>1</v>
      </c>
      <c r="L131" s="33"/>
      <c r="M131" s="145" t="s">
        <v>1</v>
      </c>
      <c r="N131" s="146" t="s">
        <v>39</v>
      </c>
      <c r="O131" s="58"/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49" t="s">
        <v>89</v>
      </c>
      <c r="AT131" s="149" t="s">
        <v>127</v>
      </c>
      <c r="AU131" s="149" t="s">
        <v>74</v>
      </c>
      <c r="AY131" s="17" t="s">
        <v>130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7" t="s">
        <v>79</v>
      </c>
      <c r="BK131" s="150">
        <f>ROUND(I131*H131,2)</f>
        <v>0</v>
      </c>
      <c r="BL131" s="17" t="s">
        <v>89</v>
      </c>
      <c r="BM131" s="149" t="s">
        <v>149</v>
      </c>
    </row>
    <row r="132" spans="1:65" s="2" customFormat="1">
      <c r="A132" s="32"/>
      <c r="B132" s="33"/>
      <c r="C132" s="32"/>
      <c r="D132" s="151" t="s">
        <v>132</v>
      </c>
      <c r="E132" s="32"/>
      <c r="F132" s="152" t="s">
        <v>148</v>
      </c>
      <c r="G132" s="32"/>
      <c r="H132" s="32"/>
      <c r="I132" s="96"/>
      <c r="J132" s="32"/>
      <c r="K132" s="32"/>
      <c r="L132" s="33"/>
      <c r="M132" s="153"/>
      <c r="N132" s="154"/>
      <c r="O132" s="58"/>
      <c r="P132" s="58"/>
      <c r="Q132" s="58"/>
      <c r="R132" s="58"/>
      <c r="S132" s="58"/>
      <c r="T132" s="59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7" t="s">
        <v>132</v>
      </c>
      <c r="AU132" s="17" t="s">
        <v>74</v>
      </c>
    </row>
    <row r="133" spans="1:65" s="2" customFormat="1" ht="16.5" customHeight="1">
      <c r="A133" s="32"/>
      <c r="B133" s="137"/>
      <c r="C133" s="138" t="s">
        <v>104</v>
      </c>
      <c r="D133" s="138" t="s">
        <v>127</v>
      </c>
      <c r="E133" s="139" t="s">
        <v>104</v>
      </c>
      <c r="F133" s="140" t="s">
        <v>150</v>
      </c>
      <c r="G133" s="141" t="s">
        <v>135</v>
      </c>
      <c r="H133" s="142">
        <v>1</v>
      </c>
      <c r="I133" s="143"/>
      <c r="J133" s="144">
        <f>ROUND(I133*H133,2)</f>
        <v>0</v>
      </c>
      <c r="K133" s="140" t="s">
        <v>1</v>
      </c>
      <c r="L133" s="33"/>
      <c r="M133" s="145" t="s">
        <v>1</v>
      </c>
      <c r="N133" s="146" t="s">
        <v>39</v>
      </c>
      <c r="O133" s="58"/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49" t="s">
        <v>89</v>
      </c>
      <c r="AT133" s="149" t="s">
        <v>127</v>
      </c>
      <c r="AU133" s="149" t="s">
        <v>74</v>
      </c>
      <c r="AY133" s="17" t="s">
        <v>130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7" t="s">
        <v>79</v>
      </c>
      <c r="BK133" s="150">
        <f>ROUND(I133*H133,2)</f>
        <v>0</v>
      </c>
      <c r="BL133" s="17" t="s">
        <v>89</v>
      </c>
      <c r="BM133" s="149" t="s">
        <v>151</v>
      </c>
    </row>
    <row r="134" spans="1:65" s="2" customFormat="1">
      <c r="A134" s="32"/>
      <c r="B134" s="33"/>
      <c r="C134" s="32"/>
      <c r="D134" s="151" t="s">
        <v>132</v>
      </c>
      <c r="E134" s="32"/>
      <c r="F134" s="152" t="s">
        <v>152</v>
      </c>
      <c r="G134" s="32"/>
      <c r="H134" s="32"/>
      <c r="I134" s="96"/>
      <c r="J134" s="32"/>
      <c r="K134" s="32"/>
      <c r="L134" s="33"/>
      <c r="M134" s="153"/>
      <c r="N134" s="154"/>
      <c r="O134" s="58"/>
      <c r="P134" s="58"/>
      <c r="Q134" s="58"/>
      <c r="R134" s="58"/>
      <c r="S134" s="58"/>
      <c r="T134" s="59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7" t="s">
        <v>132</v>
      </c>
      <c r="AU134" s="17" t="s">
        <v>74</v>
      </c>
    </row>
    <row r="135" spans="1:65" s="2" customFormat="1" ht="16.5" customHeight="1">
      <c r="A135" s="32"/>
      <c r="B135" s="137"/>
      <c r="C135" s="138" t="s">
        <v>153</v>
      </c>
      <c r="D135" s="138" t="s">
        <v>127</v>
      </c>
      <c r="E135" s="139" t="s">
        <v>153</v>
      </c>
      <c r="F135" s="140" t="s">
        <v>154</v>
      </c>
      <c r="G135" s="141" t="s">
        <v>135</v>
      </c>
      <c r="H135" s="142">
        <v>1</v>
      </c>
      <c r="I135" s="143"/>
      <c r="J135" s="144">
        <f>ROUND(I135*H135,2)</f>
        <v>0</v>
      </c>
      <c r="K135" s="140" t="s">
        <v>1</v>
      </c>
      <c r="L135" s="33"/>
      <c r="M135" s="145" t="s">
        <v>1</v>
      </c>
      <c r="N135" s="146" t="s">
        <v>39</v>
      </c>
      <c r="O135" s="58"/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49" t="s">
        <v>89</v>
      </c>
      <c r="AT135" s="149" t="s">
        <v>127</v>
      </c>
      <c r="AU135" s="149" t="s">
        <v>74</v>
      </c>
      <c r="AY135" s="17" t="s">
        <v>130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7" t="s">
        <v>79</v>
      </c>
      <c r="BK135" s="150">
        <f>ROUND(I135*H135,2)</f>
        <v>0</v>
      </c>
      <c r="BL135" s="17" t="s">
        <v>89</v>
      </c>
      <c r="BM135" s="149" t="s">
        <v>155</v>
      </c>
    </row>
    <row r="136" spans="1:65" s="2" customFormat="1">
      <c r="A136" s="32"/>
      <c r="B136" s="33"/>
      <c r="C136" s="32"/>
      <c r="D136" s="151" t="s">
        <v>132</v>
      </c>
      <c r="E136" s="32"/>
      <c r="F136" s="152" t="s">
        <v>154</v>
      </c>
      <c r="G136" s="32"/>
      <c r="H136" s="32"/>
      <c r="I136" s="96"/>
      <c r="J136" s="32"/>
      <c r="K136" s="32"/>
      <c r="L136" s="33"/>
      <c r="M136" s="153"/>
      <c r="N136" s="154"/>
      <c r="O136" s="58"/>
      <c r="P136" s="58"/>
      <c r="Q136" s="58"/>
      <c r="R136" s="58"/>
      <c r="S136" s="58"/>
      <c r="T136" s="59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7" t="s">
        <v>132</v>
      </c>
      <c r="AU136" s="17" t="s">
        <v>74</v>
      </c>
    </row>
    <row r="137" spans="1:65" s="2" customFormat="1" ht="16.5" customHeight="1">
      <c r="A137" s="32"/>
      <c r="B137" s="137"/>
      <c r="C137" s="138" t="s">
        <v>156</v>
      </c>
      <c r="D137" s="138" t="s">
        <v>127</v>
      </c>
      <c r="E137" s="139" t="s">
        <v>156</v>
      </c>
      <c r="F137" s="140" t="s">
        <v>157</v>
      </c>
      <c r="G137" s="141" t="s">
        <v>135</v>
      </c>
      <c r="H137" s="142">
        <v>1</v>
      </c>
      <c r="I137" s="143"/>
      <c r="J137" s="144">
        <f>ROUND(I137*H137,2)</f>
        <v>0</v>
      </c>
      <c r="K137" s="140" t="s">
        <v>1</v>
      </c>
      <c r="L137" s="33"/>
      <c r="M137" s="145" t="s">
        <v>1</v>
      </c>
      <c r="N137" s="146" t="s">
        <v>39</v>
      </c>
      <c r="O137" s="58"/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49" t="s">
        <v>89</v>
      </c>
      <c r="AT137" s="149" t="s">
        <v>127</v>
      </c>
      <c r="AU137" s="149" t="s">
        <v>74</v>
      </c>
      <c r="AY137" s="17" t="s">
        <v>130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7" t="s">
        <v>79</v>
      </c>
      <c r="BK137" s="150">
        <f>ROUND(I137*H137,2)</f>
        <v>0</v>
      </c>
      <c r="BL137" s="17" t="s">
        <v>89</v>
      </c>
      <c r="BM137" s="149" t="s">
        <v>158</v>
      </c>
    </row>
    <row r="138" spans="1:65" s="2" customFormat="1">
      <c r="A138" s="32"/>
      <c r="B138" s="33"/>
      <c r="C138" s="32"/>
      <c r="D138" s="151" t="s">
        <v>132</v>
      </c>
      <c r="E138" s="32"/>
      <c r="F138" s="152" t="s">
        <v>157</v>
      </c>
      <c r="G138" s="32"/>
      <c r="H138" s="32"/>
      <c r="I138" s="96"/>
      <c r="J138" s="32"/>
      <c r="K138" s="32"/>
      <c r="L138" s="33"/>
      <c r="M138" s="153"/>
      <c r="N138" s="154"/>
      <c r="O138" s="58"/>
      <c r="P138" s="58"/>
      <c r="Q138" s="58"/>
      <c r="R138" s="58"/>
      <c r="S138" s="58"/>
      <c r="T138" s="59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7" t="s">
        <v>132</v>
      </c>
      <c r="AU138" s="17" t="s">
        <v>74</v>
      </c>
    </row>
    <row r="139" spans="1:65" s="2" customFormat="1" ht="16.5" customHeight="1">
      <c r="A139" s="32"/>
      <c r="B139" s="137"/>
      <c r="C139" s="138" t="s">
        <v>159</v>
      </c>
      <c r="D139" s="138" t="s">
        <v>127</v>
      </c>
      <c r="E139" s="139" t="s">
        <v>159</v>
      </c>
      <c r="F139" s="140" t="s">
        <v>160</v>
      </c>
      <c r="G139" s="141" t="s">
        <v>135</v>
      </c>
      <c r="H139" s="142">
        <v>1</v>
      </c>
      <c r="I139" s="143"/>
      <c r="J139" s="144">
        <f>ROUND(I139*H139,2)</f>
        <v>0</v>
      </c>
      <c r="K139" s="140" t="s">
        <v>1</v>
      </c>
      <c r="L139" s="33"/>
      <c r="M139" s="145" t="s">
        <v>1</v>
      </c>
      <c r="N139" s="146" t="s">
        <v>39</v>
      </c>
      <c r="O139" s="58"/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49" t="s">
        <v>89</v>
      </c>
      <c r="AT139" s="149" t="s">
        <v>127</v>
      </c>
      <c r="AU139" s="149" t="s">
        <v>74</v>
      </c>
      <c r="AY139" s="17" t="s">
        <v>130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7" t="s">
        <v>79</v>
      </c>
      <c r="BK139" s="150">
        <f>ROUND(I139*H139,2)</f>
        <v>0</v>
      </c>
      <c r="BL139" s="17" t="s">
        <v>89</v>
      </c>
      <c r="BM139" s="149" t="s">
        <v>161</v>
      </c>
    </row>
    <row r="140" spans="1:65" s="2" customFormat="1">
      <c r="A140" s="32"/>
      <c r="B140" s="33"/>
      <c r="C140" s="32"/>
      <c r="D140" s="151" t="s">
        <v>132</v>
      </c>
      <c r="E140" s="32"/>
      <c r="F140" s="152" t="s">
        <v>160</v>
      </c>
      <c r="G140" s="32"/>
      <c r="H140" s="32"/>
      <c r="I140" s="96"/>
      <c r="J140" s="32"/>
      <c r="K140" s="32"/>
      <c r="L140" s="33"/>
      <c r="M140" s="153"/>
      <c r="N140" s="154"/>
      <c r="O140" s="58"/>
      <c r="P140" s="58"/>
      <c r="Q140" s="58"/>
      <c r="R140" s="58"/>
      <c r="S140" s="58"/>
      <c r="T140" s="59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7" t="s">
        <v>132</v>
      </c>
      <c r="AU140" s="17" t="s">
        <v>74</v>
      </c>
    </row>
    <row r="141" spans="1:65" s="2" customFormat="1" ht="16.5" customHeight="1">
      <c r="A141" s="32"/>
      <c r="B141" s="137"/>
      <c r="C141" s="138" t="s">
        <v>162</v>
      </c>
      <c r="D141" s="138" t="s">
        <v>127</v>
      </c>
      <c r="E141" s="139" t="s">
        <v>162</v>
      </c>
      <c r="F141" s="140" t="s">
        <v>163</v>
      </c>
      <c r="G141" s="141" t="s">
        <v>164</v>
      </c>
      <c r="H141" s="142">
        <v>2</v>
      </c>
      <c r="I141" s="143"/>
      <c r="J141" s="144">
        <f>ROUND(I141*H141,2)</f>
        <v>0</v>
      </c>
      <c r="K141" s="140" t="s">
        <v>1</v>
      </c>
      <c r="L141" s="33"/>
      <c r="M141" s="145" t="s">
        <v>1</v>
      </c>
      <c r="N141" s="146" t="s">
        <v>39</v>
      </c>
      <c r="O141" s="58"/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49" t="s">
        <v>89</v>
      </c>
      <c r="AT141" s="149" t="s">
        <v>127</v>
      </c>
      <c r="AU141" s="149" t="s">
        <v>74</v>
      </c>
      <c r="AY141" s="17" t="s">
        <v>130</v>
      </c>
      <c r="BE141" s="150">
        <f>IF(N141="základní",J141,0)</f>
        <v>0</v>
      </c>
      <c r="BF141" s="150">
        <f>IF(N141="snížená",J141,0)</f>
        <v>0</v>
      </c>
      <c r="BG141" s="150">
        <f>IF(N141="zákl. přenesená",J141,0)</f>
        <v>0</v>
      </c>
      <c r="BH141" s="150">
        <f>IF(N141="sníž. přenesená",J141,0)</f>
        <v>0</v>
      </c>
      <c r="BI141" s="150">
        <f>IF(N141="nulová",J141,0)</f>
        <v>0</v>
      </c>
      <c r="BJ141" s="17" t="s">
        <v>79</v>
      </c>
      <c r="BK141" s="150">
        <f>ROUND(I141*H141,2)</f>
        <v>0</v>
      </c>
      <c r="BL141" s="17" t="s">
        <v>89</v>
      </c>
      <c r="BM141" s="149" t="s">
        <v>165</v>
      </c>
    </row>
    <row r="142" spans="1:65" s="2" customFormat="1">
      <c r="A142" s="32"/>
      <c r="B142" s="33"/>
      <c r="C142" s="32"/>
      <c r="D142" s="151" t="s">
        <v>132</v>
      </c>
      <c r="E142" s="32"/>
      <c r="F142" s="152" t="s">
        <v>163</v>
      </c>
      <c r="G142" s="32"/>
      <c r="H142" s="32"/>
      <c r="I142" s="96"/>
      <c r="J142" s="32"/>
      <c r="K142" s="32"/>
      <c r="L142" s="33"/>
      <c r="M142" s="153"/>
      <c r="N142" s="154"/>
      <c r="O142" s="58"/>
      <c r="P142" s="58"/>
      <c r="Q142" s="58"/>
      <c r="R142" s="58"/>
      <c r="S142" s="58"/>
      <c r="T142" s="59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7" t="s">
        <v>132</v>
      </c>
      <c r="AU142" s="17" t="s">
        <v>74</v>
      </c>
    </row>
    <row r="143" spans="1:65" s="2" customFormat="1" ht="21.75" customHeight="1">
      <c r="A143" s="32"/>
      <c r="B143" s="137"/>
      <c r="C143" s="138" t="s">
        <v>166</v>
      </c>
      <c r="D143" s="138" t="s">
        <v>127</v>
      </c>
      <c r="E143" s="139" t="s">
        <v>166</v>
      </c>
      <c r="F143" s="140" t="s">
        <v>167</v>
      </c>
      <c r="G143" s="141" t="s">
        <v>135</v>
      </c>
      <c r="H143" s="142">
        <v>1</v>
      </c>
      <c r="I143" s="143"/>
      <c r="J143" s="144">
        <f>ROUND(I143*H143,2)</f>
        <v>0</v>
      </c>
      <c r="K143" s="140" t="s">
        <v>1</v>
      </c>
      <c r="L143" s="33"/>
      <c r="M143" s="145" t="s">
        <v>1</v>
      </c>
      <c r="N143" s="146" t="s">
        <v>39</v>
      </c>
      <c r="O143" s="58"/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49" t="s">
        <v>89</v>
      </c>
      <c r="AT143" s="149" t="s">
        <v>127</v>
      </c>
      <c r="AU143" s="149" t="s">
        <v>74</v>
      </c>
      <c r="AY143" s="17" t="s">
        <v>130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79</v>
      </c>
      <c r="BK143" s="150">
        <f>ROUND(I143*H143,2)</f>
        <v>0</v>
      </c>
      <c r="BL143" s="17" t="s">
        <v>89</v>
      </c>
      <c r="BM143" s="149" t="s">
        <v>168</v>
      </c>
    </row>
    <row r="144" spans="1:65" s="2" customFormat="1">
      <c r="A144" s="32"/>
      <c r="B144" s="33"/>
      <c r="C144" s="32"/>
      <c r="D144" s="151" t="s">
        <v>132</v>
      </c>
      <c r="E144" s="32"/>
      <c r="F144" s="152" t="s">
        <v>169</v>
      </c>
      <c r="G144" s="32"/>
      <c r="H144" s="32"/>
      <c r="I144" s="96"/>
      <c r="J144" s="32"/>
      <c r="K144" s="32"/>
      <c r="L144" s="33"/>
      <c r="M144" s="155"/>
      <c r="N144" s="156"/>
      <c r="O144" s="157"/>
      <c r="P144" s="157"/>
      <c r="Q144" s="157"/>
      <c r="R144" s="157"/>
      <c r="S144" s="157"/>
      <c r="T144" s="158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7" t="s">
        <v>132</v>
      </c>
      <c r="AU144" s="17" t="s">
        <v>74</v>
      </c>
    </row>
    <row r="145" spans="1:31" s="2" customFormat="1" ht="6.95" customHeight="1">
      <c r="A145" s="32"/>
      <c r="B145" s="47"/>
      <c r="C145" s="48"/>
      <c r="D145" s="48"/>
      <c r="E145" s="48"/>
      <c r="F145" s="48"/>
      <c r="G145" s="48"/>
      <c r="H145" s="48"/>
      <c r="I145" s="120"/>
      <c r="J145" s="48"/>
      <c r="K145" s="48"/>
      <c r="L145" s="33"/>
      <c r="M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</row>
  </sheetData>
  <autoFilter ref="C115:K144" xr:uid="{00000000-0009-0000-0000-000001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6"/>
  <sheetViews>
    <sheetView showGridLines="0" workbookViewId="0">
      <selection activeCell="K124" sqref="K124:K12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72" t="s">
        <v>5</v>
      </c>
      <c r="M2" s="273"/>
      <c r="N2" s="273"/>
      <c r="O2" s="273"/>
      <c r="P2" s="273"/>
      <c r="Q2" s="273"/>
      <c r="R2" s="273"/>
      <c r="S2" s="273"/>
      <c r="T2" s="273"/>
      <c r="U2" s="273"/>
      <c r="V2" s="273"/>
      <c r="AT2" s="17" t="s">
        <v>85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83</v>
      </c>
    </row>
    <row r="4" spans="1:46" s="1" customFormat="1" ht="24.95" customHeight="1">
      <c r="B4" s="20"/>
      <c r="D4" s="21" t="s">
        <v>106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16.5" customHeight="1">
      <c r="B7" s="20"/>
      <c r="E7" s="287" t="str">
        <f>'Rekapitulace stavby'!K6</f>
        <v>Regenerace sídliště Kamenec-3.etapa</v>
      </c>
      <c r="F7" s="288"/>
      <c r="G7" s="288"/>
      <c r="H7" s="288"/>
      <c r="I7" s="93"/>
      <c r="L7" s="20"/>
    </row>
    <row r="8" spans="1:46" s="2" customFormat="1" ht="12" customHeight="1">
      <c r="A8" s="32"/>
      <c r="B8" s="33"/>
      <c r="C8" s="32"/>
      <c r="D8" s="27" t="s">
        <v>107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66" t="s">
        <v>170</v>
      </c>
      <c r="F9" s="286"/>
      <c r="G9" s="286"/>
      <c r="H9" s="286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9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97" t="s">
        <v>21</v>
      </c>
      <c r="J12" s="55" t="str">
        <f>'Rekapitulace stavby'!AN8</f>
        <v>20. 8. 2020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9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97" t="s">
        <v>24</v>
      </c>
      <c r="J17" s="28">
        <f>'Rekapitulace stavby'!AN13</f>
        <v>0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89" t="str">
        <f>'Rekapitulace stavby'!E14</f>
        <v>Ing.Martin Krejčí</v>
      </c>
      <c r="F18" s="281"/>
      <c r="G18" s="281"/>
      <c r="H18" s="281"/>
      <c r="I18" s="97" t="s">
        <v>26</v>
      </c>
      <c r="J18" s="28">
        <f>'Rekapitulace stavby'!AN14</f>
        <v>0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97" t="s">
        <v>26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9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32</v>
      </c>
      <c r="F24" s="32"/>
      <c r="G24" s="32"/>
      <c r="H24" s="32"/>
      <c r="I24" s="9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85" t="s">
        <v>1</v>
      </c>
      <c r="F27" s="285"/>
      <c r="G27" s="285"/>
      <c r="H27" s="285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34</v>
      </c>
      <c r="E30" s="32"/>
      <c r="F30" s="32"/>
      <c r="G30" s="32"/>
      <c r="H30" s="32"/>
      <c r="I30" s="96"/>
      <c r="J30" s="71">
        <f>ROUND(J120,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104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38</v>
      </c>
      <c r="E33" s="27" t="s">
        <v>39</v>
      </c>
      <c r="F33" s="106">
        <f>ROUND((SUM(BE120:BE165)),  2)</f>
        <v>0</v>
      </c>
      <c r="G33" s="32"/>
      <c r="H33" s="32"/>
      <c r="I33" s="107">
        <v>0.21</v>
      </c>
      <c r="J33" s="106">
        <f>ROUND(((SUM(BE120:BE165))*I33),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6">
        <f>ROUND((SUM(BF120:BF165)),  2)</f>
        <v>0</v>
      </c>
      <c r="G34" s="32"/>
      <c r="H34" s="32"/>
      <c r="I34" s="107">
        <v>0.15</v>
      </c>
      <c r="J34" s="106">
        <f>ROUND(((SUM(BF120:BF165))*I34),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6">
        <f>ROUND((SUM(BG120:BG165)),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6">
        <f>ROUND((SUM(BH120:BH165)),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6">
        <f>ROUND((SUM(BI120:BI165)),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44</v>
      </c>
      <c r="E39" s="60"/>
      <c r="F39" s="60"/>
      <c r="G39" s="110" t="s">
        <v>45</v>
      </c>
      <c r="H39" s="111" t="s">
        <v>46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6" t="s">
        <v>50</v>
      </c>
      <c r="G61" s="45" t="s">
        <v>49</v>
      </c>
      <c r="H61" s="35"/>
      <c r="I61" s="117"/>
      <c r="J61" s="118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6" t="s">
        <v>50</v>
      </c>
      <c r="G76" s="45" t="s">
        <v>49</v>
      </c>
      <c r="H76" s="35"/>
      <c r="I76" s="117"/>
      <c r="J76" s="118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109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87" t="str">
        <f>E7</f>
        <v>Regenerace sídliště Kamenec-3.etapa</v>
      </c>
      <c r="F85" s="288"/>
      <c r="G85" s="288"/>
      <c r="H85" s="288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107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66" t="str">
        <f>E9</f>
        <v>2 - SO 001 Demolice a příprava území</v>
      </c>
      <c r="F87" s="286"/>
      <c r="G87" s="286"/>
      <c r="H87" s="286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 xml:space="preserve"> </v>
      </c>
      <c r="G89" s="32"/>
      <c r="H89" s="32"/>
      <c r="I89" s="97" t="s">
        <v>21</v>
      </c>
      <c r="J89" s="55" t="str">
        <f>IF(J12="","",J12)</f>
        <v>20. 8. 2020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23</v>
      </c>
      <c r="D91" s="32"/>
      <c r="E91" s="32"/>
      <c r="F91" s="25" t="str">
        <f>E15</f>
        <v>Statutární město Ostrava,MOb Slezská Ostrava</v>
      </c>
      <c r="G91" s="32"/>
      <c r="H91" s="32"/>
      <c r="I91" s="97" t="s">
        <v>28</v>
      </c>
      <c r="J91" s="30" t="str">
        <f>E21</f>
        <v>HaskoningDHV Czech Republic,spol.s.r.o.,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Ing.Martin Krejčí</v>
      </c>
      <c r="G92" s="32"/>
      <c r="H92" s="32"/>
      <c r="I92" s="97" t="s">
        <v>31</v>
      </c>
      <c r="J92" s="30" t="str">
        <f>E24</f>
        <v>Pflegrová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110</v>
      </c>
      <c r="D94" s="108"/>
      <c r="E94" s="108"/>
      <c r="F94" s="108"/>
      <c r="G94" s="108"/>
      <c r="H94" s="108"/>
      <c r="I94" s="123"/>
      <c r="J94" s="124" t="s">
        <v>111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112</v>
      </c>
      <c r="D96" s="32"/>
      <c r="E96" s="32"/>
      <c r="F96" s="32"/>
      <c r="G96" s="32"/>
      <c r="H96" s="32"/>
      <c r="I96" s="96"/>
      <c r="J96" s="71">
        <f>J120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113</v>
      </c>
    </row>
    <row r="97" spans="1:31" s="10" customFormat="1" ht="24.95" customHeight="1">
      <c r="B97" s="159"/>
      <c r="D97" s="160" t="s">
        <v>171</v>
      </c>
      <c r="E97" s="161"/>
      <c r="F97" s="161"/>
      <c r="G97" s="161"/>
      <c r="H97" s="161"/>
      <c r="I97" s="162"/>
      <c r="J97" s="163">
        <f>J121</f>
        <v>0</v>
      </c>
      <c r="L97" s="159"/>
    </row>
    <row r="98" spans="1:31" s="11" customFormat="1" ht="19.899999999999999" customHeight="1">
      <c r="B98" s="164"/>
      <c r="D98" s="165" t="s">
        <v>172</v>
      </c>
      <c r="E98" s="166"/>
      <c r="F98" s="166"/>
      <c r="G98" s="166"/>
      <c r="H98" s="166"/>
      <c r="I98" s="167"/>
      <c r="J98" s="168">
        <f>J122</f>
        <v>0</v>
      </c>
      <c r="L98" s="164"/>
    </row>
    <row r="99" spans="1:31" s="11" customFormat="1" ht="19.899999999999999" customHeight="1">
      <c r="B99" s="164"/>
      <c r="D99" s="165" t="s">
        <v>173</v>
      </c>
      <c r="E99" s="166"/>
      <c r="F99" s="166"/>
      <c r="G99" s="166"/>
      <c r="H99" s="166"/>
      <c r="I99" s="167"/>
      <c r="J99" s="168">
        <f>J128</f>
        <v>0</v>
      </c>
      <c r="L99" s="164"/>
    </row>
    <row r="100" spans="1:31" s="11" customFormat="1" ht="19.899999999999999" customHeight="1">
      <c r="B100" s="164"/>
      <c r="D100" s="165" t="s">
        <v>174</v>
      </c>
      <c r="E100" s="166"/>
      <c r="F100" s="166"/>
      <c r="G100" s="166"/>
      <c r="H100" s="166"/>
      <c r="I100" s="167"/>
      <c r="J100" s="168">
        <f>J153</f>
        <v>0</v>
      </c>
      <c r="L100" s="164"/>
    </row>
    <row r="101" spans="1:31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96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120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121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5" customHeight="1">
      <c r="A107" s="32"/>
      <c r="B107" s="33"/>
      <c r="C107" s="21" t="s">
        <v>114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2"/>
      <c r="D110" s="32"/>
      <c r="E110" s="287" t="str">
        <f>E7</f>
        <v>Regenerace sídliště Kamenec-3.etapa</v>
      </c>
      <c r="F110" s="288"/>
      <c r="G110" s="288"/>
      <c r="H110" s="288"/>
      <c r="I110" s="9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107</v>
      </c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66" t="str">
        <f>E9</f>
        <v>2 - SO 001 Demolice a příprava území</v>
      </c>
      <c r="F112" s="286"/>
      <c r="G112" s="286"/>
      <c r="H112" s="286"/>
      <c r="I112" s="9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9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19</v>
      </c>
      <c r="D114" s="32"/>
      <c r="E114" s="32"/>
      <c r="F114" s="25" t="str">
        <f>F12</f>
        <v xml:space="preserve"> </v>
      </c>
      <c r="G114" s="32"/>
      <c r="H114" s="32"/>
      <c r="I114" s="97" t="s">
        <v>21</v>
      </c>
      <c r="J114" s="55" t="str">
        <f>IF(J12="","",J12)</f>
        <v>20. 8. 2020</v>
      </c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40.15" customHeight="1">
      <c r="A116" s="32"/>
      <c r="B116" s="33"/>
      <c r="C116" s="27" t="s">
        <v>23</v>
      </c>
      <c r="D116" s="32"/>
      <c r="E116" s="32"/>
      <c r="F116" s="25" t="str">
        <f>E15</f>
        <v>Statutární město Ostrava,MOb Slezská Ostrava</v>
      </c>
      <c r="G116" s="32"/>
      <c r="H116" s="32"/>
      <c r="I116" s="97" t="s">
        <v>28</v>
      </c>
      <c r="J116" s="30" t="str">
        <f>E21</f>
        <v>HaskoningDHV Czech Republic,spol.s.r.o.,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2" customHeight="1">
      <c r="A117" s="32"/>
      <c r="B117" s="33"/>
      <c r="C117" s="27" t="s">
        <v>27</v>
      </c>
      <c r="D117" s="32"/>
      <c r="E117" s="32"/>
      <c r="F117" s="25" t="str">
        <f>IF(E18="","",E18)</f>
        <v>Ing.Martin Krejčí</v>
      </c>
      <c r="G117" s="32"/>
      <c r="H117" s="32"/>
      <c r="I117" s="97" t="s">
        <v>31</v>
      </c>
      <c r="J117" s="30" t="str">
        <f>E24</f>
        <v>Pflegrová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>
      <c r="A118" s="32"/>
      <c r="B118" s="33"/>
      <c r="C118" s="32"/>
      <c r="D118" s="32"/>
      <c r="E118" s="32"/>
      <c r="F118" s="32"/>
      <c r="G118" s="32"/>
      <c r="H118" s="32"/>
      <c r="I118" s="9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9" customFormat="1" ht="29.25" customHeight="1">
      <c r="A119" s="126"/>
      <c r="B119" s="127"/>
      <c r="C119" s="128" t="s">
        <v>115</v>
      </c>
      <c r="D119" s="129" t="s">
        <v>59</v>
      </c>
      <c r="E119" s="129" t="s">
        <v>55</v>
      </c>
      <c r="F119" s="129" t="s">
        <v>56</v>
      </c>
      <c r="G119" s="129" t="s">
        <v>116</v>
      </c>
      <c r="H119" s="129" t="s">
        <v>117</v>
      </c>
      <c r="I119" s="130" t="s">
        <v>118</v>
      </c>
      <c r="J119" s="129" t="s">
        <v>111</v>
      </c>
      <c r="K119" s="131" t="s">
        <v>119</v>
      </c>
      <c r="L119" s="132"/>
      <c r="M119" s="62" t="s">
        <v>1</v>
      </c>
      <c r="N119" s="63" t="s">
        <v>38</v>
      </c>
      <c r="O119" s="63" t="s">
        <v>120</v>
      </c>
      <c r="P119" s="63" t="s">
        <v>121</v>
      </c>
      <c r="Q119" s="63" t="s">
        <v>122</v>
      </c>
      <c r="R119" s="63" t="s">
        <v>123</v>
      </c>
      <c r="S119" s="63" t="s">
        <v>124</v>
      </c>
      <c r="T119" s="64" t="s">
        <v>125</v>
      </c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</row>
    <row r="120" spans="1:65" s="2" customFormat="1" ht="22.9" customHeight="1">
      <c r="A120" s="32"/>
      <c r="B120" s="33"/>
      <c r="C120" s="69" t="s">
        <v>126</v>
      </c>
      <c r="D120" s="32"/>
      <c r="E120" s="32"/>
      <c r="F120" s="32"/>
      <c r="G120" s="32"/>
      <c r="H120" s="32"/>
      <c r="I120" s="96"/>
      <c r="J120" s="133">
        <f>BK120</f>
        <v>0</v>
      </c>
      <c r="K120" s="32"/>
      <c r="L120" s="33"/>
      <c r="M120" s="65"/>
      <c r="N120" s="56"/>
      <c r="O120" s="66"/>
      <c r="P120" s="134">
        <f>P121</f>
        <v>0</v>
      </c>
      <c r="Q120" s="66"/>
      <c r="R120" s="134">
        <f>R121</f>
        <v>0</v>
      </c>
      <c r="S120" s="66"/>
      <c r="T120" s="135">
        <f>T121</f>
        <v>77.137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73</v>
      </c>
      <c r="AU120" s="17" t="s">
        <v>113</v>
      </c>
      <c r="BK120" s="136">
        <f>BK121</f>
        <v>0</v>
      </c>
    </row>
    <row r="121" spans="1:65" s="12" customFormat="1" ht="25.9" customHeight="1">
      <c r="B121" s="169"/>
      <c r="D121" s="170" t="s">
        <v>73</v>
      </c>
      <c r="E121" s="171" t="s">
        <v>175</v>
      </c>
      <c r="F121" s="171" t="s">
        <v>176</v>
      </c>
      <c r="I121" s="172"/>
      <c r="J121" s="173">
        <f>BK121</f>
        <v>0</v>
      </c>
      <c r="L121" s="169"/>
      <c r="M121" s="174"/>
      <c r="N121" s="175"/>
      <c r="O121" s="175"/>
      <c r="P121" s="176">
        <f>P122+P128+P153</f>
        <v>0</v>
      </c>
      <c r="Q121" s="175"/>
      <c r="R121" s="176">
        <f>R122+R128+R153</f>
        <v>0</v>
      </c>
      <c r="S121" s="175"/>
      <c r="T121" s="177">
        <f>T122+T128+T153</f>
        <v>77.137</v>
      </c>
      <c r="AR121" s="170" t="s">
        <v>79</v>
      </c>
      <c r="AT121" s="178" t="s">
        <v>73</v>
      </c>
      <c r="AU121" s="178" t="s">
        <v>74</v>
      </c>
      <c r="AY121" s="170" t="s">
        <v>130</v>
      </c>
      <c r="BK121" s="179">
        <f>BK122+BK128+BK153</f>
        <v>0</v>
      </c>
    </row>
    <row r="122" spans="1:65" s="12" customFormat="1" ht="22.9" customHeight="1">
      <c r="B122" s="169"/>
      <c r="D122" s="170" t="s">
        <v>73</v>
      </c>
      <c r="E122" s="180" t="s">
        <v>79</v>
      </c>
      <c r="F122" s="180" t="s">
        <v>177</v>
      </c>
      <c r="I122" s="172"/>
      <c r="J122" s="181">
        <f>BK122</f>
        <v>0</v>
      </c>
      <c r="L122" s="169"/>
      <c r="M122" s="174"/>
      <c r="N122" s="175"/>
      <c r="O122" s="175"/>
      <c r="P122" s="176">
        <f>SUM(P123:P127)</f>
        <v>0</v>
      </c>
      <c r="Q122" s="175"/>
      <c r="R122" s="176">
        <f>SUM(R123:R127)</f>
        <v>0</v>
      </c>
      <c r="S122" s="175"/>
      <c r="T122" s="177">
        <f>SUM(T123:T127)</f>
        <v>65.56</v>
      </c>
      <c r="AR122" s="170" t="s">
        <v>79</v>
      </c>
      <c r="AT122" s="178" t="s">
        <v>73</v>
      </c>
      <c r="AU122" s="178" t="s">
        <v>79</v>
      </c>
      <c r="AY122" s="170" t="s">
        <v>130</v>
      </c>
      <c r="BK122" s="179">
        <f>SUM(BK123:BK127)</f>
        <v>0</v>
      </c>
    </row>
    <row r="123" spans="1:65" s="2" customFormat="1" ht="21.75" customHeight="1">
      <c r="A123" s="32"/>
      <c r="B123" s="137"/>
      <c r="C123" s="138" t="s">
        <v>79</v>
      </c>
      <c r="D123" s="138" t="s">
        <v>127</v>
      </c>
      <c r="E123" s="139" t="s">
        <v>178</v>
      </c>
      <c r="F123" s="140" t="s">
        <v>179</v>
      </c>
      <c r="G123" s="141" t="s">
        <v>180</v>
      </c>
      <c r="H123" s="142">
        <v>298</v>
      </c>
      <c r="I123" s="143"/>
      <c r="J123" s="144">
        <f>ROUND(I123*H123,2)</f>
        <v>0</v>
      </c>
      <c r="K123" s="140" t="s">
        <v>181</v>
      </c>
      <c r="L123" s="33"/>
      <c r="M123" s="145" t="s">
        <v>1</v>
      </c>
      <c r="N123" s="146" t="s">
        <v>39</v>
      </c>
      <c r="O123" s="58"/>
      <c r="P123" s="147">
        <f>O123*H123</f>
        <v>0</v>
      </c>
      <c r="Q123" s="147">
        <v>0</v>
      </c>
      <c r="R123" s="147">
        <f>Q123*H123</f>
        <v>0</v>
      </c>
      <c r="S123" s="147">
        <v>0.22</v>
      </c>
      <c r="T123" s="148">
        <f>S123*H123</f>
        <v>65.56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49" t="s">
        <v>89</v>
      </c>
      <c r="AT123" s="149" t="s">
        <v>127</v>
      </c>
      <c r="AU123" s="149" t="s">
        <v>83</v>
      </c>
      <c r="AY123" s="17" t="s">
        <v>130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7" t="s">
        <v>79</v>
      </c>
      <c r="BK123" s="150">
        <f>ROUND(I123*H123,2)</f>
        <v>0</v>
      </c>
      <c r="BL123" s="17" t="s">
        <v>89</v>
      </c>
      <c r="BM123" s="149" t="s">
        <v>182</v>
      </c>
    </row>
    <row r="124" spans="1:65" s="2" customFormat="1" ht="39">
      <c r="A124" s="32"/>
      <c r="B124" s="33"/>
      <c r="C124" s="32"/>
      <c r="D124" s="151" t="s">
        <v>132</v>
      </c>
      <c r="E124" s="32"/>
      <c r="F124" s="152" t="s">
        <v>183</v>
      </c>
      <c r="G124" s="32"/>
      <c r="H124" s="32"/>
      <c r="I124" s="96"/>
      <c r="J124" s="32"/>
      <c r="K124" s="32"/>
      <c r="L124" s="33"/>
      <c r="M124" s="153"/>
      <c r="N124" s="154"/>
      <c r="O124" s="58"/>
      <c r="P124" s="58"/>
      <c r="Q124" s="58"/>
      <c r="R124" s="58"/>
      <c r="S124" s="58"/>
      <c r="T124" s="59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132</v>
      </c>
      <c r="AU124" s="17" t="s">
        <v>83</v>
      </c>
    </row>
    <row r="125" spans="1:65" s="13" customFormat="1">
      <c r="B125" s="182"/>
      <c r="D125" s="151" t="s">
        <v>184</v>
      </c>
      <c r="E125" s="183" t="s">
        <v>1</v>
      </c>
      <c r="F125" s="184" t="s">
        <v>185</v>
      </c>
      <c r="H125" s="183" t="s">
        <v>1</v>
      </c>
      <c r="I125" s="185"/>
      <c r="L125" s="182"/>
      <c r="M125" s="186"/>
      <c r="N125" s="187"/>
      <c r="O125" s="187"/>
      <c r="P125" s="187"/>
      <c r="Q125" s="187"/>
      <c r="R125" s="187"/>
      <c r="S125" s="187"/>
      <c r="T125" s="188"/>
      <c r="AT125" s="183" t="s">
        <v>184</v>
      </c>
      <c r="AU125" s="183" t="s">
        <v>83</v>
      </c>
      <c r="AV125" s="13" t="s">
        <v>79</v>
      </c>
      <c r="AW125" s="13" t="s">
        <v>30</v>
      </c>
      <c r="AX125" s="13" t="s">
        <v>74</v>
      </c>
      <c r="AY125" s="183" t="s">
        <v>130</v>
      </c>
    </row>
    <row r="126" spans="1:65" s="14" customFormat="1">
      <c r="B126" s="189"/>
      <c r="D126" s="151" t="s">
        <v>184</v>
      </c>
      <c r="E126" s="190" t="s">
        <v>1</v>
      </c>
      <c r="F126" s="191" t="s">
        <v>186</v>
      </c>
      <c r="H126" s="192">
        <v>298</v>
      </c>
      <c r="I126" s="193"/>
      <c r="L126" s="189"/>
      <c r="M126" s="194"/>
      <c r="N126" s="195"/>
      <c r="O126" s="195"/>
      <c r="P126" s="195"/>
      <c r="Q126" s="195"/>
      <c r="R126" s="195"/>
      <c r="S126" s="195"/>
      <c r="T126" s="196"/>
      <c r="AT126" s="190" t="s">
        <v>184</v>
      </c>
      <c r="AU126" s="190" t="s">
        <v>83</v>
      </c>
      <c r="AV126" s="14" t="s">
        <v>83</v>
      </c>
      <c r="AW126" s="14" t="s">
        <v>30</v>
      </c>
      <c r="AX126" s="14" t="s">
        <v>74</v>
      </c>
      <c r="AY126" s="190" t="s">
        <v>130</v>
      </c>
    </row>
    <row r="127" spans="1:65" s="15" customFormat="1">
      <c r="B127" s="197"/>
      <c r="D127" s="151" t="s">
        <v>184</v>
      </c>
      <c r="E127" s="198" t="s">
        <v>1</v>
      </c>
      <c r="F127" s="199" t="s">
        <v>187</v>
      </c>
      <c r="H127" s="200">
        <v>298</v>
      </c>
      <c r="I127" s="201"/>
      <c r="L127" s="197"/>
      <c r="M127" s="202"/>
      <c r="N127" s="203"/>
      <c r="O127" s="203"/>
      <c r="P127" s="203"/>
      <c r="Q127" s="203"/>
      <c r="R127" s="203"/>
      <c r="S127" s="203"/>
      <c r="T127" s="204"/>
      <c r="AT127" s="198" t="s">
        <v>184</v>
      </c>
      <c r="AU127" s="198" t="s">
        <v>83</v>
      </c>
      <c r="AV127" s="15" t="s">
        <v>89</v>
      </c>
      <c r="AW127" s="15" t="s">
        <v>30</v>
      </c>
      <c r="AX127" s="15" t="s">
        <v>79</v>
      </c>
      <c r="AY127" s="198" t="s">
        <v>130</v>
      </c>
    </row>
    <row r="128" spans="1:65" s="12" customFormat="1" ht="22.9" customHeight="1">
      <c r="B128" s="169"/>
      <c r="D128" s="170" t="s">
        <v>73</v>
      </c>
      <c r="E128" s="180" t="s">
        <v>104</v>
      </c>
      <c r="F128" s="180" t="s">
        <v>188</v>
      </c>
      <c r="I128" s="172"/>
      <c r="J128" s="181">
        <f>BK128</f>
        <v>0</v>
      </c>
      <c r="L128" s="169"/>
      <c r="M128" s="174"/>
      <c r="N128" s="175"/>
      <c r="O128" s="175"/>
      <c r="P128" s="176">
        <f>SUM(P129:P152)</f>
        <v>0</v>
      </c>
      <c r="Q128" s="175"/>
      <c r="R128" s="176">
        <f>SUM(R129:R152)</f>
        <v>0</v>
      </c>
      <c r="S128" s="175"/>
      <c r="T128" s="177">
        <f>SUM(T129:T152)</f>
        <v>11.577</v>
      </c>
      <c r="AR128" s="170" t="s">
        <v>79</v>
      </c>
      <c r="AT128" s="178" t="s">
        <v>73</v>
      </c>
      <c r="AU128" s="178" t="s">
        <v>79</v>
      </c>
      <c r="AY128" s="170" t="s">
        <v>130</v>
      </c>
      <c r="BK128" s="179">
        <f>SUM(BK129:BK152)</f>
        <v>0</v>
      </c>
    </row>
    <row r="129" spans="1:65" s="2" customFormat="1" ht="16.5" customHeight="1">
      <c r="A129" s="32"/>
      <c r="B129" s="137"/>
      <c r="C129" s="138" t="s">
        <v>83</v>
      </c>
      <c r="D129" s="138" t="s">
        <v>127</v>
      </c>
      <c r="E129" s="139" t="s">
        <v>189</v>
      </c>
      <c r="F129" s="140" t="s">
        <v>190</v>
      </c>
      <c r="G129" s="141" t="s">
        <v>164</v>
      </c>
      <c r="H129" s="142">
        <v>2</v>
      </c>
      <c r="I129" s="143"/>
      <c r="J129" s="144">
        <f>ROUND(I129*H129,2)</f>
        <v>0</v>
      </c>
      <c r="K129" s="140" t="s">
        <v>181</v>
      </c>
      <c r="L129" s="33"/>
      <c r="M129" s="145" t="s">
        <v>1</v>
      </c>
      <c r="N129" s="146" t="s">
        <v>39</v>
      </c>
      <c r="O129" s="58"/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49" t="s">
        <v>89</v>
      </c>
      <c r="AT129" s="149" t="s">
        <v>127</v>
      </c>
      <c r="AU129" s="149" t="s">
        <v>83</v>
      </c>
      <c r="AY129" s="17" t="s">
        <v>130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7" t="s">
        <v>79</v>
      </c>
      <c r="BK129" s="150">
        <f>ROUND(I129*H129,2)</f>
        <v>0</v>
      </c>
      <c r="BL129" s="17" t="s">
        <v>89</v>
      </c>
      <c r="BM129" s="149" t="s">
        <v>191</v>
      </c>
    </row>
    <row r="130" spans="1:65" s="2" customFormat="1">
      <c r="A130" s="32"/>
      <c r="B130" s="33"/>
      <c r="C130" s="32"/>
      <c r="D130" s="151" t="s">
        <v>132</v>
      </c>
      <c r="E130" s="32"/>
      <c r="F130" s="152" t="s">
        <v>190</v>
      </c>
      <c r="G130" s="32"/>
      <c r="H130" s="32"/>
      <c r="I130" s="96"/>
      <c r="J130" s="32"/>
      <c r="K130" s="32"/>
      <c r="L130" s="33"/>
      <c r="M130" s="153"/>
      <c r="N130" s="154"/>
      <c r="O130" s="58"/>
      <c r="P130" s="58"/>
      <c r="Q130" s="58"/>
      <c r="R130" s="58"/>
      <c r="S130" s="58"/>
      <c r="T130" s="59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7" t="s">
        <v>132</v>
      </c>
      <c r="AU130" s="17" t="s">
        <v>83</v>
      </c>
    </row>
    <row r="131" spans="1:65" s="2" customFormat="1" ht="16.5" customHeight="1">
      <c r="A131" s="32"/>
      <c r="B131" s="137"/>
      <c r="C131" s="138" t="s">
        <v>86</v>
      </c>
      <c r="D131" s="138" t="s">
        <v>127</v>
      </c>
      <c r="E131" s="139" t="s">
        <v>192</v>
      </c>
      <c r="F131" s="140" t="s">
        <v>193</v>
      </c>
      <c r="G131" s="141" t="s">
        <v>164</v>
      </c>
      <c r="H131" s="142">
        <v>8</v>
      </c>
      <c r="I131" s="143"/>
      <c r="J131" s="144">
        <f>ROUND(I131*H131,2)</f>
        <v>0</v>
      </c>
      <c r="K131" s="140" t="s">
        <v>181</v>
      </c>
      <c r="L131" s="33"/>
      <c r="M131" s="145" t="s">
        <v>1</v>
      </c>
      <c r="N131" s="146" t="s">
        <v>39</v>
      </c>
      <c r="O131" s="58"/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49" t="s">
        <v>89</v>
      </c>
      <c r="AT131" s="149" t="s">
        <v>127</v>
      </c>
      <c r="AU131" s="149" t="s">
        <v>83</v>
      </c>
      <c r="AY131" s="17" t="s">
        <v>130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7" t="s">
        <v>79</v>
      </c>
      <c r="BK131" s="150">
        <f>ROUND(I131*H131,2)</f>
        <v>0</v>
      </c>
      <c r="BL131" s="17" t="s">
        <v>89</v>
      </c>
      <c r="BM131" s="149" t="s">
        <v>194</v>
      </c>
    </row>
    <row r="132" spans="1:65" s="2" customFormat="1" ht="12">
      <c r="A132" s="32"/>
      <c r="B132" s="33"/>
      <c r="C132" s="32"/>
      <c r="D132" s="151" t="s">
        <v>132</v>
      </c>
      <c r="E132" s="32"/>
      <c r="F132" s="152" t="s">
        <v>195</v>
      </c>
      <c r="G132" s="32"/>
      <c r="H132" s="32"/>
      <c r="I132" s="96"/>
      <c r="J132" s="32"/>
      <c r="K132" s="140"/>
      <c r="L132" s="33"/>
      <c r="M132" s="153"/>
      <c r="N132" s="154"/>
      <c r="O132" s="58"/>
      <c r="P132" s="58"/>
      <c r="Q132" s="58"/>
      <c r="R132" s="58"/>
      <c r="S132" s="58"/>
      <c r="T132" s="59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7" t="s">
        <v>132</v>
      </c>
      <c r="AU132" s="17" t="s">
        <v>83</v>
      </c>
    </row>
    <row r="133" spans="1:65" s="2" customFormat="1" ht="16.5" customHeight="1">
      <c r="A133" s="32"/>
      <c r="B133" s="137"/>
      <c r="C133" s="138" t="s">
        <v>89</v>
      </c>
      <c r="D133" s="138" t="s">
        <v>127</v>
      </c>
      <c r="E133" s="139" t="s">
        <v>196</v>
      </c>
      <c r="F133" s="140" t="s">
        <v>197</v>
      </c>
      <c r="G133" s="141" t="s">
        <v>164</v>
      </c>
      <c r="H133" s="142">
        <v>1</v>
      </c>
      <c r="I133" s="143"/>
      <c r="J133" s="144">
        <f>ROUND(I133*H133,2)</f>
        <v>0</v>
      </c>
      <c r="K133" s="140" t="s">
        <v>181</v>
      </c>
      <c r="L133" s="33"/>
      <c r="M133" s="145" t="s">
        <v>1</v>
      </c>
      <c r="N133" s="146" t="s">
        <v>39</v>
      </c>
      <c r="O133" s="58"/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49" t="s">
        <v>89</v>
      </c>
      <c r="AT133" s="149" t="s">
        <v>127</v>
      </c>
      <c r="AU133" s="149" t="s">
        <v>83</v>
      </c>
      <c r="AY133" s="17" t="s">
        <v>130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7" t="s">
        <v>79</v>
      </c>
      <c r="BK133" s="150">
        <f>ROUND(I133*H133,2)</f>
        <v>0</v>
      </c>
      <c r="BL133" s="17" t="s">
        <v>89</v>
      </c>
      <c r="BM133" s="149" t="s">
        <v>198</v>
      </c>
    </row>
    <row r="134" spans="1:65" s="2" customFormat="1">
      <c r="A134" s="32"/>
      <c r="B134" s="33"/>
      <c r="C134" s="32"/>
      <c r="D134" s="151" t="s">
        <v>132</v>
      </c>
      <c r="E134" s="32"/>
      <c r="F134" s="152" t="s">
        <v>197</v>
      </c>
      <c r="G134" s="32"/>
      <c r="H134" s="32"/>
      <c r="I134" s="96"/>
      <c r="J134" s="32"/>
      <c r="K134" s="32"/>
      <c r="L134" s="33"/>
      <c r="M134" s="153"/>
      <c r="N134" s="154"/>
      <c r="O134" s="58"/>
      <c r="P134" s="58"/>
      <c r="Q134" s="58"/>
      <c r="R134" s="58"/>
      <c r="S134" s="58"/>
      <c r="T134" s="59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7" t="s">
        <v>132</v>
      </c>
      <c r="AU134" s="17" t="s">
        <v>83</v>
      </c>
    </row>
    <row r="135" spans="1:65" s="2" customFormat="1" ht="16.5" customHeight="1">
      <c r="A135" s="32"/>
      <c r="B135" s="137"/>
      <c r="C135" s="138" t="s">
        <v>92</v>
      </c>
      <c r="D135" s="138" t="s">
        <v>127</v>
      </c>
      <c r="E135" s="139" t="s">
        <v>199</v>
      </c>
      <c r="F135" s="140" t="s">
        <v>200</v>
      </c>
      <c r="G135" s="141" t="s">
        <v>129</v>
      </c>
      <c r="H135" s="142">
        <v>1</v>
      </c>
      <c r="I135" s="143"/>
      <c r="J135" s="144">
        <f>ROUND(I135*H135,2)</f>
        <v>0</v>
      </c>
      <c r="K135" s="140" t="s">
        <v>1105</v>
      </c>
      <c r="L135" s="33"/>
      <c r="M135" s="145" t="s">
        <v>1</v>
      </c>
      <c r="N135" s="146" t="s">
        <v>39</v>
      </c>
      <c r="O135" s="58"/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49" t="s">
        <v>89</v>
      </c>
      <c r="AT135" s="149" t="s">
        <v>127</v>
      </c>
      <c r="AU135" s="149" t="s">
        <v>83</v>
      </c>
      <c r="AY135" s="17" t="s">
        <v>130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7" t="s">
        <v>79</v>
      </c>
      <c r="BK135" s="150">
        <f>ROUND(I135*H135,2)</f>
        <v>0</v>
      </c>
      <c r="BL135" s="17" t="s">
        <v>89</v>
      </c>
      <c r="BM135" s="149" t="s">
        <v>201</v>
      </c>
    </row>
    <row r="136" spans="1:65" s="2" customFormat="1">
      <c r="A136" s="32"/>
      <c r="B136" s="33"/>
      <c r="C136" s="32"/>
      <c r="D136" s="151" t="s">
        <v>132</v>
      </c>
      <c r="E136" s="32"/>
      <c r="F136" s="152" t="s">
        <v>200</v>
      </c>
      <c r="G136" s="32"/>
      <c r="H136" s="32"/>
      <c r="I136" s="96"/>
      <c r="J136" s="32"/>
      <c r="K136" s="32"/>
      <c r="L136" s="33"/>
      <c r="M136" s="153"/>
      <c r="N136" s="154"/>
      <c r="O136" s="58"/>
      <c r="P136" s="58"/>
      <c r="Q136" s="58"/>
      <c r="R136" s="58"/>
      <c r="S136" s="58"/>
      <c r="T136" s="59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7" t="s">
        <v>132</v>
      </c>
      <c r="AU136" s="17" t="s">
        <v>83</v>
      </c>
    </row>
    <row r="137" spans="1:65" s="2" customFormat="1" ht="16.5" customHeight="1">
      <c r="A137" s="32"/>
      <c r="B137" s="137"/>
      <c r="C137" s="138" t="s">
        <v>95</v>
      </c>
      <c r="D137" s="138" t="s">
        <v>127</v>
      </c>
      <c r="E137" s="139" t="s">
        <v>202</v>
      </c>
      <c r="F137" s="140" t="s">
        <v>203</v>
      </c>
      <c r="G137" s="141" t="s">
        <v>204</v>
      </c>
      <c r="H137" s="142">
        <v>3.5449999999999999</v>
      </c>
      <c r="I137" s="143"/>
      <c r="J137" s="144">
        <f>ROUND(I137*H137,2)</f>
        <v>0</v>
      </c>
      <c r="K137" s="140" t="s">
        <v>205</v>
      </c>
      <c r="L137" s="33"/>
      <c r="M137" s="145" t="s">
        <v>1</v>
      </c>
      <c r="N137" s="146" t="s">
        <v>39</v>
      </c>
      <c r="O137" s="58"/>
      <c r="P137" s="147">
        <f>O137*H137</f>
        <v>0</v>
      </c>
      <c r="Q137" s="147">
        <v>0</v>
      </c>
      <c r="R137" s="147">
        <f>Q137*H137</f>
        <v>0</v>
      </c>
      <c r="S137" s="147">
        <v>2</v>
      </c>
      <c r="T137" s="148">
        <f>S137*H137</f>
        <v>7.09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49" t="s">
        <v>89</v>
      </c>
      <c r="AT137" s="149" t="s">
        <v>127</v>
      </c>
      <c r="AU137" s="149" t="s">
        <v>83</v>
      </c>
      <c r="AY137" s="17" t="s">
        <v>130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7" t="s">
        <v>79</v>
      </c>
      <c r="BK137" s="150">
        <f>ROUND(I137*H137,2)</f>
        <v>0</v>
      </c>
      <c r="BL137" s="17" t="s">
        <v>89</v>
      </c>
      <c r="BM137" s="149" t="s">
        <v>206</v>
      </c>
    </row>
    <row r="138" spans="1:65" s="2" customFormat="1">
      <c r="A138" s="32"/>
      <c r="B138" s="33"/>
      <c r="C138" s="32"/>
      <c r="D138" s="151" t="s">
        <v>132</v>
      </c>
      <c r="E138" s="32"/>
      <c r="F138" s="152" t="s">
        <v>207</v>
      </c>
      <c r="G138" s="32"/>
      <c r="H138" s="32"/>
      <c r="I138" s="96"/>
      <c r="J138" s="32"/>
      <c r="K138" s="32"/>
      <c r="L138" s="33"/>
      <c r="M138" s="153"/>
      <c r="N138" s="154"/>
      <c r="O138" s="58"/>
      <c r="P138" s="58"/>
      <c r="Q138" s="58"/>
      <c r="R138" s="58"/>
      <c r="S138" s="58"/>
      <c r="T138" s="59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7" t="s">
        <v>132</v>
      </c>
      <c r="AU138" s="17" t="s">
        <v>83</v>
      </c>
    </row>
    <row r="139" spans="1:65" s="13" customFormat="1">
      <c r="B139" s="182"/>
      <c r="D139" s="151" t="s">
        <v>184</v>
      </c>
      <c r="E139" s="183" t="s">
        <v>1</v>
      </c>
      <c r="F139" s="184" t="s">
        <v>208</v>
      </c>
      <c r="H139" s="183" t="s">
        <v>1</v>
      </c>
      <c r="I139" s="185"/>
      <c r="L139" s="182"/>
      <c r="M139" s="186"/>
      <c r="N139" s="187"/>
      <c r="O139" s="187"/>
      <c r="P139" s="187"/>
      <c r="Q139" s="187"/>
      <c r="R139" s="187"/>
      <c r="S139" s="187"/>
      <c r="T139" s="188"/>
      <c r="AT139" s="183" t="s">
        <v>184</v>
      </c>
      <c r="AU139" s="183" t="s">
        <v>83</v>
      </c>
      <c r="AV139" s="13" t="s">
        <v>79</v>
      </c>
      <c r="AW139" s="13" t="s">
        <v>30</v>
      </c>
      <c r="AX139" s="13" t="s">
        <v>74</v>
      </c>
      <c r="AY139" s="183" t="s">
        <v>130</v>
      </c>
    </row>
    <row r="140" spans="1:65" s="14" customFormat="1">
      <c r="B140" s="189"/>
      <c r="D140" s="151" t="s">
        <v>184</v>
      </c>
      <c r="E140" s="190" t="s">
        <v>1</v>
      </c>
      <c r="F140" s="191" t="s">
        <v>209</v>
      </c>
      <c r="H140" s="192">
        <v>1.5</v>
      </c>
      <c r="I140" s="193"/>
      <c r="L140" s="189"/>
      <c r="M140" s="194"/>
      <c r="N140" s="195"/>
      <c r="O140" s="195"/>
      <c r="P140" s="195"/>
      <c r="Q140" s="195"/>
      <c r="R140" s="195"/>
      <c r="S140" s="195"/>
      <c r="T140" s="196"/>
      <c r="AT140" s="190" t="s">
        <v>184</v>
      </c>
      <c r="AU140" s="190" t="s">
        <v>83</v>
      </c>
      <c r="AV140" s="14" t="s">
        <v>83</v>
      </c>
      <c r="AW140" s="14" t="s">
        <v>30</v>
      </c>
      <c r="AX140" s="14" t="s">
        <v>74</v>
      </c>
      <c r="AY140" s="190" t="s">
        <v>130</v>
      </c>
    </row>
    <row r="141" spans="1:65" s="13" customFormat="1">
      <c r="B141" s="182"/>
      <c r="D141" s="151" t="s">
        <v>184</v>
      </c>
      <c r="E141" s="183" t="s">
        <v>1</v>
      </c>
      <c r="F141" s="184" t="s">
        <v>210</v>
      </c>
      <c r="H141" s="183" t="s">
        <v>1</v>
      </c>
      <c r="I141" s="185"/>
      <c r="L141" s="182"/>
      <c r="M141" s="186"/>
      <c r="N141" s="187"/>
      <c r="O141" s="187"/>
      <c r="P141" s="187"/>
      <c r="Q141" s="187"/>
      <c r="R141" s="187"/>
      <c r="S141" s="187"/>
      <c r="T141" s="188"/>
      <c r="AT141" s="183" t="s">
        <v>184</v>
      </c>
      <c r="AU141" s="183" t="s">
        <v>83</v>
      </c>
      <c r="AV141" s="13" t="s">
        <v>79</v>
      </c>
      <c r="AW141" s="13" t="s">
        <v>30</v>
      </c>
      <c r="AX141" s="13" t="s">
        <v>74</v>
      </c>
      <c r="AY141" s="183" t="s">
        <v>130</v>
      </c>
    </row>
    <row r="142" spans="1:65" s="14" customFormat="1">
      <c r="B142" s="189"/>
      <c r="D142" s="151" t="s">
        <v>184</v>
      </c>
      <c r="E142" s="190" t="s">
        <v>1</v>
      </c>
      <c r="F142" s="191" t="s">
        <v>211</v>
      </c>
      <c r="H142" s="192">
        <v>2</v>
      </c>
      <c r="I142" s="193"/>
      <c r="L142" s="189"/>
      <c r="M142" s="194"/>
      <c r="N142" s="195"/>
      <c r="O142" s="195"/>
      <c r="P142" s="195"/>
      <c r="Q142" s="195"/>
      <c r="R142" s="195"/>
      <c r="S142" s="195"/>
      <c r="T142" s="196"/>
      <c r="AT142" s="190" t="s">
        <v>184</v>
      </c>
      <c r="AU142" s="190" t="s">
        <v>83</v>
      </c>
      <c r="AV142" s="14" t="s">
        <v>83</v>
      </c>
      <c r="AW142" s="14" t="s">
        <v>30</v>
      </c>
      <c r="AX142" s="14" t="s">
        <v>74</v>
      </c>
      <c r="AY142" s="190" t="s">
        <v>130</v>
      </c>
    </row>
    <row r="143" spans="1:65" s="13" customFormat="1">
      <c r="B143" s="182"/>
      <c r="D143" s="151" t="s">
        <v>184</v>
      </c>
      <c r="E143" s="183" t="s">
        <v>1</v>
      </c>
      <c r="F143" s="184" t="s">
        <v>212</v>
      </c>
      <c r="H143" s="183" t="s">
        <v>1</v>
      </c>
      <c r="I143" s="185"/>
      <c r="L143" s="182"/>
      <c r="M143" s="186"/>
      <c r="N143" s="187"/>
      <c r="O143" s="187"/>
      <c r="P143" s="187"/>
      <c r="Q143" s="187"/>
      <c r="R143" s="187"/>
      <c r="S143" s="187"/>
      <c r="T143" s="188"/>
      <c r="AT143" s="183" t="s">
        <v>184</v>
      </c>
      <c r="AU143" s="183" t="s">
        <v>83</v>
      </c>
      <c r="AV143" s="13" t="s">
        <v>79</v>
      </c>
      <c r="AW143" s="13" t="s">
        <v>30</v>
      </c>
      <c r="AX143" s="13" t="s">
        <v>74</v>
      </c>
      <c r="AY143" s="183" t="s">
        <v>130</v>
      </c>
    </row>
    <row r="144" spans="1:65" s="14" customFormat="1">
      <c r="B144" s="189"/>
      <c r="D144" s="151" t="s">
        <v>184</v>
      </c>
      <c r="E144" s="190" t="s">
        <v>1</v>
      </c>
      <c r="F144" s="191" t="s">
        <v>213</v>
      </c>
      <c r="H144" s="192">
        <v>4.4999999999999998E-2</v>
      </c>
      <c r="I144" s="193"/>
      <c r="L144" s="189"/>
      <c r="M144" s="194"/>
      <c r="N144" s="195"/>
      <c r="O144" s="195"/>
      <c r="P144" s="195"/>
      <c r="Q144" s="195"/>
      <c r="R144" s="195"/>
      <c r="S144" s="195"/>
      <c r="T144" s="196"/>
      <c r="AT144" s="190" t="s">
        <v>184</v>
      </c>
      <c r="AU144" s="190" t="s">
        <v>83</v>
      </c>
      <c r="AV144" s="14" t="s">
        <v>83</v>
      </c>
      <c r="AW144" s="14" t="s">
        <v>30</v>
      </c>
      <c r="AX144" s="14" t="s">
        <v>74</v>
      </c>
      <c r="AY144" s="190" t="s">
        <v>130</v>
      </c>
    </row>
    <row r="145" spans="1:65" s="15" customFormat="1">
      <c r="B145" s="197"/>
      <c r="D145" s="151" t="s">
        <v>184</v>
      </c>
      <c r="E145" s="198" t="s">
        <v>1</v>
      </c>
      <c r="F145" s="199" t="s">
        <v>187</v>
      </c>
      <c r="H145" s="200">
        <v>3.5449999999999999</v>
      </c>
      <c r="I145" s="201"/>
      <c r="L145" s="197"/>
      <c r="M145" s="202"/>
      <c r="N145" s="203"/>
      <c r="O145" s="203"/>
      <c r="P145" s="203"/>
      <c r="Q145" s="203"/>
      <c r="R145" s="203"/>
      <c r="S145" s="203"/>
      <c r="T145" s="204"/>
      <c r="AT145" s="198" t="s">
        <v>184</v>
      </c>
      <c r="AU145" s="198" t="s">
        <v>83</v>
      </c>
      <c r="AV145" s="15" t="s">
        <v>89</v>
      </c>
      <c r="AW145" s="15" t="s">
        <v>30</v>
      </c>
      <c r="AX145" s="15" t="s">
        <v>79</v>
      </c>
      <c r="AY145" s="198" t="s">
        <v>130</v>
      </c>
    </row>
    <row r="146" spans="1:65" s="2" customFormat="1" ht="21.75" customHeight="1">
      <c r="A146" s="32"/>
      <c r="B146" s="137"/>
      <c r="C146" s="138" t="s">
        <v>98</v>
      </c>
      <c r="D146" s="138" t="s">
        <v>127</v>
      </c>
      <c r="E146" s="139" t="s">
        <v>214</v>
      </c>
      <c r="F146" s="140" t="s">
        <v>215</v>
      </c>
      <c r="G146" s="141" t="s">
        <v>204</v>
      </c>
      <c r="H146" s="142">
        <v>2</v>
      </c>
      <c r="I146" s="143"/>
      <c r="J146" s="144">
        <f>ROUND(I146*H146,2)</f>
        <v>0</v>
      </c>
      <c r="K146" s="140" t="s">
        <v>181</v>
      </c>
      <c r="L146" s="33"/>
      <c r="M146" s="145" t="s">
        <v>1</v>
      </c>
      <c r="N146" s="146" t="s">
        <v>39</v>
      </c>
      <c r="O146" s="58"/>
      <c r="P146" s="147">
        <f>O146*H146</f>
        <v>0</v>
      </c>
      <c r="Q146" s="147">
        <v>0</v>
      </c>
      <c r="R146" s="147">
        <f>Q146*H146</f>
        <v>0</v>
      </c>
      <c r="S146" s="147">
        <v>2.2000000000000002</v>
      </c>
      <c r="T146" s="148">
        <f>S146*H146</f>
        <v>4.4000000000000004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49" t="s">
        <v>89</v>
      </c>
      <c r="AT146" s="149" t="s">
        <v>127</v>
      </c>
      <c r="AU146" s="149" t="s">
        <v>83</v>
      </c>
      <c r="AY146" s="17" t="s">
        <v>130</v>
      </c>
      <c r="BE146" s="150">
        <f>IF(N146="základní",J146,0)</f>
        <v>0</v>
      </c>
      <c r="BF146" s="150">
        <f>IF(N146="snížená",J146,0)</f>
        <v>0</v>
      </c>
      <c r="BG146" s="150">
        <f>IF(N146="zákl. přenesená",J146,0)</f>
        <v>0</v>
      </c>
      <c r="BH146" s="150">
        <f>IF(N146="sníž. přenesená",J146,0)</f>
        <v>0</v>
      </c>
      <c r="BI146" s="150">
        <f>IF(N146="nulová",J146,0)</f>
        <v>0</v>
      </c>
      <c r="BJ146" s="17" t="s">
        <v>79</v>
      </c>
      <c r="BK146" s="150">
        <f>ROUND(I146*H146,2)</f>
        <v>0</v>
      </c>
      <c r="BL146" s="17" t="s">
        <v>89</v>
      </c>
      <c r="BM146" s="149" t="s">
        <v>216</v>
      </c>
    </row>
    <row r="147" spans="1:65" s="2" customFormat="1">
      <c r="A147" s="32"/>
      <c r="B147" s="33"/>
      <c r="C147" s="32"/>
      <c r="D147" s="151" t="s">
        <v>132</v>
      </c>
      <c r="E147" s="32"/>
      <c r="F147" s="152" t="s">
        <v>217</v>
      </c>
      <c r="G147" s="32"/>
      <c r="H147" s="32"/>
      <c r="I147" s="96"/>
      <c r="J147" s="32"/>
      <c r="K147" s="32"/>
      <c r="L147" s="33"/>
      <c r="M147" s="153"/>
      <c r="N147" s="154"/>
      <c r="O147" s="58"/>
      <c r="P147" s="58"/>
      <c r="Q147" s="58"/>
      <c r="R147" s="58"/>
      <c r="S147" s="58"/>
      <c r="T147" s="59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7" t="s">
        <v>132</v>
      </c>
      <c r="AU147" s="17" t="s">
        <v>83</v>
      </c>
    </row>
    <row r="148" spans="1:65" s="13" customFormat="1">
      <c r="B148" s="182"/>
      <c r="D148" s="151" t="s">
        <v>184</v>
      </c>
      <c r="E148" s="183" t="s">
        <v>1</v>
      </c>
      <c r="F148" s="184" t="s">
        <v>218</v>
      </c>
      <c r="H148" s="183" t="s">
        <v>1</v>
      </c>
      <c r="I148" s="185"/>
      <c r="L148" s="182"/>
      <c r="M148" s="186"/>
      <c r="N148" s="187"/>
      <c r="O148" s="187"/>
      <c r="P148" s="187"/>
      <c r="Q148" s="187"/>
      <c r="R148" s="187"/>
      <c r="S148" s="187"/>
      <c r="T148" s="188"/>
      <c r="AT148" s="183" t="s">
        <v>184</v>
      </c>
      <c r="AU148" s="183" t="s">
        <v>83</v>
      </c>
      <c r="AV148" s="13" t="s">
        <v>79</v>
      </c>
      <c r="AW148" s="13" t="s">
        <v>30</v>
      </c>
      <c r="AX148" s="13" t="s">
        <v>74</v>
      </c>
      <c r="AY148" s="183" t="s">
        <v>130</v>
      </c>
    </row>
    <row r="149" spans="1:65" s="14" customFormat="1">
      <c r="B149" s="189"/>
      <c r="D149" s="151" t="s">
        <v>184</v>
      </c>
      <c r="E149" s="190" t="s">
        <v>1</v>
      </c>
      <c r="F149" s="191" t="s">
        <v>211</v>
      </c>
      <c r="H149" s="192">
        <v>2</v>
      </c>
      <c r="I149" s="193"/>
      <c r="L149" s="189"/>
      <c r="M149" s="194"/>
      <c r="N149" s="195"/>
      <c r="O149" s="195"/>
      <c r="P149" s="195"/>
      <c r="Q149" s="195"/>
      <c r="R149" s="195"/>
      <c r="S149" s="195"/>
      <c r="T149" s="196"/>
      <c r="AT149" s="190" t="s">
        <v>184</v>
      </c>
      <c r="AU149" s="190" t="s">
        <v>83</v>
      </c>
      <c r="AV149" s="14" t="s">
        <v>83</v>
      </c>
      <c r="AW149" s="14" t="s">
        <v>30</v>
      </c>
      <c r="AX149" s="14" t="s">
        <v>74</v>
      </c>
      <c r="AY149" s="190" t="s">
        <v>130</v>
      </c>
    </row>
    <row r="150" spans="1:65" s="15" customFormat="1">
      <c r="B150" s="197"/>
      <c r="D150" s="151" t="s">
        <v>184</v>
      </c>
      <c r="E150" s="198" t="s">
        <v>1</v>
      </c>
      <c r="F150" s="199" t="s">
        <v>187</v>
      </c>
      <c r="H150" s="200">
        <v>2</v>
      </c>
      <c r="I150" s="201"/>
      <c r="L150" s="197"/>
      <c r="M150" s="202"/>
      <c r="N150" s="203"/>
      <c r="O150" s="203"/>
      <c r="P150" s="203"/>
      <c r="Q150" s="203"/>
      <c r="R150" s="203"/>
      <c r="S150" s="203"/>
      <c r="T150" s="204"/>
      <c r="AT150" s="198" t="s">
        <v>184</v>
      </c>
      <c r="AU150" s="198" t="s">
        <v>83</v>
      </c>
      <c r="AV150" s="15" t="s">
        <v>89</v>
      </c>
      <c r="AW150" s="15" t="s">
        <v>30</v>
      </c>
      <c r="AX150" s="15" t="s">
        <v>79</v>
      </c>
      <c r="AY150" s="198" t="s">
        <v>130</v>
      </c>
    </row>
    <row r="151" spans="1:65" s="2" customFormat="1" ht="21.75" customHeight="1">
      <c r="A151" s="32"/>
      <c r="B151" s="137"/>
      <c r="C151" s="138" t="s">
        <v>101</v>
      </c>
      <c r="D151" s="138" t="s">
        <v>127</v>
      </c>
      <c r="E151" s="139" t="s">
        <v>219</v>
      </c>
      <c r="F151" s="140" t="s">
        <v>220</v>
      </c>
      <c r="G151" s="141" t="s">
        <v>221</v>
      </c>
      <c r="H151" s="142">
        <v>1</v>
      </c>
      <c r="I151" s="143"/>
      <c r="J151" s="144">
        <f>ROUND(I151*H151,2)</f>
        <v>0</v>
      </c>
      <c r="K151" s="140" t="s">
        <v>181</v>
      </c>
      <c r="L151" s="33"/>
      <c r="M151" s="145" t="s">
        <v>1</v>
      </c>
      <c r="N151" s="146" t="s">
        <v>39</v>
      </c>
      <c r="O151" s="58"/>
      <c r="P151" s="147">
        <f>O151*H151</f>
        <v>0</v>
      </c>
      <c r="Q151" s="147">
        <v>0</v>
      </c>
      <c r="R151" s="147">
        <f>Q151*H151</f>
        <v>0</v>
      </c>
      <c r="S151" s="147">
        <v>8.6999999999999994E-2</v>
      </c>
      <c r="T151" s="148">
        <f>S151*H151</f>
        <v>8.6999999999999994E-2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49" t="s">
        <v>89</v>
      </c>
      <c r="AT151" s="149" t="s">
        <v>127</v>
      </c>
      <c r="AU151" s="149" t="s">
        <v>83</v>
      </c>
      <c r="AY151" s="17" t="s">
        <v>130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7" t="s">
        <v>79</v>
      </c>
      <c r="BK151" s="150">
        <f>ROUND(I151*H151,2)</f>
        <v>0</v>
      </c>
      <c r="BL151" s="17" t="s">
        <v>89</v>
      </c>
      <c r="BM151" s="149" t="s">
        <v>222</v>
      </c>
    </row>
    <row r="152" spans="1:65" s="2" customFormat="1">
      <c r="A152" s="32"/>
      <c r="B152" s="33"/>
      <c r="C152" s="32"/>
      <c r="D152" s="151" t="s">
        <v>132</v>
      </c>
      <c r="E152" s="32"/>
      <c r="F152" s="152" t="s">
        <v>223</v>
      </c>
      <c r="G152" s="32"/>
      <c r="H152" s="32"/>
      <c r="I152" s="96"/>
      <c r="J152" s="32"/>
      <c r="K152" s="32"/>
      <c r="L152" s="33"/>
      <c r="M152" s="153"/>
      <c r="N152" s="154"/>
      <c r="O152" s="58"/>
      <c r="P152" s="58"/>
      <c r="Q152" s="58"/>
      <c r="R152" s="58"/>
      <c r="S152" s="58"/>
      <c r="T152" s="59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7" t="s">
        <v>132</v>
      </c>
      <c r="AU152" s="17" t="s">
        <v>83</v>
      </c>
    </row>
    <row r="153" spans="1:65" s="12" customFormat="1" ht="22.9" customHeight="1">
      <c r="B153" s="169"/>
      <c r="D153" s="170" t="s">
        <v>73</v>
      </c>
      <c r="E153" s="180" t="s">
        <v>224</v>
      </c>
      <c r="F153" s="180" t="s">
        <v>225</v>
      </c>
      <c r="I153" s="172"/>
      <c r="J153" s="181">
        <f>BK153</f>
        <v>0</v>
      </c>
      <c r="L153" s="169"/>
      <c r="M153" s="174"/>
      <c r="N153" s="175"/>
      <c r="O153" s="175"/>
      <c r="P153" s="176">
        <f>SUM(P154:P165)</f>
        <v>0</v>
      </c>
      <c r="Q153" s="175"/>
      <c r="R153" s="176">
        <f>SUM(R154:R165)</f>
        <v>0</v>
      </c>
      <c r="S153" s="175"/>
      <c r="T153" s="177">
        <f>SUM(T154:T165)</f>
        <v>0</v>
      </c>
      <c r="AR153" s="170" t="s">
        <v>79</v>
      </c>
      <c r="AT153" s="178" t="s">
        <v>73</v>
      </c>
      <c r="AU153" s="178" t="s">
        <v>79</v>
      </c>
      <c r="AY153" s="170" t="s">
        <v>130</v>
      </c>
      <c r="BK153" s="179">
        <f>SUM(BK154:BK165)</f>
        <v>0</v>
      </c>
    </row>
    <row r="154" spans="1:65" s="2" customFormat="1" ht="16.5" customHeight="1">
      <c r="A154" s="32"/>
      <c r="B154" s="137"/>
      <c r="C154" s="138" t="s">
        <v>104</v>
      </c>
      <c r="D154" s="138" t="s">
        <v>127</v>
      </c>
      <c r="E154" s="139" t="s">
        <v>226</v>
      </c>
      <c r="F154" s="140" t="s">
        <v>227</v>
      </c>
      <c r="G154" s="141" t="s">
        <v>228</v>
      </c>
      <c r="H154" s="142">
        <v>77.137</v>
      </c>
      <c r="I154" s="143"/>
      <c r="J154" s="144">
        <f>ROUND(I154*H154,2)</f>
        <v>0</v>
      </c>
      <c r="K154" s="140" t="s">
        <v>205</v>
      </c>
      <c r="L154" s="33"/>
      <c r="M154" s="145" t="s">
        <v>1</v>
      </c>
      <c r="N154" s="146" t="s">
        <v>39</v>
      </c>
      <c r="O154" s="58"/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49" t="s">
        <v>89</v>
      </c>
      <c r="AT154" s="149" t="s">
        <v>127</v>
      </c>
      <c r="AU154" s="149" t="s">
        <v>83</v>
      </c>
      <c r="AY154" s="17" t="s">
        <v>130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7" t="s">
        <v>79</v>
      </c>
      <c r="BK154" s="150">
        <f>ROUND(I154*H154,2)</f>
        <v>0</v>
      </c>
      <c r="BL154" s="17" t="s">
        <v>89</v>
      </c>
      <c r="BM154" s="149" t="s">
        <v>229</v>
      </c>
    </row>
    <row r="155" spans="1:65" s="2" customFormat="1" ht="19.5">
      <c r="A155" s="32"/>
      <c r="B155" s="33"/>
      <c r="C155" s="32"/>
      <c r="D155" s="151" t="s">
        <v>132</v>
      </c>
      <c r="E155" s="32"/>
      <c r="F155" s="152" t="s">
        <v>230</v>
      </c>
      <c r="G155" s="32"/>
      <c r="H155" s="32"/>
      <c r="I155" s="96"/>
      <c r="J155" s="32"/>
      <c r="K155" s="32"/>
      <c r="L155" s="33"/>
      <c r="M155" s="153"/>
      <c r="N155" s="154"/>
      <c r="O155" s="58"/>
      <c r="P155" s="58"/>
      <c r="Q155" s="58"/>
      <c r="R155" s="58"/>
      <c r="S155" s="58"/>
      <c r="T155" s="59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7" t="s">
        <v>132</v>
      </c>
      <c r="AU155" s="17" t="s">
        <v>83</v>
      </c>
    </row>
    <row r="156" spans="1:65" s="2" customFormat="1" ht="21.75" customHeight="1">
      <c r="A156" s="32"/>
      <c r="B156" s="137"/>
      <c r="C156" s="138" t="s">
        <v>153</v>
      </c>
      <c r="D156" s="138" t="s">
        <v>127</v>
      </c>
      <c r="E156" s="139" t="s">
        <v>231</v>
      </c>
      <c r="F156" s="140" t="s">
        <v>232</v>
      </c>
      <c r="G156" s="141" t="s">
        <v>228</v>
      </c>
      <c r="H156" s="142">
        <v>694.23299999999995</v>
      </c>
      <c r="I156" s="143"/>
      <c r="J156" s="144">
        <f>ROUND(I156*H156,2)</f>
        <v>0</v>
      </c>
      <c r="K156" s="140" t="s">
        <v>205</v>
      </c>
      <c r="L156" s="33"/>
      <c r="M156" s="145" t="s">
        <v>1</v>
      </c>
      <c r="N156" s="146" t="s">
        <v>39</v>
      </c>
      <c r="O156" s="58"/>
      <c r="P156" s="147">
        <f>O156*H156</f>
        <v>0</v>
      </c>
      <c r="Q156" s="147">
        <v>0</v>
      </c>
      <c r="R156" s="147">
        <f>Q156*H156</f>
        <v>0</v>
      </c>
      <c r="S156" s="147">
        <v>0</v>
      </c>
      <c r="T156" s="148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49" t="s">
        <v>89</v>
      </c>
      <c r="AT156" s="149" t="s">
        <v>127</v>
      </c>
      <c r="AU156" s="149" t="s">
        <v>83</v>
      </c>
      <c r="AY156" s="17" t="s">
        <v>130</v>
      </c>
      <c r="BE156" s="150">
        <f>IF(N156="základní",J156,0)</f>
        <v>0</v>
      </c>
      <c r="BF156" s="150">
        <f>IF(N156="snížená",J156,0)</f>
        <v>0</v>
      </c>
      <c r="BG156" s="150">
        <f>IF(N156="zákl. přenesená",J156,0)</f>
        <v>0</v>
      </c>
      <c r="BH156" s="150">
        <f>IF(N156="sníž. přenesená",J156,0)</f>
        <v>0</v>
      </c>
      <c r="BI156" s="150">
        <f>IF(N156="nulová",J156,0)</f>
        <v>0</v>
      </c>
      <c r="BJ156" s="17" t="s">
        <v>79</v>
      </c>
      <c r="BK156" s="150">
        <f>ROUND(I156*H156,2)</f>
        <v>0</v>
      </c>
      <c r="BL156" s="17" t="s">
        <v>89</v>
      </c>
      <c r="BM156" s="149" t="s">
        <v>233</v>
      </c>
    </row>
    <row r="157" spans="1:65" s="2" customFormat="1" ht="29.25">
      <c r="A157" s="32"/>
      <c r="B157" s="33"/>
      <c r="C157" s="32"/>
      <c r="D157" s="151" t="s">
        <v>132</v>
      </c>
      <c r="E157" s="32"/>
      <c r="F157" s="152" t="s">
        <v>234</v>
      </c>
      <c r="G157" s="32"/>
      <c r="H157" s="32"/>
      <c r="I157" s="96"/>
      <c r="J157" s="32"/>
      <c r="K157" s="32"/>
      <c r="L157" s="33"/>
      <c r="M157" s="153"/>
      <c r="N157" s="154"/>
      <c r="O157" s="58"/>
      <c r="P157" s="58"/>
      <c r="Q157" s="58"/>
      <c r="R157" s="58"/>
      <c r="S157" s="58"/>
      <c r="T157" s="59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T157" s="17" t="s">
        <v>132</v>
      </c>
      <c r="AU157" s="17" t="s">
        <v>83</v>
      </c>
    </row>
    <row r="158" spans="1:65" s="14" customFormat="1">
      <c r="B158" s="189"/>
      <c r="D158" s="151" t="s">
        <v>184</v>
      </c>
      <c r="E158" s="190" t="s">
        <v>1</v>
      </c>
      <c r="F158" s="191" t="s">
        <v>235</v>
      </c>
      <c r="H158" s="192">
        <v>694.23299999999995</v>
      </c>
      <c r="I158" s="193"/>
      <c r="L158" s="189"/>
      <c r="M158" s="194"/>
      <c r="N158" s="195"/>
      <c r="O158" s="195"/>
      <c r="P158" s="195"/>
      <c r="Q158" s="195"/>
      <c r="R158" s="195"/>
      <c r="S158" s="195"/>
      <c r="T158" s="196"/>
      <c r="AT158" s="190" t="s">
        <v>184</v>
      </c>
      <c r="AU158" s="190" t="s">
        <v>83</v>
      </c>
      <c r="AV158" s="14" t="s">
        <v>83</v>
      </c>
      <c r="AW158" s="14" t="s">
        <v>30</v>
      </c>
      <c r="AX158" s="14" t="s">
        <v>74</v>
      </c>
      <c r="AY158" s="190" t="s">
        <v>130</v>
      </c>
    </row>
    <row r="159" spans="1:65" s="15" customFormat="1">
      <c r="B159" s="197"/>
      <c r="D159" s="151" t="s">
        <v>184</v>
      </c>
      <c r="E159" s="198" t="s">
        <v>1</v>
      </c>
      <c r="F159" s="199" t="s">
        <v>187</v>
      </c>
      <c r="H159" s="200">
        <v>694.23299999999995</v>
      </c>
      <c r="I159" s="201"/>
      <c r="L159" s="197"/>
      <c r="M159" s="202"/>
      <c r="N159" s="203"/>
      <c r="O159" s="203"/>
      <c r="P159" s="203"/>
      <c r="Q159" s="203"/>
      <c r="R159" s="203"/>
      <c r="S159" s="203"/>
      <c r="T159" s="204"/>
      <c r="AT159" s="198" t="s">
        <v>184</v>
      </c>
      <c r="AU159" s="198" t="s">
        <v>83</v>
      </c>
      <c r="AV159" s="15" t="s">
        <v>89</v>
      </c>
      <c r="AW159" s="15" t="s">
        <v>30</v>
      </c>
      <c r="AX159" s="15" t="s">
        <v>79</v>
      </c>
      <c r="AY159" s="198" t="s">
        <v>130</v>
      </c>
    </row>
    <row r="160" spans="1:65" s="2" customFormat="1" ht="21.75" customHeight="1">
      <c r="A160" s="32"/>
      <c r="B160" s="137"/>
      <c r="C160" s="138" t="s">
        <v>156</v>
      </c>
      <c r="D160" s="138" t="s">
        <v>127</v>
      </c>
      <c r="E160" s="139" t="s">
        <v>236</v>
      </c>
      <c r="F160" s="140" t="s">
        <v>237</v>
      </c>
      <c r="G160" s="141" t="s">
        <v>228</v>
      </c>
      <c r="H160" s="142">
        <v>77.137</v>
      </c>
      <c r="I160" s="143"/>
      <c r="J160" s="144">
        <f>ROUND(I160*H160,2)</f>
        <v>0</v>
      </c>
      <c r="K160" s="140" t="s">
        <v>205</v>
      </c>
      <c r="L160" s="33"/>
      <c r="M160" s="145" t="s">
        <v>1</v>
      </c>
      <c r="N160" s="146" t="s">
        <v>39</v>
      </c>
      <c r="O160" s="58"/>
      <c r="P160" s="147">
        <f>O160*H160</f>
        <v>0</v>
      </c>
      <c r="Q160" s="147">
        <v>0</v>
      </c>
      <c r="R160" s="147">
        <f>Q160*H160</f>
        <v>0</v>
      </c>
      <c r="S160" s="147">
        <v>0</v>
      </c>
      <c r="T160" s="148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49" t="s">
        <v>89</v>
      </c>
      <c r="AT160" s="149" t="s">
        <v>127</v>
      </c>
      <c r="AU160" s="149" t="s">
        <v>83</v>
      </c>
      <c r="AY160" s="17" t="s">
        <v>130</v>
      </c>
      <c r="BE160" s="150">
        <f>IF(N160="základní",J160,0)</f>
        <v>0</v>
      </c>
      <c r="BF160" s="150">
        <f>IF(N160="snížená",J160,0)</f>
        <v>0</v>
      </c>
      <c r="BG160" s="150">
        <f>IF(N160="zákl. přenesená",J160,0)</f>
        <v>0</v>
      </c>
      <c r="BH160" s="150">
        <f>IF(N160="sníž. přenesená",J160,0)</f>
        <v>0</v>
      </c>
      <c r="BI160" s="150">
        <f>IF(N160="nulová",J160,0)</f>
        <v>0</v>
      </c>
      <c r="BJ160" s="17" t="s">
        <v>79</v>
      </c>
      <c r="BK160" s="150">
        <f>ROUND(I160*H160,2)</f>
        <v>0</v>
      </c>
      <c r="BL160" s="17" t="s">
        <v>89</v>
      </c>
      <c r="BM160" s="149" t="s">
        <v>238</v>
      </c>
    </row>
    <row r="161" spans="1:65" s="2" customFormat="1">
      <c r="A161" s="32"/>
      <c r="B161" s="33"/>
      <c r="C161" s="32"/>
      <c r="D161" s="151" t="s">
        <v>132</v>
      </c>
      <c r="E161" s="32"/>
      <c r="F161" s="152" t="s">
        <v>239</v>
      </c>
      <c r="G161" s="32"/>
      <c r="H161" s="32"/>
      <c r="I161" s="96"/>
      <c r="J161" s="32"/>
      <c r="K161" s="32"/>
      <c r="L161" s="33"/>
      <c r="M161" s="153"/>
      <c r="N161" s="154"/>
      <c r="O161" s="58"/>
      <c r="P161" s="58"/>
      <c r="Q161" s="58"/>
      <c r="R161" s="58"/>
      <c r="S161" s="58"/>
      <c r="T161" s="59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7" t="s">
        <v>132</v>
      </c>
      <c r="AU161" s="17" t="s">
        <v>83</v>
      </c>
    </row>
    <row r="162" spans="1:65" s="2" customFormat="1" ht="21.75" customHeight="1">
      <c r="A162" s="32"/>
      <c r="B162" s="137"/>
      <c r="C162" s="138" t="s">
        <v>159</v>
      </c>
      <c r="D162" s="138" t="s">
        <v>127</v>
      </c>
      <c r="E162" s="139" t="s">
        <v>240</v>
      </c>
      <c r="F162" s="140" t="s">
        <v>241</v>
      </c>
      <c r="G162" s="141" t="s">
        <v>228</v>
      </c>
      <c r="H162" s="142">
        <v>11.577</v>
      </c>
      <c r="I162" s="143"/>
      <c r="J162" s="144">
        <f>ROUND(I162*H162,2)</f>
        <v>0</v>
      </c>
      <c r="K162" s="140" t="s">
        <v>205</v>
      </c>
      <c r="L162" s="33"/>
      <c r="M162" s="145" t="s">
        <v>1</v>
      </c>
      <c r="N162" s="146" t="s">
        <v>39</v>
      </c>
      <c r="O162" s="58"/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49" t="s">
        <v>89</v>
      </c>
      <c r="AT162" s="149" t="s">
        <v>127</v>
      </c>
      <c r="AU162" s="149" t="s">
        <v>83</v>
      </c>
      <c r="AY162" s="17" t="s">
        <v>130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7" t="s">
        <v>79</v>
      </c>
      <c r="BK162" s="150">
        <f>ROUND(I162*H162,2)</f>
        <v>0</v>
      </c>
      <c r="BL162" s="17" t="s">
        <v>89</v>
      </c>
      <c r="BM162" s="149" t="s">
        <v>242</v>
      </c>
    </row>
    <row r="163" spans="1:65" s="2" customFormat="1" ht="19.5">
      <c r="A163" s="32"/>
      <c r="B163" s="33"/>
      <c r="C163" s="32"/>
      <c r="D163" s="151" t="s">
        <v>132</v>
      </c>
      <c r="E163" s="32"/>
      <c r="F163" s="152" t="s">
        <v>243</v>
      </c>
      <c r="G163" s="32"/>
      <c r="H163" s="32"/>
      <c r="I163" s="96"/>
      <c r="J163" s="32"/>
      <c r="K163" s="32"/>
      <c r="L163" s="33"/>
      <c r="M163" s="153"/>
      <c r="N163" s="154"/>
      <c r="O163" s="58"/>
      <c r="P163" s="58"/>
      <c r="Q163" s="58"/>
      <c r="R163" s="58"/>
      <c r="S163" s="58"/>
      <c r="T163" s="59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7" t="s">
        <v>132</v>
      </c>
      <c r="AU163" s="17" t="s">
        <v>83</v>
      </c>
    </row>
    <row r="164" spans="1:65" s="2" customFormat="1" ht="21.75" customHeight="1">
      <c r="A164" s="32"/>
      <c r="B164" s="137"/>
      <c r="C164" s="138" t="s">
        <v>162</v>
      </c>
      <c r="D164" s="138" t="s">
        <v>127</v>
      </c>
      <c r="E164" s="139" t="s">
        <v>244</v>
      </c>
      <c r="F164" s="140" t="s">
        <v>245</v>
      </c>
      <c r="G164" s="141" t="s">
        <v>228</v>
      </c>
      <c r="H164" s="142">
        <v>65.56</v>
      </c>
      <c r="I164" s="143"/>
      <c r="J164" s="144">
        <f>ROUND(I164*H164,2)</f>
        <v>0</v>
      </c>
      <c r="K164" s="140" t="s">
        <v>205</v>
      </c>
      <c r="L164" s="33"/>
      <c r="M164" s="145" t="s">
        <v>1</v>
      </c>
      <c r="N164" s="146" t="s">
        <v>39</v>
      </c>
      <c r="O164" s="58"/>
      <c r="P164" s="147">
        <f>O164*H164</f>
        <v>0</v>
      </c>
      <c r="Q164" s="147">
        <v>0</v>
      </c>
      <c r="R164" s="147">
        <f>Q164*H164</f>
        <v>0</v>
      </c>
      <c r="S164" s="147">
        <v>0</v>
      </c>
      <c r="T164" s="148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49" t="s">
        <v>89</v>
      </c>
      <c r="AT164" s="149" t="s">
        <v>127</v>
      </c>
      <c r="AU164" s="149" t="s">
        <v>83</v>
      </c>
      <c r="AY164" s="17" t="s">
        <v>130</v>
      </c>
      <c r="BE164" s="150">
        <f>IF(N164="základní",J164,0)</f>
        <v>0</v>
      </c>
      <c r="BF164" s="150">
        <f>IF(N164="snížená",J164,0)</f>
        <v>0</v>
      </c>
      <c r="BG164" s="150">
        <f>IF(N164="zákl. přenesená",J164,0)</f>
        <v>0</v>
      </c>
      <c r="BH164" s="150">
        <f>IF(N164="sníž. přenesená",J164,0)</f>
        <v>0</v>
      </c>
      <c r="BI164" s="150">
        <f>IF(N164="nulová",J164,0)</f>
        <v>0</v>
      </c>
      <c r="BJ164" s="17" t="s">
        <v>79</v>
      </c>
      <c r="BK164" s="150">
        <f>ROUND(I164*H164,2)</f>
        <v>0</v>
      </c>
      <c r="BL164" s="17" t="s">
        <v>89</v>
      </c>
      <c r="BM164" s="149" t="s">
        <v>246</v>
      </c>
    </row>
    <row r="165" spans="1:65" s="2" customFormat="1" ht="19.5">
      <c r="A165" s="32"/>
      <c r="B165" s="33"/>
      <c r="C165" s="32"/>
      <c r="D165" s="151" t="s">
        <v>132</v>
      </c>
      <c r="E165" s="32"/>
      <c r="F165" s="152" t="s">
        <v>247</v>
      </c>
      <c r="G165" s="32"/>
      <c r="H165" s="32"/>
      <c r="I165" s="96"/>
      <c r="J165" s="32"/>
      <c r="K165" s="32"/>
      <c r="L165" s="33"/>
      <c r="M165" s="155"/>
      <c r="N165" s="156"/>
      <c r="O165" s="157"/>
      <c r="P165" s="157"/>
      <c r="Q165" s="157"/>
      <c r="R165" s="157"/>
      <c r="S165" s="157"/>
      <c r="T165" s="158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T165" s="17" t="s">
        <v>132</v>
      </c>
      <c r="AU165" s="17" t="s">
        <v>83</v>
      </c>
    </row>
    <row r="166" spans="1:65" s="2" customFormat="1" ht="6.95" customHeight="1">
      <c r="A166" s="32"/>
      <c r="B166" s="47"/>
      <c r="C166" s="48"/>
      <c r="D166" s="48"/>
      <c r="E166" s="48"/>
      <c r="F166" s="48"/>
      <c r="G166" s="48"/>
      <c r="H166" s="48"/>
      <c r="I166" s="120"/>
      <c r="J166" s="48"/>
      <c r="K166" s="48"/>
      <c r="L166" s="33"/>
      <c r="M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</row>
  </sheetData>
  <autoFilter ref="C119:K165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764"/>
  <sheetViews>
    <sheetView showGridLines="0" topLeftCell="A224" workbookViewId="0">
      <selection activeCell="I143" sqref="I14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72" t="s">
        <v>5</v>
      </c>
      <c r="M2" s="273"/>
      <c r="N2" s="273"/>
      <c r="O2" s="273"/>
      <c r="P2" s="273"/>
      <c r="Q2" s="273"/>
      <c r="R2" s="273"/>
      <c r="S2" s="273"/>
      <c r="T2" s="273"/>
      <c r="U2" s="273"/>
      <c r="V2" s="273"/>
      <c r="AT2" s="17" t="s">
        <v>88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83</v>
      </c>
    </row>
    <row r="4" spans="1:46" s="1" customFormat="1" ht="24.95" customHeight="1">
      <c r="B4" s="20"/>
      <c r="D4" s="21" t="s">
        <v>106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16.5" customHeight="1">
      <c r="B7" s="20"/>
      <c r="E7" s="287" t="str">
        <f>'Rekapitulace stavby'!K6</f>
        <v>Regenerace sídliště Kamenec-3.etapa</v>
      </c>
      <c r="F7" s="288"/>
      <c r="G7" s="288"/>
      <c r="H7" s="288"/>
      <c r="I7" s="93"/>
      <c r="L7" s="20"/>
    </row>
    <row r="8" spans="1:46" s="2" customFormat="1" ht="12" customHeight="1">
      <c r="A8" s="32"/>
      <c r="B8" s="33"/>
      <c r="C8" s="32"/>
      <c r="D8" s="27" t="s">
        <v>107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66" t="s">
        <v>248</v>
      </c>
      <c r="F9" s="286"/>
      <c r="G9" s="286"/>
      <c r="H9" s="286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9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97" t="s">
        <v>21</v>
      </c>
      <c r="J12" s="55" t="str">
        <f>'Rekapitulace stavby'!AN8</f>
        <v>20. 8. 2020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9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97" t="s">
        <v>24</v>
      </c>
      <c r="J17" s="28">
        <f>'Rekapitulace stavby'!AN13</f>
        <v>0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89" t="str">
        <f>'Rekapitulace stavby'!E14</f>
        <v>Ing.Martin Krejčí</v>
      </c>
      <c r="F18" s="281"/>
      <c r="G18" s="281"/>
      <c r="H18" s="281"/>
      <c r="I18" s="97" t="s">
        <v>26</v>
      </c>
      <c r="J18" s="28">
        <f>'Rekapitulace stavby'!AN14</f>
        <v>0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97" t="s">
        <v>26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9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32</v>
      </c>
      <c r="F24" s="32"/>
      <c r="G24" s="32"/>
      <c r="H24" s="32"/>
      <c r="I24" s="9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85" t="s">
        <v>1</v>
      </c>
      <c r="F27" s="285"/>
      <c r="G27" s="285"/>
      <c r="H27" s="285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34</v>
      </c>
      <c r="E30" s="32"/>
      <c r="F30" s="32"/>
      <c r="G30" s="32"/>
      <c r="H30" s="32"/>
      <c r="I30" s="96"/>
      <c r="J30" s="71">
        <f>ROUND(J128,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104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38</v>
      </c>
      <c r="E33" s="27" t="s">
        <v>39</v>
      </c>
      <c r="F33" s="106">
        <f>ROUND((SUM(BE128:BE763)),  2)</f>
        <v>0</v>
      </c>
      <c r="G33" s="32"/>
      <c r="H33" s="32"/>
      <c r="I33" s="107">
        <v>0.21</v>
      </c>
      <c r="J33" s="106">
        <f>ROUND(((SUM(BE128:BE763))*I33),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6">
        <f>ROUND((SUM(BF128:BF763)),  2)</f>
        <v>0</v>
      </c>
      <c r="G34" s="32"/>
      <c r="H34" s="32"/>
      <c r="I34" s="107">
        <v>0.15</v>
      </c>
      <c r="J34" s="106">
        <f>ROUND(((SUM(BF128:BF763))*I34),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6">
        <f>ROUND((SUM(BG128:BG763)),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6">
        <f>ROUND((SUM(BH128:BH763)),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6">
        <f>ROUND((SUM(BI128:BI763)),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44</v>
      </c>
      <c r="E39" s="60"/>
      <c r="F39" s="60"/>
      <c r="G39" s="110" t="s">
        <v>45</v>
      </c>
      <c r="H39" s="111" t="s">
        <v>46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6" t="s">
        <v>50</v>
      </c>
      <c r="G61" s="45" t="s">
        <v>49</v>
      </c>
      <c r="H61" s="35"/>
      <c r="I61" s="117"/>
      <c r="J61" s="118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6" t="s">
        <v>50</v>
      </c>
      <c r="G76" s="45" t="s">
        <v>49</v>
      </c>
      <c r="H76" s="35"/>
      <c r="I76" s="117"/>
      <c r="J76" s="118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109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87" t="str">
        <f>E7</f>
        <v>Regenerace sídliště Kamenec-3.etapa</v>
      </c>
      <c r="F85" s="288"/>
      <c r="G85" s="288"/>
      <c r="H85" s="288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107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66" t="str">
        <f>E9</f>
        <v>3 - SO 101 Místní komunikace</v>
      </c>
      <c r="F87" s="286"/>
      <c r="G87" s="286"/>
      <c r="H87" s="286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 xml:space="preserve"> </v>
      </c>
      <c r="G89" s="32"/>
      <c r="H89" s="32"/>
      <c r="I89" s="97" t="s">
        <v>21</v>
      </c>
      <c r="J89" s="55" t="str">
        <f>IF(J12="","",J12)</f>
        <v>20. 8. 2020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23</v>
      </c>
      <c r="D91" s="32"/>
      <c r="E91" s="32"/>
      <c r="F91" s="25" t="str">
        <f>E15</f>
        <v>Statutární město Ostrava,MOb Slezská Ostrava</v>
      </c>
      <c r="G91" s="32"/>
      <c r="H91" s="32"/>
      <c r="I91" s="97" t="s">
        <v>28</v>
      </c>
      <c r="J91" s="30" t="str">
        <f>E21</f>
        <v>HaskoningDHV Czech Republic,spol.s.r.o.,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Ing.Martin Krejčí</v>
      </c>
      <c r="G92" s="32"/>
      <c r="H92" s="32"/>
      <c r="I92" s="97" t="s">
        <v>31</v>
      </c>
      <c r="J92" s="30" t="str">
        <f>E24</f>
        <v>Pflegrová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110</v>
      </c>
      <c r="D94" s="108"/>
      <c r="E94" s="108"/>
      <c r="F94" s="108"/>
      <c r="G94" s="108"/>
      <c r="H94" s="108"/>
      <c r="I94" s="123"/>
      <c r="J94" s="124" t="s">
        <v>111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112</v>
      </c>
      <c r="D96" s="32"/>
      <c r="E96" s="32"/>
      <c r="F96" s="32"/>
      <c r="G96" s="32"/>
      <c r="H96" s="32"/>
      <c r="I96" s="96"/>
      <c r="J96" s="71">
        <f>J128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113</v>
      </c>
    </row>
    <row r="97" spans="1:31" s="10" customFormat="1" ht="24.95" customHeight="1">
      <c r="B97" s="159"/>
      <c r="D97" s="160" t="s">
        <v>171</v>
      </c>
      <c r="E97" s="161"/>
      <c r="F97" s="161"/>
      <c r="G97" s="161"/>
      <c r="H97" s="161"/>
      <c r="I97" s="162"/>
      <c r="J97" s="163">
        <f>J129</f>
        <v>0</v>
      </c>
      <c r="L97" s="159"/>
    </row>
    <row r="98" spans="1:31" s="11" customFormat="1" ht="19.899999999999999" customHeight="1">
      <c r="B98" s="164"/>
      <c r="D98" s="165"/>
      <c r="E98" s="166"/>
      <c r="F98" s="166"/>
      <c r="G98" s="166"/>
      <c r="H98" s="166"/>
      <c r="I98" s="167"/>
      <c r="J98" s="168"/>
      <c r="L98" s="164"/>
    </row>
    <row r="99" spans="1:31" s="11" customFormat="1" ht="19.899999999999999" customHeight="1">
      <c r="B99" s="164"/>
      <c r="D99" s="165" t="s">
        <v>172</v>
      </c>
      <c r="E99" s="166"/>
      <c r="F99" s="166"/>
      <c r="G99" s="166"/>
      <c r="H99" s="166"/>
      <c r="I99" s="167"/>
      <c r="J99" s="168">
        <f>J150</f>
        <v>0</v>
      </c>
      <c r="L99" s="164"/>
    </row>
    <row r="100" spans="1:31" s="11" customFormat="1" ht="19.899999999999999" customHeight="1">
      <c r="B100" s="164"/>
      <c r="D100" s="165" t="s">
        <v>249</v>
      </c>
      <c r="E100" s="166"/>
      <c r="F100" s="166"/>
      <c r="G100" s="166"/>
      <c r="H100" s="166"/>
      <c r="I100" s="167"/>
      <c r="J100" s="168">
        <f>J314</f>
        <v>0</v>
      </c>
      <c r="L100" s="164"/>
    </row>
    <row r="101" spans="1:31" s="11" customFormat="1" ht="19.899999999999999" customHeight="1">
      <c r="B101" s="164"/>
      <c r="D101" s="165" t="s">
        <v>250</v>
      </c>
      <c r="E101" s="166"/>
      <c r="F101" s="166"/>
      <c r="G101" s="166"/>
      <c r="H101" s="166"/>
      <c r="I101" s="167"/>
      <c r="J101" s="168">
        <f>J321</f>
        <v>0</v>
      </c>
      <c r="L101" s="164"/>
    </row>
    <row r="102" spans="1:31" s="11" customFormat="1" ht="19.899999999999999" customHeight="1">
      <c r="B102" s="164"/>
      <c r="D102" s="165" t="s">
        <v>251</v>
      </c>
      <c r="E102" s="166"/>
      <c r="F102" s="166"/>
      <c r="G102" s="166"/>
      <c r="H102" s="166"/>
      <c r="I102" s="167"/>
      <c r="J102" s="168">
        <f>J335</f>
        <v>0</v>
      </c>
      <c r="L102" s="164"/>
    </row>
    <row r="103" spans="1:31" s="11" customFormat="1" ht="19.899999999999999" customHeight="1">
      <c r="B103" s="164"/>
      <c r="D103" s="165" t="s">
        <v>252</v>
      </c>
      <c r="E103" s="166"/>
      <c r="F103" s="166"/>
      <c r="G103" s="166"/>
      <c r="H103" s="166"/>
      <c r="I103" s="167"/>
      <c r="J103" s="168">
        <f>J383</f>
        <v>0</v>
      </c>
      <c r="L103" s="164"/>
    </row>
    <row r="104" spans="1:31" s="11" customFormat="1" ht="19.899999999999999" customHeight="1">
      <c r="B104" s="164"/>
      <c r="D104" s="165" t="s">
        <v>253</v>
      </c>
      <c r="E104" s="166"/>
      <c r="F104" s="166"/>
      <c r="G104" s="166"/>
      <c r="H104" s="166"/>
      <c r="I104" s="167"/>
      <c r="J104" s="168">
        <f>J386</f>
        <v>0</v>
      </c>
      <c r="L104" s="164"/>
    </row>
    <row r="105" spans="1:31" s="11" customFormat="1" ht="19.899999999999999" customHeight="1">
      <c r="B105" s="164"/>
      <c r="D105" s="165" t="s">
        <v>254</v>
      </c>
      <c r="E105" s="166"/>
      <c r="F105" s="166"/>
      <c r="G105" s="166"/>
      <c r="H105" s="166"/>
      <c r="I105" s="167"/>
      <c r="J105" s="168">
        <f>J489</f>
        <v>0</v>
      </c>
      <c r="L105" s="164"/>
    </row>
    <row r="106" spans="1:31" s="11" customFormat="1" ht="19.899999999999999" customHeight="1">
      <c r="B106" s="164"/>
      <c r="D106" s="165" t="s">
        <v>173</v>
      </c>
      <c r="E106" s="166"/>
      <c r="F106" s="166"/>
      <c r="G106" s="166"/>
      <c r="H106" s="166"/>
      <c r="I106" s="167"/>
      <c r="J106" s="168">
        <f>J537</f>
        <v>0</v>
      </c>
      <c r="L106" s="164"/>
    </row>
    <row r="107" spans="1:31" s="11" customFormat="1" ht="19.899999999999999" customHeight="1">
      <c r="B107" s="164"/>
      <c r="D107" s="165" t="s">
        <v>174</v>
      </c>
      <c r="E107" s="166"/>
      <c r="F107" s="166"/>
      <c r="G107" s="166"/>
      <c r="H107" s="166"/>
      <c r="I107" s="167"/>
      <c r="J107" s="168">
        <f>J742</f>
        <v>0</v>
      </c>
      <c r="L107" s="164"/>
    </row>
    <row r="108" spans="1:31" s="11" customFormat="1" ht="19.899999999999999" customHeight="1">
      <c r="B108" s="164"/>
      <c r="D108" s="165" t="s">
        <v>255</v>
      </c>
      <c r="E108" s="166"/>
      <c r="F108" s="166"/>
      <c r="G108" s="166"/>
      <c r="H108" s="166"/>
      <c r="I108" s="167"/>
      <c r="J108" s="168">
        <f>J761</f>
        <v>0</v>
      </c>
      <c r="L108" s="164"/>
    </row>
    <row r="109" spans="1:31" s="2" customFormat="1" ht="21.75" customHeight="1">
      <c r="A109" s="32"/>
      <c r="B109" s="33"/>
      <c r="C109" s="32"/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47"/>
      <c r="C110" s="48"/>
      <c r="D110" s="48"/>
      <c r="E110" s="48"/>
      <c r="F110" s="48"/>
      <c r="G110" s="48"/>
      <c r="H110" s="48"/>
      <c r="I110" s="120"/>
      <c r="J110" s="48"/>
      <c r="K110" s="48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4" spans="1:63" s="2" customFormat="1" ht="6.95" customHeight="1">
      <c r="A114" s="32"/>
      <c r="B114" s="49"/>
      <c r="C114" s="50"/>
      <c r="D114" s="50"/>
      <c r="E114" s="50"/>
      <c r="F114" s="50"/>
      <c r="G114" s="50"/>
      <c r="H114" s="50"/>
      <c r="I114" s="121"/>
      <c r="J114" s="50"/>
      <c r="K114" s="50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24.95" customHeight="1">
      <c r="A115" s="32"/>
      <c r="B115" s="33"/>
      <c r="C115" s="21" t="s">
        <v>114</v>
      </c>
      <c r="D115" s="32"/>
      <c r="E115" s="32"/>
      <c r="F115" s="32"/>
      <c r="G115" s="32"/>
      <c r="H115" s="32"/>
      <c r="I115" s="9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9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15</v>
      </c>
      <c r="D117" s="32"/>
      <c r="E117" s="32"/>
      <c r="F117" s="32"/>
      <c r="G117" s="32"/>
      <c r="H117" s="32"/>
      <c r="I117" s="96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2"/>
      <c r="D118" s="32"/>
      <c r="E118" s="287" t="str">
        <f>E7</f>
        <v>Regenerace sídliště Kamenec-3.etapa</v>
      </c>
      <c r="F118" s="288"/>
      <c r="G118" s="288"/>
      <c r="H118" s="288"/>
      <c r="I118" s="9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107</v>
      </c>
      <c r="D119" s="32"/>
      <c r="E119" s="32"/>
      <c r="F119" s="32"/>
      <c r="G119" s="32"/>
      <c r="H119" s="32"/>
      <c r="I119" s="96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66" t="str">
        <f>E9</f>
        <v>3 - SO 101 Místní komunikace</v>
      </c>
      <c r="F120" s="286"/>
      <c r="G120" s="286"/>
      <c r="H120" s="286"/>
      <c r="I120" s="96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96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F12</f>
        <v xml:space="preserve"> </v>
      </c>
      <c r="G122" s="32"/>
      <c r="H122" s="32"/>
      <c r="I122" s="97" t="s">
        <v>21</v>
      </c>
      <c r="J122" s="55" t="str">
        <f>IF(J12="","",J12)</f>
        <v>20. 8. 2020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96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40.15" customHeight="1">
      <c r="A124" s="32"/>
      <c r="B124" s="33"/>
      <c r="C124" s="27" t="s">
        <v>23</v>
      </c>
      <c r="D124" s="32"/>
      <c r="E124" s="32"/>
      <c r="F124" s="25" t="str">
        <f>E15</f>
        <v>Statutární město Ostrava,MOb Slezská Ostrava</v>
      </c>
      <c r="G124" s="32"/>
      <c r="H124" s="32"/>
      <c r="I124" s="97" t="s">
        <v>28</v>
      </c>
      <c r="J124" s="30" t="str">
        <f>E21</f>
        <v>HaskoningDHV Czech Republic,spol.s.r.o.,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27</v>
      </c>
      <c r="D125" s="32"/>
      <c r="E125" s="32"/>
      <c r="F125" s="25" t="str">
        <f>IF(E18="","",E18)</f>
        <v>Ing.Martin Krejčí</v>
      </c>
      <c r="G125" s="32"/>
      <c r="H125" s="32"/>
      <c r="I125" s="97" t="s">
        <v>31</v>
      </c>
      <c r="J125" s="30" t="str">
        <f>E24</f>
        <v>Pflegrová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96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9" customFormat="1" ht="29.25" customHeight="1">
      <c r="A127" s="126"/>
      <c r="B127" s="127"/>
      <c r="C127" s="128" t="s">
        <v>115</v>
      </c>
      <c r="D127" s="129" t="s">
        <v>59</v>
      </c>
      <c r="E127" s="129" t="s">
        <v>55</v>
      </c>
      <c r="F127" s="129" t="s">
        <v>56</v>
      </c>
      <c r="G127" s="129" t="s">
        <v>116</v>
      </c>
      <c r="H127" s="129" t="s">
        <v>117</v>
      </c>
      <c r="I127" s="130" t="s">
        <v>118</v>
      </c>
      <c r="J127" s="129" t="s">
        <v>111</v>
      </c>
      <c r="K127" s="131" t="s">
        <v>119</v>
      </c>
      <c r="L127" s="132"/>
      <c r="M127" s="62" t="s">
        <v>1</v>
      </c>
      <c r="N127" s="63" t="s">
        <v>38</v>
      </c>
      <c r="O127" s="63" t="s">
        <v>120</v>
      </c>
      <c r="P127" s="63" t="s">
        <v>121</v>
      </c>
      <c r="Q127" s="63" t="s">
        <v>122</v>
      </c>
      <c r="R127" s="63" t="s">
        <v>123</v>
      </c>
      <c r="S127" s="63" t="s">
        <v>124</v>
      </c>
      <c r="T127" s="64" t="s">
        <v>125</v>
      </c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2" customFormat="1" ht="22.9" customHeight="1">
      <c r="A128" s="32"/>
      <c r="B128" s="33"/>
      <c r="C128" s="69" t="s">
        <v>126</v>
      </c>
      <c r="D128" s="32"/>
      <c r="E128" s="32"/>
      <c r="F128" s="32"/>
      <c r="G128" s="32"/>
      <c r="H128" s="32"/>
      <c r="I128" s="96"/>
      <c r="J128" s="133">
        <f>BK128</f>
        <v>0</v>
      </c>
      <c r="K128" s="32"/>
      <c r="L128" s="33"/>
      <c r="M128" s="65"/>
      <c r="N128" s="56"/>
      <c r="O128" s="66"/>
      <c r="P128" s="134">
        <f>P129</f>
        <v>0</v>
      </c>
      <c r="Q128" s="66"/>
      <c r="R128" s="134">
        <f>R129</f>
        <v>1210.0783818499999</v>
      </c>
      <c r="S128" s="66"/>
      <c r="T128" s="135">
        <f>T129</f>
        <v>3185.87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73</v>
      </c>
      <c r="AU128" s="17" t="s">
        <v>113</v>
      </c>
      <c r="BK128" s="136">
        <f>BK129</f>
        <v>0</v>
      </c>
    </row>
    <row r="129" spans="1:65" s="12" customFormat="1" ht="25.9" customHeight="1">
      <c r="B129" s="169"/>
      <c r="D129" s="170" t="s">
        <v>73</v>
      </c>
      <c r="E129" s="171" t="s">
        <v>175</v>
      </c>
      <c r="F129" s="171" t="s">
        <v>176</v>
      </c>
      <c r="I129" s="172"/>
      <c r="J129" s="173">
        <f>BK129</f>
        <v>0</v>
      </c>
      <c r="L129" s="169"/>
      <c r="M129" s="174"/>
      <c r="N129" s="175"/>
      <c r="O129" s="175"/>
      <c r="P129" s="176">
        <f>P130+P150+P314+P321+P335+P383+P386+P489+P537+P742+P761</f>
        <v>0</v>
      </c>
      <c r="Q129" s="175"/>
      <c r="R129" s="176">
        <f>R130+R150+R314+R321+R335+R383+R386+R489+R537+R742+R761</f>
        <v>1210.0783818499999</v>
      </c>
      <c r="S129" s="175"/>
      <c r="T129" s="177">
        <f>T130+T150+T314+T321+T335+T383+T386+T489+T537+T742+T761</f>
        <v>3185.87</v>
      </c>
      <c r="AR129" s="170" t="s">
        <v>79</v>
      </c>
      <c r="AT129" s="178" t="s">
        <v>73</v>
      </c>
      <c r="AU129" s="178" t="s">
        <v>74</v>
      </c>
      <c r="AY129" s="170" t="s">
        <v>130</v>
      </c>
      <c r="BK129" s="179">
        <f>BK130+BK150+BK314+BK321+BK335+BK383+BK386+BK489+BK537+BK742+BK761</f>
        <v>0</v>
      </c>
    </row>
    <row r="130" spans="1:65" s="12" customFormat="1" ht="22.9" customHeight="1">
      <c r="B130" s="169"/>
      <c r="D130" s="170" t="s">
        <v>73</v>
      </c>
      <c r="E130" s="180" t="s">
        <v>256</v>
      </c>
      <c r="F130" s="180" t="s">
        <v>257</v>
      </c>
      <c r="I130" s="172"/>
      <c r="J130" s="181">
        <f>BK130</f>
        <v>0</v>
      </c>
      <c r="L130" s="169"/>
      <c r="M130" s="174"/>
      <c r="N130" s="175"/>
      <c r="O130" s="175"/>
      <c r="P130" s="176">
        <f>SUM(P131:P149)</f>
        <v>0</v>
      </c>
      <c r="Q130" s="175"/>
      <c r="R130" s="176">
        <f>SUM(R131:R149)</f>
        <v>0</v>
      </c>
      <c r="S130" s="175"/>
      <c r="T130" s="177">
        <f>SUM(T131:T149)</f>
        <v>0</v>
      </c>
      <c r="AR130" s="170" t="s">
        <v>79</v>
      </c>
      <c r="AT130" s="178" t="s">
        <v>73</v>
      </c>
      <c r="AU130" s="178" t="s">
        <v>79</v>
      </c>
      <c r="AY130" s="170" t="s">
        <v>130</v>
      </c>
      <c r="BK130" s="179">
        <f>SUM(BK131:BK149)</f>
        <v>0</v>
      </c>
    </row>
    <row r="131" spans="1:65" s="2" customFormat="1" ht="33" customHeight="1">
      <c r="A131" s="32"/>
      <c r="B131" s="137"/>
      <c r="C131" s="216"/>
      <c r="D131" s="216"/>
      <c r="E131" s="217"/>
      <c r="F131" s="218"/>
      <c r="G131" s="219"/>
      <c r="H131" s="220"/>
      <c r="I131" s="221"/>
      <c r="J131" s="221"/>
      <c r="K131" s="242"/>
      <c r="L131" s="58"/>
      <c r="M131" s="145" t="s">
        <v>1</v>
      </c>
      <c r="N131" s="146" t="s">
        <v>39</v>
      </c>
      <c r="O131" s="58"/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49" t="s">
        <v>89</v>
      </c>
      <c r="AT131" s="149" t="s">
        <v>127</v>
      </c>
      <c r="AU131" s="149" t="s">
        <v>83</v>
      </c>
      <c r="AY131" s="17" t="s">
        <v>130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7" t="s">
        <v>79</v>
      </c>
      <c r="BK131" s="150">
        <f>ROUND(I131*H131,2)</f>
        <v>0</v>
      </c>
      <c r="BL131" s="17" t="s">
        <v>89</v>
      </c>
      <c r="BM131" s="149" t="s">
        <v>258</v>
      </c>
    </row>
    <row r="132" spans="1:65" s="2" customFormat="1">
      <c r="A132" s="32"/>
      <c r="B132" s="33"/>
      <c r="C132" s="222"/>
      <c r="D132" s="223"/>
      <c r="E132" s="222"/>
      <c r="F132" s="224"/>
      <c r="G132" s="222"/>
      <c r="H132" s="222"/>
      <c r="I132" s="225"/>
      <c r="J132" s="222"/>
      <c r="K132" s="243"/>
      <c r="L132" s="58"/>
      <c r="M132" s="153"/>
      <c r="N132" s="154"/>
      <c r="O132" s="58"/>
      <c r="P132" s="58"/>
      <c r="Q132" s="58"/>
      <c r="R132" s="58"/>
      <c r="S132" s="58"/>
      <c r="T132" s="59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7" t="s">
        <v>132</v>
      </c>
      <c r="AU132" s="17" t="s">
        <v>83</v>
      </c>
    </row>
    <row r="133" spans="1:65" s="14" customFormat="1">
      <c r="B133" s="189"/>
      <c r="C133" s="226"/>
      <c r="D133" s="223"/>
      <c r="E133" s="227"/>
      <c r="F133" s="228"/>
      <c r="G133" s="226"/>
      <c r="H133" s="229"/>
      <c r="I133" s="230"/>
      <c r="J133" s="226"/>
      <c r="K133" s="244"/>
      <c r="L133" s="195"/>
      <c r="M133" s="194"/>
      <c r="N133" s="195"/>
      <c r="O133" s="195"/>
      <c r="P133" s="195"/>
      <c r="Q133" s="195"/>
      <c r="R133" s="195"/>
      <c r="S133" s="195"/>
      <c r="T133" s="196"/>
      <c r="AT133" s="190" t="s">
        <v>184</v>
      </c>
      <c r="AU133" s="190" t="s">
        <v>83</v>
      </c>
      <c r="AV133" s="14" t="s">
        <v>83</v>
      </c>
      <c r="AW133" s="14" t="s">
        <v>30</v>
      </c>
      <c r="AX133" s="14" t="s">
        <v>74</v>
      </c>
      <c r="AY133" s="190" t="s">
        <v>130</v>
      </c>
    </row>
    <row r="134" spans="1:65" s="14" customFormat="1">
      <c r="B134" s="189"/>
      <c r="C134" s="226"/>
      <c r="D134" s="223"/>
      <c r="E134" s="227"/>
      <c r="F134" s="228"/>
      <c r="G134" s="226"/>
      <c r="H134" s="229"/>
      <c r="I134" s="230"/>
      <c r="J134" s="226"/>
      <c r="K134" s="244"/>
      <c r="L134" s="195"/>
      <c r="M134" s="194"/>
      <c r="N134" s="195"/>
      <c r="O134" s="195"/>
      <c r="P134" s="195"/>
      <c r="Q134" s="195"/>
      <c r="R134" s="195"/>
      <c r="S134" s="195"/>
      <c r="T134" s="196"/>
      <c r="AT134" s="190" t="s">
        <v>184</v>
      </c>
      <c r="AU134" s="190" t="s">
        <v>83</v>
      </c>
      <c r="AV134" s="14" t="s">
        <v>83</v>
      </c>
      <c r="AW134" s="14" t="s">
        <v>30</v>
      </c>
      <c r="AX134" s="14" t="s">
        <v>74</v>
      </c>
      <c r="AY134" s="190" t="s">
        <v>130</v>
      </c>
    </row>
    <row r="135" spans="1:65" s="15" customFormat="1">
      <c r="B135" s="197"/>
      <c r="C135" s="231"/>
      <c r="D135" s="223"/>
      <c r="E135" s="232"/>
      <c r="F135" s="233"/>
      <c r="G135" s="231"/>
      <c r="H135" s="234"/>
      <c r="I135" s="235"/>
      <c r="J135" s="231"/>
      <c r="K135" s="245"/>
      <c r="L135" s="203"/>
      <c r="M135" s="202"/>
      <c r="N135" s="203"/>
      <c r="O135" s="203"/>
      <c r="P135" s="203"/>
      <c r="Q135" s="203"/>
      <c r="R135" s="203"/>
      <c r="S135" s="203"/>
      <c r="T135" s="204"/>
      <c r="AT135" s="198" t="s">
        <v>184</v>
      </c>
      <c r="AU135" s="198" t="s">
        <v>83</v>
      </c>
      <c r="AV135" s="15" t="s">
        <v>89</v>
      </c>
      <c r="AW135" s="15" t="s">
        <v>30</v>
      </c>
      <c r="AX135" s="15" t="s">
        <v>79</v>
      </c>
      <c r="AY135" s="198" t="s">
        <v>130</v>
      </c>
    </row>
    <row r="136" spans="1:65" s="2" customFormat="1" ht="21.75" customHeight="1">
      <c r="A136" s="32"/>
      <c r="B136" s="137"/>
      <c r="C136" s="216"/>
      <c r="D136" s="216"/>
      <c r="E136" s="217"/>
      <c r="F136" s="218"/>
      <c r="G136" s="219"/>
      <c r="H136" s="220"/>
      <c r="I136" s="221"/>
      <c r="J136" s="221"/>
      <c r="K136" s="242"/>
      <c r="L136" s="58"/>
      <c r="M136" s="145" t="s">
        <v>1</v>
      </c>
      <c r="N136" s="146" t="s">
        <v>39</v>
      </c>
      <c r="O136" s="58"/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49" t="s">
        <v>89</v>
      </c>
      <c r="AT136" s="149" t="s">
        <v>127</v>
      </c>
      <c r="AU136" s="149" t="s">
        <v>83</v>
      </c>
      <c r="AY136" s="17" t="s">
        <v>130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7" t="s">
        <v>79</v>
      </c>
      <c r="BK136" s="150">
        <f>ROUND(I136*H136,2)</f>
        <v>0</v>
      </c>
      <c r="BL136" s="17" t="s">
        <v>89</v>
      </c>
      <c r="BM136" s="149" t="s">
        <v>261</v>
      </c>
    </row>
    <row r="137" spans="1:65" s="2" customFormat="1">
      <c r="A137" s="32"/>
      <c r="B137" s="33"/>
      <c r="C137" s="222"/>
      <c r="D137" s="223"/>
      <c r="E137" s="222"/>
      <c r="F137" s="224"/>
      <c r="G137" s="222"/>
      <c r="H137" s="222"/>
      <c r="I137" s="225"/>
      <c r="J137" s="222"/>
      <c r="K137" s="243"/>
      <c r="L137" s="58"/>
      <c r="M137" s="153"/>
      <c r="N137" s="154"/>
      <c r="O137" s="58"/>
      <c r="P137" s="58"/>
      <c r="Q137" s="58"/>
      <c r="R137" s="58"/>
      <c r="S137" s="58"/>
      <c r="T137" s="59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7" t="s">
        <v>132</v>
      </c>
      <c r="AU137" s="17" t="s">
        <v>83</v>
      </c>
    </row>
    <row r="138" spans="1:65" s="2" customFormat="1" ht="21.75" customHeight="1">
      <c r="A138" s="32"/>
      <c r="B138" s="137"/>
      <c r="C138" s="216"/>
      <c r="D138" s="216"/>
      <c r="E138" s="217"/>
      <c r="F138" s="218"/>
      <c r="G138" s="219"/>
      <c r="H138" s="220"/>
      <c r="I138" s="221"/>
      <c r="J138" s="221"/>
      <c r="K138" s="242"/>
      <c r="L138" s="58"/>
      <c r="M138" s="145" t="s">
        <v>1</v>
      </c>
      <c r="N138" s="146" t="s">
        <v>39</v>
      </c>
      <c r="O138" s="58"/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49" t="s">
        <v>89</v>
      </c>
      <c r="AT138" s="149" t="s">
        <v>127</v>
      </c>
      <c r="AU138" s="149" t="s">
        <v>83</v>
      </c>
      <c r="AY138" s="17" t="s">
        <v>130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7" t="s">
        <v>79</v>
      </c>
      <c r="BK138" s="150">
        <f>ROUND(I138*H138,2)</f>
        <v>0</v>
      </c>
      <c r="BL138" s="17" t="s">
        <v>89</v>
      </c>
      <c r="BM138" s="149" t="s">
        <v>263</v>
      </c>
    </row>
    <row r="139" spans="1:65" s="2" customFormat="1">
      <c r="A139" s="32"/>
      <c r="B139" s="33"/>
      <c r="C139" s="222"/>
      <c r="D139" s="223"/>
      <c r="E139" s="222"/>
      <c r="F139" s="224"/>
      <c r="G139" s="222"/>
      <c r="H139" s="222"/>
      <c r="I139" s="225"/>
      <c r="J139" s="222"/>
      <c r="K139" s="243"/>
      <c r="L139" s="58"/>
      <c r="M139" s="153"/>
      <c r="N139" s="154"/>
      <c r="O139" s="58"/>
      <c r="P139" s="58"/>
      <c r="Q139" s="58"/>
      <c r="R139" s="58"/>
      <c r="S139" s="58"/>
      <c r="T139" s="59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7" t="s">
        <v>132</v>
      </c>
      <c r="AU139" s="17" t="s">
        <v>83</v>
      </c>
    </row>
    <row r="140" spans="1:65" s="2" customFormat="1" ht="16.5" customHeight="1">
      <c r="A140" s="32"/>
      <c r="B140" s="137"/>
      <c r="C140" s="236"/>
      <c r="D140" s="236"/>
      <c r="E140" s="237"/>
      <c r="F140" s="238"/>
      <c r="G140" s="239"/>
      <c r="H140" s="240"/>
      <c r="I140" s="241"/>
      <c r="J140" s="241"/>
      <c r="K140" s="246"/>
      <c r="L140" s="215"/>
      <c r="M140" s="213" t="s">
        <v>1</v>
      </c>
      <c r="N140" s="214" t="s">
        <v>39</v>
      </c>
      <c r="O140" s="58"/>
      <c r="P140" s="147">
        <f>O140*H140</f>
        <v>0</v>
      </c>
      <c r="Q140" s="147">
        <v>1</v>
      </c>
      <c r="R140" s="147">
        <f>Q140*H140</f>
        <v>0</v>
      </c>
      <c r="S140" s="147">
        <v>0</v>
      </c>
      <c r="T140" s="148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49" t="s">
        <v>101</v>
      </c>
      <c r="AT140" s="149" t="s">
        <v>264</v>
      </c>
      <c r="AU140" s="149" t="s">
        <v>83</v>
      </c>
      <c r="AY140" s="17" t="s">
        <v>130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7" t="s">
        <v>79</v>
      </c>
      <c r="BK140" s="150">
        <f>ROUND(I140*H140,2)</f>
        <v>0</v>
      </c>
      <c r="BL140" s="17" t="s">
        <v>89</v>
      </c>
      <c r="BM140" s="149" t="s">
        <v>267</v>
      </c>
    </row>
    <row r="141" spans="1:65" s="2" customFormat="1">
      <c r="A141" s="32"/>
      <c r="B141" s="33"/>
      <c r="C141" s="222"/>
      <c r="D141" s="223"/>
      <c r="E141" s="222"/>
      <c r="F141" s="224"/>
      <c r="G141" s="222"/>
      <c r="H141" s="222"/>
      <c r="I141" s="225"/>
      <c r="J141" s="222"/>
      <c r="K141" s="243"/>
      <c r="L141" s="58"/>
      <c r="M141" s="153"/>
      <c r="N141" s="154"/>
      <c r="O141" s="58"/>
      <c r="P141" s="58"/>
      <c r="Q141" s="58"/>
      <c r="R141" s="58"/>
      <c r="S141" s="58"/>
      <c r="T141" s="59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7" t="s">
        <v>132</v>
      </c>
      <c r="AU141" s="17" t="s">
        <v>83</v>
      </c>
    </row>
    <row r="142" spans="1:65" s="14" customFormat="1">
      <c r="B142" s="189"/>
      <c r="C142" s="226"/>
      <c r="D142" s="223"/>
      <c r="E142" s="227"/>
      <c r="F142" s="228"/>
      <c r="G142" s="226"/>
      <c r="H142" s="229"/>
      <c r="I142" s="230"/>
      <c r="J142" s="226"/>
      <c r="K142" s="244"/>
      <c r="L142" s="195"/>
      <c r="M142" s="194"/>
      <c r="N142" s="195"/>
      <c r="O142" s="195"/>
      <c r="P142" s="195"/>
      <c r="Q142" s="195"/>
      <c r="R142" s="195"/>
      <c r="S142" s="195"/>
      <c r="T142" s="196"/>
      <c r="AT142" s="190" t="s">
        <v>184</v>
      </c>
      <c r="AU142" s="190" t="s">
        <v>83</v>
      </c>
      <c r="AV142" s="14" t="s">
        <v>83</v>
      </c>
      <c r="AW142" s="14" t="s">
        <v>30</v>
      </c>
      <c r="AX142" s="14" t="s">
        <v>74</v>
      </c>
      <c r="AY142" s="190" t="s">
        <v>130</v>
      </c>
    </row>
    <row r="143" spans="1:65" s="15" customFormat="1">
      <c r="B143" s="197"/>
      <c r="C143" s="231"/>
      <c r="D143" s="223"/>
      <c r="E143" s="232"/>
      <c r="F143" s="233"/>
      <c r="G143" s="231"/>
      <c r="H143" s="234"/>
      <c r="I143" s="235"/>
      <c r="J143" s="231"/>
      <c r="K143" s="245"/>
      <c r="L143" s="203"/>
      <c r="M143" s="202"/>
      <c r="N143" s="203"/>
      <c r="O143" s="203"/>
      <c r="P143" s="203"/>
      <c r="Q143" s="203"/>
      <c r="R143" s="203"/>
      <c r="S143" s="203"/>
      <c r="T143" s="204"/>
      <c r="AT143" s="198" t="s">
        <v>184</v>
      </c>
      <c r="AU143" s="198" t="s">
        <v>83</v>
      </c>
      <c r="AV143" s="15" t="s">
        <v>89</v>
      </c>
      <c r="AW143" s="15" t="s">
        <v>30</v>
      </c>
      <c r="AX143" s="15" t="s">
        <v>79</v>
      </c>
      <c r="AY143" s="198" t="s">
        <v>130</v>
      </c>
    </row>
    <row r="144" spans="1:65" s="2" customFormat="1" ht="21.75" customHeight="1">
      <c r="A144" s="32"/>
      <c r="B144" s="137"/>
      <c r="C144" s="216"/>
      <c r="D144" s="216"/>
      <c r="E144" s="217"/>
      <c r="F144" s="218"/>
      <c r="G144" s="219"/>
      <c r="H144" s="220"/>
      <c r="I144" s="221"/>
      <c r="J144" s="221"/>
      <c r="K144" s="242"/>
      <c r="L144" s="58"/>
      <c r="M144" s="145" t="s">
        <v>1</v>
      </c>
      <c r="N144" s="146" t="s">
        <v>39</v>
      </c>
      <c r="O144" s="58"/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49" t="s">
        <v>89</v>
      </c>
      <c r="AT144" s="149" t="s">
        <v>127</v>
      </c>
      <c r="AU144" s="149" t="s">
        <v>83</v>
      </c>
      <c r="AY144" s="17" t="s">
        <v>130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7" t="s">
        <v>79</v>
      </c>
      <c r="BK144" s="150">
        <f>ROUND(I144*H144,2)</f>
        <v>0</v>
      </c>
      <c r="BL144" s="17" t="s">
        <v>89</v>
      </c>
      <c r="BM144" s="149" t="s">
        <v>270</v>
      </c>
    </row>
    <row r="145" spans="1:65" s="2" customFormat="1">
      <c r="A145" s="32"/>
      <c r="B145" s="33"/>
      <c r="C145" s="222"/>
      <c r="D145" s="223"/>
      <c r="E145" s="222"/>
      <c r="F145" s="224"/>
      <c r="G145" s="222"/>
      <c r="H145" s="222"/>
      <c r="I145" s="225"/>
      <c r="J145" s="222"/>
      <c r="K145" s="243"/>
      <c r="L145" s="58"/>
      <c r="M145" s="153"/>
      <c r="N145" s="154"/>
      <c r="O145" s="58"/>
      <c r="P145" s="58"/>
      <c r="Q145" s="58"/>
      <c r="R145" s="58"/>
      <c r="S145" s="58"/>
      <c r="T145" s="59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7" t="s">
        <v>132</v>
      </c>
      <c r="AU145" s="17" t="s">
        <v>83</v>
      </c>
    </row>
    <row r="146" spans="1:65" s="14" customFormat="1">
      <c r="B146" s="189"/>
      <c r="C146" s="226"/>
      <c r="D146" s="223"/>
      <c r="E146" s="227"/>
      <c r="F146" s="228"/>
      <c r="G146" s="226"/>
      <c r="H146" s="229"/>
      <c r="I146" s="230"/>
      <c r="J146" s="226"/>
      <c r="K146" s="244"/>
      <c r="L146" s="195"/>
      <c r="M146" s="194"/>
      <c r="N146" s="195"/>
      <c r="O146" s="195"/>
      <c r="P146" s="195"/>
      <c r="Q146" s="195"/>
      <c r="R146" s="195"/>
      <c r="S146" s="195"/>
      <c r="T146" s="196"/>
      <c r="AT146" s="190" t="s">
        <v>184</v>
      </c>
      <c r="AU146" s="190" t="s">
        <v>83</v>
      </c>
      <c r="AV146" s="14" t="s">
        <v>83</v>
      </c>
      <c r="AW146" s="14" t="s">
        <v>30</v>
      </c>
      <c r="AX146" s="14" t="s">
        <v>74</v>
      </c>
      <c r="AY146" s="190" t="s">
        <v>130</v>
      </c>
    </row>
    <row r="147" spans="1:65" s="15" customFormat="1">
      <c r="B147" s="197"/>
      <c r="C147" s="231"/>
      <c r="D147" s="223"/>
      <c r="E147" s="232"/>
      <c r="F147" s="233"/>
      <c r="G147" s="231"/>
      <c r="H147" s="234"/>
      <c r="I147" s="235"/>
      <c r="J147" s="231"/>
      <c r="K147" s="245"/>
      <c r="L147" s="203"/>
      <c r="M147" s="202"/>
      <c r="N147" s="203"/>
      <c r="O147" s="203"/>
      <c r="P147" s="203"/>
      <c r="Q147" s="203"/>
      <c r="R147" s="203"/>
      <c r="S147" s="203"/>
      <c r="T147" s="204"/>
      <c r="AT147" s="198" t="s">
        <v>184</v>
      </c>
      <c r="AU147" s="198" t="s">
        <v>83</v>
      </c>
      <c r="AV147" s="15" t="s">
        <v>89</v>
      </c>
      <c r="AW147" s="15" t="s">
        <v>30</v>
      </c>
      <c r="AX147" s="15" t="s">
        <v>79</v>
      </c>
      <c r="AY147" s="198" t="s">
        <v>130</v>
      </c>
    </row>
    <row r="148" spans="1:65" s="2" customFormat="1" ht="16.5" customHeight="1">
      <c r="A148" s="32"/>
      <c r="B148" s="137"/>
      <c r="C148" s="216"/>
      <c r="D148" s="216"/>
      <c r="E148" s="217"/>
      <c r="F148" s="218"/>
      <c r="G148" s="219"/>
      <c r="H148" s="220"/>
      <c r="I148" s="221"/>
      <c r="J148" s="221"/>
      <c r="K148" s="242"/>
      <c r="L148" s="58"/>
      <c r="M148" s="145" t="s">
        <v>1</v>
      </c>
      <c r="N148" s="146" t="s">
        <v>39</v>
      </c>
      <c r="O148" s="58"/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49" t="s">
        <v>89</v>
      </c>
      <c r="AT148" s="149" t="s">
        <v>127</v>
      </c>
      <c r="AU148" s="149" t="s">
        <v>83</v>
      </c>
      <c r="AY148" s="17" t="s">
        <v>130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7" t="s">
        <v>79</v>
      </c>
      <c r="BK148" s="150">
        <f>ROUND(I148*H148,2)</f>
        <v>0</v>
      </c>
      <c r="BL148" s="17" t="s">
        <v>89</v>
      </c>
      <c r="BM148" s="149" t="s">
        <v>274</v>
      </c>
    </row>
    <row r="149" spans="1:65" s="2" customFormat="1">
      <c r="A149" s="32"/>
      <c r="B149" s="33"/>
      <c r="C149" s="222"/>
      <c r="D149" s="223"/>
      <c r="E149" s="222"/>
      <c r="F149" s="224"/>
      <c r="G149" s="222"/>
      <c r="H149" s="222"/>
      <c r="I149" s="225"/>
      <c r="J149" s="222"/>
      <c r="K149" s="243"/>
      <c r="L149" s="58"/>
      <c r="M149" s="153"/>
      <c r="N149" s="154"/>
      <c r="O149" s="58"/>
      <c r="P149" s="58"/>
      <c r="Q149" s="58"/>
      <c r="R149" s="58"/>
      <c r="S149" s="58"/>
      <c r="T149" s="59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7" t="s">
        <v>132</v>
      </c>
      <c r="AU149" s="17" t="s">
        <v>83</v>
      </c>
    </row>
    <row r="150" spans="1:65" s="12" customFormat="1" ht="22.9" customHeight="1">
      <c r="B150" s="169"/>
      <c r="D150" s="170" t="s">
        <v>73</v>
      </c>
      <c r="E150" s="180" t="s">
        <v>79</v>
      </c>
      <c r="F150" s="180" t="s">
        <v>177</v>
      </c>
      <c r="I150" s="172"/>
      <c r="J150" s="181">
        <f>BK150</f>
        <v>0</v>
      </c>
      <c r="L150" s="169"/>
      <c r="M150" s="174"/>
      <c r="N150" s="175"/>
      <c r="O150" s="175"/>
      <c r="P150" s="176">
        <f>SUM(P151:P313)</f>
        <v>0</v>
      </c>
      <c r="Q150" s="175"/>
      <c r="R150" s="176">
        <f>SUM(R151:R313)</f>
        <v>229.29550900000001</v>
      </c>
      <c r="S150" s="175"/>
      <c r="T150" s="177">
        <f>SUM(T151:T313)</f>
        <v>3093.5859999999998</v>
      </c>
      <c r="AR150" s="170" t="s">
        <v>79</v>
      </c>
      <c r="AT150" s="178" t="s">
        <v>73</v>
      </c>
      <c r="AU150" s="178" t="s">
        <v>79</v>
      </c>
      <c r="AY150" s="170" t="s">
        <v>130</v>
      </c>
      <c r="BK150" s="179">
        <f>SUM(BK151:BK313)</f>
        <v>0</v>
      </c>
    </row>
    <row r="151" spans="1:65" s="2" customFormat="1" ht="21.75" customHeight="1">
      <c r="A151" s="32"/>
      <c r="B151" s="137"/>
      <c r="C151" s="138" t="s">
        <v>98</v>
      </c>
      <c r="D151" s="138" t="s">
        <v>127</v>
      </c>
      <c r="E151" s="139" t="s">
        <v>276</v>
      </c>
      <c r="F151" s="140" t="s">
        <v>277</v>
      </c>
      <c r="G151" s="141" t="s">
        <v>180</v>
      </c>
      <c r="H151" s="142">
        <v>356.5</v>
      </c>
      <c r="I151" s="143"/>
      <c r="J151" s="144">
        <f>ROUND(I151*H151,2)</f>
        <v>0</v>
      </c>
      <c r="K151" s="140" t="s">
        <v>181</v>
      </c>
      <c r="L151" s="33"/>
      <c r="M151" s="145" t="s">
        <v>1</v>
      </c>
      <c r="N151" s="146" t="s">
        <v>39</v>
      </c>
      <c r="O151" s="58"/>
      <c r="P151" s="147">
        <f>O151*H151</f>
        <v>0</v>
      </c>
      <c r="Q151" s="147">
        <v>0</v>
      </c>
      <c r="R151" s="147">
        <f>Q151*H151</f>
        <v>0</v>
      </c>
      <c r="S151" s="147">
        <v>0.26</v>
      </c>
      <c r="T151" s="148">
        <f>S151*H151</f>
        <v>92.69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49" t="s">
        <v>89</v>
      </c>
      <c r="AT151" s="149" t="s">
        <v>127</v>
      </c>
      <c r="AU151" s="149" t="s">
        <v>83</v>
      </c>
      <c r="AY151" s="17" t="s">
        <v>130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7" t="s">
        <v>79</v>
      </c>
      <c r="BK151" s="150">
        <f>ROUND(I151*H151,2)</f>
        <v>0</v>
      </c>
      <c r="BL151" s="17" t="s">
        <v>89</v>
      </c>
      <c r="BM151" s="149" t="s">
        <v>278</v>
      </c>
    </row>
    <row r="152" spans="1:65" s="2" customFormat="1" ht="39">
      <c r="A152" s="32"/>
      <c r="B152" s="33"/>
      <c r="C152" s="32"/>
      <c r="D152" s="151" t="s">
        <v>132</v>
      </c>
      <c r="E152" s="32"/>
      <c r="F152" s="152" t="s">
        <v>279</v>
      </c>
      <c r="G152" s="32"/>
      <c r="H152" s="32"/>
      <c r="I152" s="96"/>
      <c r="J152" s="32"/>
      <c r="K152" s="32"/>
      <c r="L152" s="33"/>
      <c r="M152" s="153"/>
      <c r="N152" s="154"/>
      <c r="O152" s="58"/>
      <c r="P152" s="58"/>
      <c r="Q152" s="58"/>
      <c r="R152" s="58"/>
      <c r="S152" s="58"/>
      <c r="T152" s="59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7" t="s">
        <v>132</v>
      </c>
      <c r="AU152" s="17" t="s">
        <v>83</v>
      </c>
    </row>
    <row r="153" spans="1:65" s="13" customFormat="1">
      <c r="B153" s="182"/>
      <c r="D153" s="151" t="s">
        <v>184</v>
      </c>
      <c r="E153" s="183" t="s">
        <v>1</v>
      </c>
      <c r="F153" s="184" t="s">
        <v>280</v>
      </c>
      <c r="H153" s="183" t="s">
        <v>1</v>
      </c>
      <c r="I153" s="185"/>
      <c r="L153" s="182"/>
      <c r="M153" s="186"/>
      <c r="N153" s="187"/>
      <c r="O153" s="187"/>
      <c r="P153" s="187"/>
      <c r="Q153" s="187"/>
      <c r="R153" s="187"/>
      <c r="S153" s="187"/>
      <c r="T153" s="188"/>
      <c r="AT153" s="183" t="s">
        <v>184</v>
      </c>
      <c r="AU153" s="183" t="s">
        <v>83</v>
      </c>
      <c r="AV153" s="13" t="s">
        <v>79</v>
      </c>
      <c r="AW153" s="13" t="s">
        <v>30</v>
      </c>
      <c r="AX153" s="13" t="s">
        <v>74</v>
      </c>
      <c r="AY153" s="183" t="s">
        <v>130</v>
      </c>
    </row>
    <row r="154" spans="1:65" s="13" customFormat="1">
      <c r="B154" s="182"/>
      <c r="D154" s="151" t="s">
        <v>184</v>
      </c>
      <c r="E154" s="183" t="s">
        <v>1</v>
      </c>
      <c r="F154" s="184" t="s">
        <v>281</v>
      </c>
      <c r="H154" s="183" t="s">
        <v>1</v>
      </c>
      <c r="I154" s="185"/>
      <c r="L154" s="182"/>
      <c r="M154" s="186"/>
      <c r="N154" s="187"/>
      <c r="O154" s="187"/>
      <c r="P154" s="187"/>
      <c r="Q154" s="187"/>
      <c r="R154" s="187"/>
      <c r="S154" s="187"/>
      <c r="T154" s="188"/>
      <c r="AT154" s="183" t="s">
        <v>184</v>
      </c>
      <c r="AU154" s="183" t="s">
        <v>83</v>
      </c>
      <c r="AV154" s="13" t="s">
        <v>79</v>
      </c>
      <c r="AW154" s="13" t="s">
        <v>30</v>
      </c>
      <c r="AX154" s="13" t="s">
        <v>74</v>
      </c>
      <c r="AY154" s="183" t="s">
        <v>130</v>
      </c>
    </row>
    <row r="155" spans="1:65" s="14" customFormat="1">
      <c r="B155" s="189"/>
      <c r="D155" s="151" t="s">
        <v>184</v>
      </c>
      <c r="E155" s="190" t="s">
        <v>1</v>
      </c>
      <c r="F155" s="191" t="s">
        <v>282</v>
      </c>
      <c r="H155" s="192">
        <v>347</v>
      </c>
      <c r="I155" s="193"/>
      <c r="L155" s="189"/>
      <c r="M155" s="194"/>
      <c r="N155" s="195"/>
      <c r="O155" s="195"/>
      <c r="P155" s="195"/>
      <c r="Q155" s="195"/>
      <c r="R155" s="195"/>
      <c r="S155" s="195"/>
      <c r="T155" s="196"/>
      <c r="AT155" s="190" t="s">
        <v>184</v>
      </c>
      <c r="AU155" s="190" t="s">
        <v>83</v>
      </c>
      <c r="AV155" s="14" t="s">
        <v>83</v>
      </c>
      <c r="AW155" s="14" t="s">
        <v>30</v>
      </c>
      <c r="AX155" s="14" t="s">
        <v>74</v>
      </c>
      <c r="AY155" s="190" t="s">
        <v>130</v>
      </c>
    </row>
    <row r="156" spans="1:65" s="13" customFormat="1">
      <c r="B156" s="182"/>
      <c r="D156" s="151" t="s">
        <v>184</v>
      </c>
      <c r="E156" s="183" t="s">
        <v>1</v>
      </c>
      <c r="F156" s="184" t="s">
        <v>283</v>
      </c>
      <c r="H156" s="183" t="s">
        <v>1</v>
      </c>
      <c r="I156" s="185"/>
      <c r="L156" s="182"/>
      <c r="M156" s="186"/>
      <c r="N156" s="187"/>
      <c r="O156" s="187"/>
      <c r="P156" s="187"/>
      <c r="Q156" s="187"/>
      <c r="R156" s="187"/>
      <c r="S156" s="187"/>
      <c r="T156" s="188"/>
      <c r="AT156" s="183" t="s">
        <v>184</v>
      </c>
      <c r="AU156" s="183" t="s">
        <v>83</v>
      </c>
      <c r="AV156" s="13" t="s">
        <v>79</v>
      </c>
      <c r="AW156" s="13" t="s">
        <v>30</v>
      </c>
      <c r="AX156" s="13" t="s">
        <v>74</v>
      </c>
      <c r="AY156" s="183" t="s">
        <v>130</v>
      </c>
    </row>
    <row r="157" spans="1:65" s="14" customFormat="1">
      <c r="B157" s="189"/>
      <c r="D157" s="151" t="s">
        <v>184</v>
      </c>
      <c r="E157" s="190" t="s">
        <v>1</v>
      </c>
      <c r="F157" s="191" t="s">
        <v>284</v>
      </c>
      <c r="H157" s="192">
        <v>5</v>
      </c>
      <c r="I157" s="193"/>
      <c r="L157" s="189"/>
      <c r="M157" s="194"/>
      <c r="N157" s="195"/>
      <c r="O157" s="195"/>
      <c r="P157" s="195"/>
      <c r="Q157" s="195"/>
      <c r="R157" s="195"/>
      <c r="S157" s="195"/>
      <c r="T157" s="196"/>
      <c r="AT157" s="190" t="s">
        <v>184</v>
      </c>
      <c r="AU157" s="190" t="s">
        <v>83</v>
      </c>
      <c r="AV157" s="14" t="s">
        <v>83</v>
      </c>
      <c r="AW157" s="14" t="s">
        <v>30</v>
      </c>
      <c r="AX157" s="14" t="s">
        <v>74</v>
      </c>
      <c r="AY157" s="190" t="s">
        <v>130</v>
      </c>
    </row>
    <row r="158" spans="1:65" s="13" customFormat="1">
      <c r="B158" s="182"/>
      <c r="D158" s="151" t="s">
        <v>184</v>
      </c>
      <c r="E158" s="183" t="s">
        <v>1</v>
      </c>
      <c r="F158" s="184" t="s">
        <v>285</v>
      </c>
      <c r="H158" s="183" t="s">
        <v>1</v>
      </c>
      <c r="I158" s="185"/>
      <c r="L158" s="182"/>
      <c r="M158" s="186"/>
      <c r="N158" s="187"/>
      <c r="O158" s="187"/>
      <c r="P158" s="187"/>
      <c r="Q158" s="187"/>
      <c r="R158" s="187"/>
      <c r="S158" s="187"/>
      <c r="T158" s="188"/>
      <c r="AT158" s="183" t="s">
        <v>184</v>
      </c>
      <c r="AU158" s="183" t="s">
        <v>83</v>
      </c>
      <c r="AV158" s="13" t="s">
        <v>79</v>
      </c>
      <c r="AW158" s="13" t="s">
        <v>30</v>
      </c>
      <c r="AX158" s="13" t="s">
        <v>74</v>
      </c>
      <c r="AY158" s="183" t="s">
        <v>130</v>
      </c>
    </row>
    <row r="159" spans="1:65" s="14" customFormat="1">
      <c r="B159" s="189"/>
      <c r="D159" s="151" t="s">
        <v>184</v>
      </c>
      <c r="E159" s="190" t="s">
        <v>1</v>
      </c>
      <c r="F159" s="191" t="s">
        <v>286</v>
      </c>
      <c r="H159" s="192">
        <v>4.5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184</v>
      </c>
      <c r="AU159" s="190" t="s">
        <v>83</v>
      </c>
      <c r="AV159" s="14" t="s">
        <v>83</v>
      </c>
      <c r="AW159" s="14" t="s">
        <v>30</v>
      </c>
      <c r="AX159" s="14" t="s">
        <v>74</v>
      </c>
      <c r="AY159" s="190" t="s">
        <v>130</v>
      </c>
    </row>
    <row r="160" spans="1:65" s="15" customFormat="1">
      <c r="B160" s="197"/>
      <c r="D160" s="151" t="s">
        <v>184</v>
      </c>
      <c r="E160" s="198" t="s">
        <v>1</v>
      </c>
      <c r="F160" s="199" t="s">
        <v>187</v>
      </c>
      <c r="H160" s="200">
        <v>356.5</v>
      </c>
      <c r="I160" s="201"/>
      <c r="L160" s="197"/>
      <c r="M160" s="202"/>
      <c r="N160" s="203"/>
      <c r="O160" s="203"/>
      <c r="P160" s="203"/>
      <c r="Q160" s="203"/>
      <c r="R160" s="203"/>
      <c r="S160" s="203"/>
      <c r="T160" s="204"/>
      <c r="AT160" s="198" t="s">
        <v>184</v>
      </c>
      <c r="AU160" s="198" t="s">
        <v>83</v>
      </c>
      <c r="AV160" s="15" t="s">
        <v>89</v>
      </c>
      <c r="AW160" s="15" t="s">
        <v>30</v>
      </c>
      <c r="AX160" s="15" t="s">
        <v>79</v>
      </c>
      <c r="AY160" s="198" t="s">
        <v>130</v>
      </c>
    </row>
    <row r="161" spans="1:65" s="2" customFormat="1" ht="21.75" customHeight="1">
      <c r="A161" s="32"/>
      <c r="B161" s="137"/>
      <c r="C161" s="138" t="s">
        <v>101</v>
      </c>
      <c r="D161" s="138" t="s">
        <v>127</v>
      </c>
      <c r="E161" s="139" t="s">
        <v>287</v>
      </c>
      <c r="F161" s="140" t="s">
        <v>288</v>
      </c>
      <c r="G161" s="141" t="s">
        <v>180</v>
      </c>
      <c r="H161" s="142">
        <v>1600</v>
      </c>
      <c r="I161" s="143"/>
      <c r="J161" s="144">
        <f>ROUND(I161*H161,2)</f>
        <v>0</v>
      </c>
      <c r="K161" s="140" t="s">
        <v>181</v>
      </c>
      <c r="L161" s="33"/>
      <c r="M161" s="145" t="s">
        <v>1</v>
      </c>
      <c r="N161" s="146" t="s">
        <v>39</v>
      </c>
      <c r="O161" s="58"/>
      <c r="P161" s="147">
        <f>O161*H161</f>
        <v>0</v>
      </c>
      <c r="Q161" s="147">
        <v>0</v>
      </c>
      <c r="R161" s="147">
        <f>Q161*H161</f>
        <v>0</v>
      </c>
      <c r="S161" s="147">
        <v>0.28999999999999998</v>
      </c>
      <c r="T161" s="148">
        <f>S161*H161</f>
        <v>463.99999999999994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49" t="s">
        <v>89</v>
      </c>
      <c r="AT161" s="149" t="s">
        <v>127</v>
      </c>
      <c r="AU161" s="149" t="s">
        <v>83</v>
      </c>
      <c r="AY161" s="17" t="s">
        <v>130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7" t="s">
        <v>79</v>
      </c>
      <c r="BK161" s="150">
        <f>ROUND(I161*H161,2)</f>
        <v>0</v>
      </c>
      <c r="BL161" s="17" t="s">
        <v>89</v>
      </c>
      <c r="BM161" s="149" t="s">
        <v>289</v>
      </c>
    </row>
    <row r="162" spans="1:65" s="2" customFormat="1" ht="39">
      <c r="A162" s="32"/>
      <c r="B162" s="33"/>
      <c r="C162" s="32"/>
      <c r="D162" s="151" t="s">
        <v>132</v>
      </c>
      <c r="E162" s="32"/>
      <c r="F162" s="152" t="s">
        <v>290</v>
      </c>
      <c r="G162" s="32"/>
      <c r="H162" s="32"/>
      <c r="I162" s="96"/>
      <c r="J162" s="32"/>
      <c r="K162" s="32"/>
      <c r="L162" s="33"/>
      <c r="M162" s="153"/>
      <c r="N162" s="154"/>
      <c r="O162" s="58"/>
      <c r="P162" s="58"/>
      <c r="Q162" s="58"/>
      <c r="R162" s="58"/>
      <c r="S162" s="58"/>
      <c r="T162" s="59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T162" s="17" t="s">
        <v>132</v>
      </c>
      <c r="AU162" s="17" t="s">
        <v>83</v>
      </c>
    </row>
    <row r="163" spans="1:65" s="13" customFormat="1">
      <c r="B163" s="182"/>
      <c r="D163" s="151" t="s">
        <v>184</v>
      </c>
      <c r="E163" s="183" t="s">
        <v>1</v>
      </c>
      <c r="F163" s="184" t="s">
        <v>291</v>
      </c>
      <c r="H163" s="183" t="s">
        <v>1</v>
      </c>
      <c r="I163" s="185"/>
      <c r="L163" s="182"/>
      <c r="M163" s="186"/>
      <c r="N163" s="187"/>
      <c r="O163" s="187"/>
      <c r="P163" s="187"/>
      <c r="Q163" s="187"/>
      <c r="R163" s="187"/>
      <c r="S163" s="187"/>
      <c r="T163" s="188"/>
      <c r="AT163" s="183" t="s">
        <v>184</v>
      </c>
      <c r="AU163" s="183" t="s">
        <v>83</v>
      </c>
      <c r="AV163" s="13" t="s">
        <v>79</v>
      </c>
      <c r="AW163" s="13" t="s">
        <v>30</v>
      </c>
      <c r="AX163" s="13" t="s">
        <v>74</v>
      </c>
      <c r="AY163" s="183" t="s">
        <v>130</v>
      </c>
    </row>
    <row r="164" spans="1:65" s="14" customFormat="1">
      <c r="B164" s="189"/>
      <c r="D164" s="151" t="s">
        <v>184</v>
      </c>
      <c r="E164" s="190" t="s">
        <v>1</v>
      </c>
      <c r="F164" s="191" t="s">
        <v>282</v>
      </c>
      <c r="H164" s="192">
        <v>347</v>
      </c>
      <c r="I164" s="193"/>
      <c r="L164" s="189"/>
      <c r="M164" s="194"/>
      <c r="N164" s="195"/>
      <c r="O164" s="195"/>
      <c r="P164" s="195"/>
      <c r="Q164" s="195"/>
      <c r="R164" s="195"/>
      <c r="S164" s="195"/>
      <c r="T164" s="196"/>
      <c r="AT164" s="190" t="s">
        <v>184</v>
      </c>
      <c r="AU164" s="190" t="s">
        <v>83</v>
      </c>
      <c r="AV164" s="14" t="s">
        <v>83</v>
      </c>
      <c r="AW164" s="14" t="s">
        <v>30</v>
      </c>
      <c r="AX164" s="14" t="s">
        <v>74</v>
      </c>
      <c r="AY164" s="190" t="s">
        <v>130</v>
      </c>
    </row>
    <row r="165" spans="1:65" s="13" customFormat="1">
      <c r="B165" s="182"/>
      <c r="D165" s="151" t="s">
        <v>184</v>
      </c>
      <c r="E165" s="183" t="s">
        <v>1</v>
      </c>
      <c r="F165" s="184" t="s">
        <v>292</v>
      </c>
      <c r="H165" s="183" t="s">
        <v>1</v>
      </c>
      <c r="I165" s="185"/>
      <c r="L165" s="182"/>
      <c r="M165" s="186"/>
      <c r="N165" s="187"/>
      <c r="O165" s="187"/>
      <c r="P165" s="187"/>
      <c r="Q165" s="187"/>
      <c r="R165" s="187"/>
      <c r="S165" s="187"/>
      <c r="T165" s="188"/>
      <c r="AT165" s="183" t="s">
        <v>184</v>
      </c>
      <c r="AU165" s="183" t="s">
        <v>83</v>
      </c>
      <c r="AV165" s="13" t="s">
        <v>79</v>
      </c>
      <c r="AW165" s="13" t="s">
        <v>30</v>
      </c>
      <c r="AX165" s="13" t="s">
        <v>74</v>
      </c>
      <c r="AY165" s="183" t="s">
        <v>130</v>
      </c>
    </row>
    <row r="166" spans="1:65" s="14" customFormat="1">
      <c r="B166" s="189"/>
      <c r="D166" s="151" t="s">
        <v>184</v>
      </c>
      <c r="E166" s="190" t="s">
        <v>1</v>
      </c>
      <c r="F166" s="191" t="s">
        <v>293</v>
      </c>
      <c r="H166" s="192">
        <v>1225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184</v>
      </c>
      <c r="AU166" s="190" t="s">
        <v>83</v>
      </c>
      <c r="AV166" s="14" t="s">
        <v>83</v>
      </c>
      <c r="AW166" s="14" t="s">
        <v>30</v>
      </c>
      <c r="AX166" s="14" t="s">
        <v>74</v>
      </c>
      <c r="AY166" s="190" t="s">
        <v>130</v>
      </c>
    </row>
    <row r="167" spans="1:65" s="13" customFormat="1">
      <c r="B167" s="182"/>
      <c r="D167" s="151" t="s">
        <v>184</v>
      </c>
      <c r="E167" s="183" t="s">
        <v>1</v>
      </c>
      <c r="F167" s="184" t="s">
        <v>294</v>
      </c>
      <c r="H167" s="183" t="s">
        <v>1</v>
      </c>
      <c r="I167" s="185"/>
      <c r="L167" s="182"/>
      <c r="M167" s="186"/>
      <c r="N167" s="187"/>
      <c r="O167" s="187"/>
      <c r="P167" s="187"/>
      <c r="Q167" s="187"/>
      <c r="R167" s="187"/>
      <c r="S167" s="187"/>
      <c r="T167" s="188"/>
      <c r="AT167" s="183" t="s">
        <v>184</v>
      </c>
      <c r="AU167" s="183" t="s">
        <v>83</v>
      </c>
      <c r="AV167" s="13" t="s">
        <v>79</v>
      </c>
      <c r="AW167" s="13" t="s">
        <v>30</v>
      </c>
      <c r="AX167" s="13" t="s">
        <v>74</v>
      </c>
      <c r="AY167" s="183" t="s">
        <v>130</v>
      </c>
    </row>
    <row r="168" spans="1:65" s="14" customFormat="1">
      <c r="B168" s="189"/>
      <c r="D168" s="151" t="s">
        <v>184</v>
      </c>
      <c r="E168" s="190" t="s">
        <v>1</v>
      </c>
      <c r="F168" s="191" t="s">
        <v>295</v>
      </c>
      <c r="H168" s="192">
        <v>28</v>
      </c>
      <c r="I168" s="193"/>
      <c r="L168" s="189"/>
      <c r="M168" s="194"/>
      <c r="N168" s="195"/>
      <c r="O168" s="195"/>
      <c r="P168" s="195"/>
      <c r="Q168" s="195"/>
      <c r="R168" s="195"/>
      <c r="S168" s="195"/>
      <c r="T168" s="196"/>
      <c r="AT168" s="190" t="s">
        <v>184</v>
      </c>
      <c r="AU168" s="190" t="s">
        <v>83</v>
      </c>
      <c r="AV168" s="14" t="s">
        <v>83</v>
      </c>
      <c r="AW168" s="14" t="s">
        <v>30</v>
      </c>
      <c r="AX168" s="14" t="s">
        <v>74</v>
      </c>
      <c r="AY168" s="190" t="s">
        <v>130</v>
      </c>
    </row>
    <row r="169" spans="1:65" s="15" customFormat="1">
      <c r="B169" s="197"/>
      <c r="D169" s="151" t="s">
        <v>184</v>
      </c>
      <c r="E169" s="198" t="s">
        <v>1</v>
      </c>
      <c r="F169" s="199" t="s">
        <v>187</v>
      </c>
      <c r="H169" s="200">
        <v>1600</v>
      </c>
      <c r="I169" s="201"/>
      <c r="L169" s="197"/>
      <c r="M169" s="202"/>
      <c r="N169" s="203"/>
      <c r="O169" s="203"/>
      <c r="P169" s="203"/>
      <c r="Q169" s="203"/>
      <c r="R169" s="203"/>
      <c r="S169" s="203"/>
      <c r="T169" s="204"/>
      <c r="AT169" s="198" t="s">
        <v>184</v>
      </c>
      <c r="AU169" s="198" t="s">
        <v>83</v>
      </c>
      <c r="AV169" s="15" t="s">
        <v>89</v>
      </c>
      <c r="AW169" s="15" t="s">
        <v>30</v>
      </c>
      <c r="AX169" s="15" t="s">
        <v>79</v>
      </c>
      <c r="AY169" s="198" t="s">
        <v>130</v>
      </c>
    </row>
    <row r="170" spans="1:65" s="2" customFormat="1" ht="21.75" customHeight="1">
      <c r="A170" s="32"/>
      <c r="B170" s="137"/>
      <c r="C170" s="138" t="s">
        <v>104</v>
      </c>
      <c r="D170" s="138" t="s">
        <v>127</v>
      </c>
      <c r="E170" s="139" t="s">
        <v>296</v>
      </c>
      <c r="F170" s="140" t="s">
        <v>297</v>
      </c>
      <c r="G170" s="141" t="s">
        <v>180</v>
      </c>
      <c r="H170" s="142">
        <v>2077</v>
      </c>
      <c r="I170" s="143"/>
      <c r="J170" s="144">
        <f>ROUND(I170*H170,2)</f>
        <v>0</v>
      </c>
      <c r="K170" s="140" t="s">
        <v>181</v>
      </c>
      <c r="L170" s="33"/>
      <c r="M170" s="145" t="s">
        <v>1</v>
      </c>
      <c r="N170" s="146" t="s">
        <v>39</v>
      </c>
      <c r="O170" s="58"/>
      <c r="P170" s="147">
        <f>O170*H170</f>
        <v>0</v>
      </c>
      <c r="Q170" s="147">
        <v>0</v>
      </c>
      <c r="R170" s="147">
        <f>Q170*H170</f>
        <v>0</v>
      </c>
      <c r="S170" s="147">
        <v>0.44</v>
      </c>
      <c r="T170" s="148">
        <f>S170*H170</f>
        <v>913.88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49" t="s">
        <v>89</v>
      </c>
      <c r="AT170" s="149" t="s">
        <v>127</v>
      </c>
      <c r="AU170" s="149" t="s">
        <v>83</v>
      </c>
      <c r="AY170" s="17" t="s">
        <v>130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7" t="s">
        <v>79</v>
      </c>
      <c r="BK170" s="150">
        <f>ROUND(I170*H170,2)</f>
        <v>0</v>
      </c>
      <c r="BL170" s="17" t="s">
        <v>89</v>
      </c>
      <c r="BM170" s="149" t="s">
        <v>298</v>
      </c>
    </row>
    <row r="171" spans="1:65" s="2" customFormat="1" ht="39">
      <c r="A171" s="32"/>
      <c r="B171" s="33"/>
      <c r="C171" s="32"/>
      <c r="D171" s="151" t="s">
        <v>132</v>
      </c>
      <c r="E171" s="32"/>
      <c r="F171" s="152" t="s">
        <v>299</v>
      </c>
      <c r="G171" s="32"/>
      <c r="H171" s="32"/>
      <c r="I171" s="96"/>
      <c r="J171" s="32"/>
      <c r="K171" s="32"/>
      <c r="L171" s="33"/>
      <c r="M171" s="153"/>
      <c r="N171" s="154"/>
      <c r="O171" s="58"/>
      <c r="P171" s="58"/>
      <c r="Q171" s="58"/>
      <c r="R171" s="58"/>
      <c r="S171" s="58"/>
      <c r="T171" s="59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7" t="s">
        <v>132</v>
      </c>
      <c r="AU171" s="17" t="s">
        <v>83</v>
      </c>
    </row>
    <row r="172" spans="1:65" s="13" customFormat="1">
      <c r="B172" s="182"/>
      <c r="D172" s="151" t="s">
        <v>184</v>
      </c>
      <c r="E172" s="183" t="s">
        <v>1</v>
      </c>
      <c r="F172" s="184" t="s">
        <v>294</v>
      </c>
      <c r="H172" s="183" t="s">
        <v>1</v>
      </c>
      <c r="I172" s="185"/>
      <c r="L172" s="182"/>
      <c r="M172" s="186"/>
      <c r="N172" s="187"/>
      <c r="O172" s="187"/>
      <c r="P172" s="187"/>
      <c r="Q172" s="187"/>
      <c r="R172" s="187"/>
      <c r="S172" s="187"/>
      <c r="T172" s="188"/>
      <c r="AT172" s="183" t="s">
        <v>184</v>
      </c>
      <c r="AU172" s="183" t="s">
        <v>83</v>
      </c>
      <c r="AV172" s="13" t="s">
        <v>79</v>
      </c>
      <c r="AW172" s="13" t="s">
        <v>30</v>
      </c>
      <c r="AX172" s="13" t="s">
        <v>74</v>
      </c>
      <c r="AY172" s="183" t="s">
        <v>130</v>
      </c>
    </row>
    <row r="173" spans="1:65" s="14" customFormat="1">
      <c r="B173" s="189"/>
      <c r="D173" s="151" t="s">
        <v>184</v>
      </c>
      <c r="E173" s="190" t="s">
        <v>1</v>
      </c>
      <c r="F173" s="191" t="s">
        <v>300</v>
      </c>
      <c r="H173" s="192">
        <v>2077</v>
      </c>
      <c r="I173" s="193"/>
      <c r="L173" s="189"/>
      <c r="M173" s="194"/>
      <c r="N173" s="195"/>
      <c r="O173" s="195"/>
      <c r="P173" s="195"/>
      <c r="Q173" s="195"/>
      <c r="R173" s="195"/>
      <c r="S173" s="195"/>
      <c r="T173" s="196"/>
      <c r="AT173" s="190" t="s">
        <v>184</v>
      </c>
      <c r="AU173" s="190" t="s">
        <v>83</v>
      </c>
      <c r="AV173" s="14" t="s">
        <v>83</v>
      </c>
      <c r="AW173" s="14" t="s">
        <v>30</v>
      </c>
      <c r="AX173" s="14" t="s">
        <v>74</v>
      </c>
      <c r="AY173" s="190" t="s">
        <v>130</v>
      </c>
    </row>
    <row r="174" spans="1:65" s="15" customFormat="1">
      <c r="B174" s="197"/>
      <c r="D174" s="151" t="s">
        <v>184</v>
      </c>
      <c r="E174" s="198" t="s">
        <v>1</v>
      </c>
      <c r="F174" s="199" t="s">
        <v>187</v>
      </c>
      <c r="H174" s="200">
        <v>2077</v>
      </c>
      <c r="I174" s="201"/>
      <c r="L174" s="197"/>
      <c r="M174" s="202"/>
      <c r="N174" s="203"/>
      <c r="O174" s="203"/>
      <c r="P174" s="203"/>
      <c r="Q174" s="203"/>
      <c r="R174" s="203"/>
      <c r="S174" s="203"/>
      <c r="T174" s="204"/>
      <c r="AT174" s="198" t="s">
        <v>184</v>
      </c>
      <c r="AU174" s="198" t="s">
        <v>83</v>
      </c>
      <c r="AV174" s="15" t="s">
        <v>89</v>
      </c>
      <c r="AW174" s="15" t="s">
        <v>30</v>
      </c>
      <c r="AX174" s="15" t="s">
        <v>79</v>
      </c>
      <c r="AY174" s="198" t="s">
        <v>130</v>
      </c>
    </row>
    <row r="175" spans="1:65" s="2" customFormat="1" ht="21.75" customHeight="1">
      <c r="A175" s="32"/>
      <c r="B175" s="137"/>
      <c r="C175" s="138" t="s">
        <v>153</v>
      </c>
      <c r="D175" s="138" t="s">
        <v>127</v>
      </c>
      <c r="E175" s="139" t="s">
        <v>301</v>
      </c>
      <c r="F175" s="140" t="s">
        <v>302</v>
      </c>
      <c r="G175" s="141" t="s">
        <v>180</v>
      </c>
      <c r="H175" s="142">
        <v>1225</v>
      </c>
      <c r="I175" s="143"/>
      <c r="J175" s="144">
        <f>ROUND(I175*H175,2)</f>
        <v>0</v>
      </c>
      <c r="K175" s="140" t="s">
        <v>181</v>
      </c>
      <c r="L175" s="33"/>
      <c r="M175" s="145" t="s">
        <v>1</v>
      </c>
      <c r="N175" s="146" t="s">
        <v>39</v>
      </c>
      <c r="O175" s="58"/>
      <c r="P175" s="147">
        <f>O175*H175</f>
        <v>0</v>
      </c>
      <c r="Q175" s="147">
        <v>0</v>
      </c>
      <c r="R175" s="147">
        <f>Q175*H175</f>
        <v>0</v>
      </c>
      <c r="S175" s="147">
        <v>0.24</v>
      </c>
      <c r="T175" s="148">
        <f>S175*H175</f>
        <v>294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49" t="s">
        <v>89</v>
      </c>
      <c r="AT175" s="149" t="s">
        <v>127</v>
      </c>
      <c r="AU175" s="149" t="s">
        <v>83</v>
      </c>
      <c r="AY175" s="17" t="s">
        <v>130</v>
      </c>
      <c r="BE175" s="150">
        <f>IF(N175="základní",J175,0)</f>
        <v>0</v>
      </c>
      <c r="BF175" s="150">
        <f>IF(N175="snížená",J175,0)</f>
        <v>0</v>
      </c>
      <c r="BG175" s="150">
        <f>IF(N175="zákl. přenesená",J175,0)</f>
        <v>0</v>
      </c>
      <c r="BH175" s="150">
        <f>IF(N175="sníž. přenesená",J175,0)</f>
        <v>0</v>
      </c>
      <c r="BI175" s="150">
        <f>IF(N175="nulová",J175,0)</f>
        <v>0</v>
      </c>
      <c r="BJ175" s="17" t="s">
        <v>79</v>
      </c>
      <c r="BK175" s="150">
        <f>ROUND(I175*H175,2)</f>
        <v>0</v>
      </c>
      <c r="BL175" s="17" t="s">
        <v>89</v>
      </c>
      <c r="BM175" s="149" t="s">
        <v>303</v>
      </c>
    </row>
    <row r="176" spans="1:65" s="2" customFormat="1" ht="39">
      <c r="A176" s="32"/>
      <c r="B176" s="33"/>
      <c r="C176" s="32"/>
      <c r="D176" s="151" t="s">
        <v>132</v>
      </c>
      <c r="E176" s="32"/>
      <c r="F176" s="152" t="s">
        <v>304</v>
      </c>
      <c r="G176" s="32"/>
      <c r="H176" s="32"/>
      <c r="I176" s="96"/>
      <c r="J176" s="32"/>
      <c r="K176" s="32"/>
      <c r="L176" s="33"/>
      <c r="M176" s="153"/>
      <c r="N176" s="154"/>
      <c r="O176" s="58"/>
      <c r="P176" s="58"/>
      <c r="Q176" s="58"/>
      <c r="R176" s="58"/>
      <c r="S176" s="58"/>
      <c r="T176" s="59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7" t="s">
        <v>132</v>
      </c>
      <c r="AU176" s="17" t="s">
        <v>83</v>
      </c>
    </row>
    <row r="177" spans="1:65" s="13" customFormat="1">
      <c r="B177" s="182"/>
      <c r="D177" s="151" t="s">
        <v>184</v>
      </c>
      <c r="E177" s="183" t="s">
        <v>1</v>
      </c>
      <c r="F177" s="184" t="s">
        <v>292</v>
      </c>
      <c r="H177" s="183" t="s">
        <v>1</v>
      </c>
      <c r="I177" s="185"/>
      <c r="L177" s="182"/>
      <c r="M177" s="186"/>
      <c r="N177" s="187"/>
      <c r="O177" s="187"/>
      <c r="P177" s="187"/>
      <c r="Q177" s="187"/>
      <c r="R177" s="187"/>
      <c r="S177" s="187"/>
      <c r="T177" s="188"/>
      <c r="AT177" s="183" t="s">
        <v>184</v>
      </c>
      <c r="AU177" s="183" t="s">
        <v>83</v>
      </c>
      <c r="AV177" s="13" t="s">
        <v>79</v>
      </c>
      <c r="AW177" s="13" t="s">
        <v>30</v>
      </c>
      <c r="AX177" s="13" t="s">
        <v>74</v>
      </c>
      <c r="AY177" s="183" t="s">
        <v>130</v>
      </c>
    </row>
    <row r="178" spans="1:65" s="14" customFormat="1">
      <c r="B178" s="189"/>
      <c r="D178" s="151" t="s">
        <v>184</v>
      </c>
      <c r="E178" s="190" t="s">
        <v>1</v>
      </c>
      <c r="F178" s="191" t="s">
        <v>293</v>
      </c>
      <c r="H178" s="192">
        <v>1225</v>
      </c>
      <c r="I178" s="193"/>
      <c r="L178" s="189"/>
      <c r="M178" s="194"/>
      <c r="N178" s="195"/>
      <c r="O178" s="195"/>
      <c r="P178" s="195"/>
      <c r="Q178" s="195"/>
      <c r="R178" s="195"/>
      <c r="S178" s="195"/>
      <c r="T178" s="196"/>
      <c r="AT178" s="190" t="s">
        <v>184</v>
      </c>
      <c r="AU178" s="190" t="s">
        <v>83</v>
      </c>
      <c r="AV178" s="14" t="s">
        <v>83</v>
      </c>
      <c r="AW178" s="14" t="s">
        <v>30</v>
      </c>
      <c r="AX178" s="14" t="s">
        <v>74</v>
      </c>
      <c r="AY178" s="190" t="s">
        <v>130</v>
      </c>
    </row>
    <row r="179" spans="1:65" s="15" customFormat="1">
      <c r="B179" s="197"/>
      <c r="D179" s="151" t="s">
        <v>184</v>
      </c>
      <c r="E179" s="198" t="s">
        <v>1</v>
      </c>
      <c r="F179" s="199" t="s">
        <v>187</v>
      </c>
      <c r="H179" s="200">
        <v>1225</v>
      </c>
      <c r="I179" s="201"/>
      <c r="L179" s="197"/>
      <c r="M179" s="202"/>
      <c r="N179" s="203"/>
      <c r="O179" s="203"/>
      <c r="P179" s="203"/>
      <c r="Q179" s="203"/>
      <c r="R179" s="203"/>
      <c r="S179" s="203"/>
      <c r="T179" s="204"/>
      <c r="AT179" s="198" t="s">
        <v>184</v>
      </c>
      <c r="AU179" s="198" t="s">
        <v>83</v>
      </c>
      <c r="AV179" s="15" t="s">
        <v>89</v>
      </c>
      <c r="AW179" s="15" t="s">
        <v>30</v>
      </c>
      <c r="AX179" s="15" t="s">
        <v>79</v>
      </c>
      <c r="AY179" s="198" t="s">
        <v>130</v>
      </c>
    </row>
    <row r="180" spans="1:65" s="2" customFormat="1" ht="21.75" customHeight="1">
      <c r="A180" s="32"/>
      <c r="B180" s="137"/>
      <c r="C180" s="138" t="s">
        <v>156</v>
      </c>
      <c r="D180" s="138" t="s">
        <v>127</v>
      </c>
      <c r="E180" s="139" t="s">
        <v>305</v>
      </c>
      <c r="F180" s="140" t="s">
        <v>306</v>
      </c>
      <c r="G180" s="141" t="s">
        <v>180</v>
      </c>
      <c r="H180" s="142">
        <v>352</v>
      </c>
      <c r="I180" s="143"/>
      <c r="J180" s="144">
        <f>ROUND(I180*H180,2)</f>
        <v>0</v>
      </c>
      <c r="K180" s="140" t="s">
        <v>181</v>
      </c>
      <c r="L180" s="33"/>
      <c r="M180" s="145" t="s">
        <v>1</v>
      </c>
      <c r="N180" s="146" t="s">
        <v>39</v>
      </c>
      <c r="O180" s="58"/>
      <c r="P180" s="147">
        <f>O180*H180</f>
        <v>0</v>
      </c>
      <c r="Q180" s="147">
        <v>0</v>
      </c>
      <c r="R180" s="147">
        <f>Q180*H180</f>
        <v>0</v>
      </c>
      <c r="S180" s="147">
        <v>9.8000000000000004E-2</v>
      </c>
      <c r="T180" s="148">
        <f>S180*H180</f>
        <v>34.496000000000002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49" t="s">
        <v>89</v>
      </c>
      <c r="AT180" s="149" t="s">
        <v>127</v>
      </c>
      <c r="AU180" s="149" t="s">
        <v>83</v>
      </c>
      <c r="AY180" s="17" t="s">
        <v>130</v>
      </c>
      <c r="BE180" s="150">
        <f>IF(N180="základní",J180,0)</f>
        <v>0</v>
      </c>
      <c r="BF180" s="150">
        <f>IF(N180="snížená",J180,0)</f>
        <v>0</v>
      </c>
      <c r="BG180" s="150">
        <f>IF(N180="zákl. přenesená",J180,0)</f>
        <v>0</v>
      </c>
      <c r="BH180" s="150">
        <f>IF(N180="sníž. přenesená",J180,0)</f>
        <v>0</v>
      </c>
      <c r="BI180" s="150">
        <f>IF(N180="nulová",J180,0)</f>
        <v>0</v>
      </c>
      <c r="BJ180" s="17" t="s">
        <v>79</v>
      </c>
      <c r="BK180" s="150">
        <f>ROUND(I180*H180,2)</f>
        <v>0</v>
      </c>
      <c r="BL180" s="17" t="s">
        <v>89</v>
      </c>
      <c r="BM180" s="149" t="s">
        <v>307</v>
      </c>
    </row>
    <row r="181" spans="1:65" s="2" customFormat="1" ht="29.25">
      <c r="A181" s="32"/>
      <c r="B181" s="33"/>
      <c r="C181" s="32"/>
      <c r="D181" s="151" t="s">
        <v>132</v>
      </c>
      <c r="E181" s="32"/>
      <c r="F181" s="152" t="s">
        <v>308</v>
      </c>
      <c r="G181" s="32"/>
      <c r="H181" s="32"/>
      <c r="I181" s="96"/>
      <c r="J181" s="32"/>
      <c r="K181" s="32"/>
      <c r="L181" s="33"/>
      <c r="M181" s="153"/>
      <c r="N181" s="154"/>
      <c r="O181" s="58"/>
      <c r="P181" s="58"/>
      <c r="Q181" s="58"/>
      <c r="R181" s="58"/>
      <c r="S181" s="58"/>
      <c r="T181" s="59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T181" s="17" t="s">
        <v>132</v>
      </c>
      <c r="AU181" s="17" t="s">
        <v>83</v>
      </c>
    </row>
    <row r="182" spans="1:65" s="13" customFormat="1">
      <c r="B182" s="182"/>
      <c r="D182" s="151" t="s">
        <v>184</v>
      </c>
      <c r="E182" s="183" t="s">
        <v>1</v>
      </c>
      <c r="F182" s="184" t="s">
        <v>309</v>
      </c>
      <c r="H182" s="183" t="s">
        <v>1</v>
      </c>
      <c r="I182" s="185"/>
      <c r="L182" s="182"/>
      <c r="M182" s="186"/>
      <c r="N182" s="187"/>
      <c r="O182" s="187"/>
      <c r="P182" s="187"/>
      <c r="Q182" s="187"/>
      <c r="R182" s="187"/>
      <c r="S182" s="187"/>
      <c r="T182" s="188"/>
      <c r="AT182" s="183" t="s">
        <v>184</v>
      </c>
      <c r="AU182" s="183" t="s">
        <v>83</v>
      </c>
      <c r="AV182" s="13" t="s">
        <v>79</v>
      </c>
      <c r="AW182" s="13" t="s">
        <v>30</v>
      </c>
      <c r="AX182" s="13" t="s">
        <v>74</v>
      </c>
      <c r="AY182" s="183" t="s">
        <v>130</v>
      </c>
    </row>
    <row r="183" spans="1:65" s="14" customFormat="1">
      <c r="B183" s="189"/>
      <c r="D183" s="151" t="s">
        <v>184</v>
      </c>
      <c r="E183" s="190" t="s">
        <v>1</v>
      </c>
      <c r="F183" s="191" t="s">
        <v>310</v>
      </c>
      <c r="H183" s="192">
        <v>352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184</v>
      </c>
      <c r="AU183" s="190" t="s">
        <v>83</v>
      </c>
      <c r="AV183" s="14" t="s">
        <v>83</v>
      </c>
      <c r="AW183" s="14" t="s">
        <v>30</v>
      </c>
      <c r="AX183" s="14" t="s">
        <v>74</v>
      </c>
      <c r="AY183" s="190" t="s">
        <v>130</v>
      </c>
    </row>
    <row r="184" spans="1:65" s="15" customFormat="1">
      <c r="B184" s="197"/>
      <c r="D184" s="151" t="s">
        <v>184</v>
      </c>
      <c r="E184" s="198" t="s">
        <v>1</v>
      </c>
      <c r="F184" s="199" t="s">
        <v>187</v>
      </c>
      <c r="H184" s="200">
        <v>352</v>
      </c>
      <c r="I184" s="201"/>
      <c r="L184" s="197"/>
      <c r="M184" s="202"/>
      <c r="N184" s="203"/>
      <c r="O184" s="203"/>
      <c r="P184" s="203"/>
      <c r="Q184" s="203"/>
      <c r="R184" s="203"/>
      <c r="S184" s="203"/>
      <c r="T184" s="204"/>
      <c r="AT184" s="198" t="s">
        <v>184</v>
      </c>
      <c r="AU184" s="198" t="s">
        <v>83</v>
      </c>
      <c r="AV184" s="15" t="s">
        <v>89</v>
      </c>
      <c r="AW184" s="15" t="s">
        <v>30</v>
      </c>
      <c r="AX184" s="15" t="s">
        <v>79</v>
      </c>
      <c r="AY184" s="198" t="s">
        <v>130</v>
      </c>
    </row>
    <row r="185" spans="1:65" s="2" customFormat="1" ht="21.75" customHeight="1">
      <c r="A185" s="32"/>
      <c r="B185" s="137"/>
      <c r="C185" s="138" t="s">
        <v>159</v>
      </c>
      <c r="D185" s="138" t="s">
        <v>127</v>
      </c>
      <c r="E185" s="139" t="s">
        <v>178</v>
      </c>
      <c r="F185" s="140" t="s">
        <v>179</v>
      </c>
      <c r="G185" s="141" t="s">
        <v>180</v>
      </c>
      <c r="H185" s="142">
        <v>1225</v>
      </c>
      <c r="I185" s="143"/>
      <c r="J185" s="144">
        <f>ROUND(I185*H185,2)</f>
        <v>0</v>
      </c>
      <c r="K185" s="140" t="s">
        <v>181</v>
      </c>
      <c r="L185" s="33"/>
      <c r="M185" s="145" t="s">
        <v>1</v>
      </c>
      <c r="N185" s="146" t="s">
        <v>39</v>
      </c>
      <c r="O185" s="58"/>
      <c r="P185" s="147">
        <f>O185*H185</f>
        <v>0</v>
      </c>
      <c r="Q185" s="147">
        <v>0</v>
      </c>
      <c r="R185" s="147">
        <f>Q185*H185</f>
        <v>0</v>
      </c>
      <c r="S185" s="147">
        <v>0.22</v>
      </c>
      <c r="T185" s="148">
        <f>S185*H185</f>
        <v>269.5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49" t="s">
        <v>89</v>
      </c>
      <c r="AT185" s="149" t="s">
        <v>127</v>
      </c>
      <c r="AU185" s="149" t="s">
        <v>83</v>
      </c>
      <c r="AY185" s="17" t="s">
        <v>130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7" t="s">
        <v>79</v>
      </c>
      <c r="BK185" s="150">
        <f>ROUND(I185*H185,2)</f>
        <v>0</v>
      </c>
      <c r="BL185" s="17" t="s">
        <v>89</v>
      </c>
      <c r="BM185" s="149" t="s">
        <v>311</v>
      </c>
    </row>
    <row r="186" spans="1:65" s="2" customFormat="1" ht="39">
      <c r="A186" s="32"/>
      <c r="B186" s="33"/>
      <c r="C186" s="32"/>
      <c r="D186" s="151" t="s">
        <v>132</v>
      </c>
      <c r="E186" s="32"/>
      <c r="F186" s="152" t="s">
        <v>183</v>
      </c>
      <c r="G186" s="32"/>
      <c r="H186" s="32"/>
      <c r="I186" s="96"/>
      <c r="J186" s="32"/>
      <c r="K186" s="32"/>
      <c r="L186" s="33"/>
      <c r="M186" s="153"/>
      <c r="N186" s="154"/>
      <c r="O186" s="58"/>
      <c r="P186" s="58"/>
      <c r="Q186" s="58"/>
      <c r="R186" s="58"/>
      <c r="S186" s="58"/>
      <c r="T186" s="59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17" t="s">
        <v>132</v>
      </c>
      <c r="AU186" s="17" t="s">
        <v>83</v>
      </c>
    </row>
    <row r="187" spans="1:65" s="13" customFormat="1">
      <c r="B187" s="182"/>
      <c r="D187" s="151" t="s">
        <v>184</v>
      </c>
      <c r="E187" s="183" t="s">
        <v>1</v>
      </c>
      <c r="F187" s="184" t="s">
        <v>292</v>
      </c>
      <c r="H187" s="183" t="s">
        <v>1</v>
      </c>
      <c r="I187" s="185"/>
      <c r="L187" s="182"/>
      <c r="M187" s="186"/>
      <c r="N187" s="187"/>
      <c r="O187" s="187"/>
      <c r="P187" s="187"/>
      <c r="Q187" s="187"/>
      <c r="R187" s="187"/>
      <c r="S187" s="187"/>
      <c r="T187" s="188"/>
      <c r="AT187" s="183" t="s">
        <v>184</v>
      </c>
      <c r="AU187" s="183" t="s">
        <v>83</v>
      </c>
      <c r="AV187" s="13" t="s">
        <v>79</v>
      </c>
      <c r="AW187" s="13" t="s">
        <v>30</v>
      </c>
      <c r="AX187" s="13" t="s">
        <v>74</v>
      </c>
      <c r="AY187" s="183" t="s">
        <v>130</v>
      </c>
    </row>
    <row r="188" spans="1:65" s="14" customFormat="1">
      <c r="B188" s="189"/>
      <c r="D188" s="151" t="s">
        <v>184</v>
      </c>
      <c r="E188" s="190" t="s">
        <v>1</v>
      </c>
      <c r="F188" s="191" t="s">
        <v>293</v>
      </c>
      <c r="H188" s="192">
        <v>1225</v>
      </c>
      <c r="I188" s="193"/>
      <c r="L188" s="189"/>
      <c r="M188" s="194"/>
      <c r="N188" s="195"/>
      <c r="O188" s="195"/>
      <c r="P188" s="195"/>
      <c r="Q188" s="195"/>
      <c r="R188" s="195"/>
      <c r="S188" s="195"/>
      <c r="T188" s="196"/>
      <c r="AT188" s="190" t="s">
        <v>184</v>
      </c>
      <c r="AU188" s="190" t="s">
        <v>83</v>
      </c>
      <c r="AV188" s="14" t="s">
        <v>83</v>
      </c>
      <c r="AW188" s="14" t="s">
        <v>30</v>
      </c>
      <c r="AX188" s="14" t="s">
        <v>74</v>
      </c>
      <c r="AY188" s="190" t="s">
        <v>130</v>
      </c>
    </row>
    <row r="189" spans="1:65" s="15" customFormat="1">
      <c r="B189" s="197"/>
      <c r="D189" s="151" t="s">
        <v>184</v>
      </c>
      <c r="E189" s="198" t="s">
        <v>1</v>
      </c>
      <c r="F189" s="199" t="s">
        <v>187</v>
      </c>
      <c r="H189" s="200">
        <v>1225</v>
      </c>
      <c r="I189" s="201"/>
      <c r="L189" s="197"/>
      <c r="M189" s="202"/>
      <c r="N189" s="203"/>
      <c r="O189" s="203"/>
      <c r="P189" s="203"/>
      <c r="Q189" s="203"/>
      <c r="R189" s="203"/>
      <c r="S189" s="203"/>
      <c r="T189" s="204"/>
      <c r="AT189" s="198" t="s">
        <v>184</v>
      </c>
      <c r="AU189" s="198" t="s">
        <v>83</v>
      </c>
      <c r="AV189" s="15" t="s">
        <v>89</v>
      </c>
      <c r="AW189" s="15" t="s">
        <v>30</v>
      </c>
      <c r="AX189" s="15" t="s">
        <v>79</v>
      </c>
      <c r="AY189" s="198" t="s">
        <v>130</v>
      </c>
    </row>
    <row r="190" spans="1:65" s="2" customFormat="1" ht="21.75" customHeight="1">
      <c r="A190" s="32"/>
      <c r="B190" s="137"/>
      <c r="C190" s="138" t="s">
        <v>162</v>
      </c>
      <c r="D190" s="138" t="s">
        <v>127</v>
      </c>
      <c r="E190" s="139" t="s">
        <v>312</v>
      </c>
      <c r="F190" s="140" t="s">
        <v>313</v>
      </c>
      <c r="G190" s="141" t="s">
        <v>180</v>
      </c>
      <c r="H190" s="142">
        <v>2077</v>
      </c>
      <c r="I190" s="143"/>
      <c r="J190" s="144">
        <f>ROUND(I190*H190,2)</f>
        <v>0</v>
      </c>
      <c r="K190" s="140" t="s">
        <v>181</v>
      </c>
      <c r="L190" s="33"/>
      <c r="M190" s="145" t="s">
        <v>1</v>
      </c>
      <c r="N190" s="146" t="s">
        <v>39</v>
      </c>
      <c r="O190" s="58"/>
      <c r="P190" s="147">
        <f>O190*H190</f>
        <v>0</v>
      </c>
      <c r="Q190" s="147">
        <v>0</v>
      </c>
      <c r="R190" s="147">
        <f>Q190*H190</f>
        <v>0</v>
      </c>
      <c r="S190" s="147">
        <v>0.316</v>
      </c>
      <c r="T190" s="148">
        <f>S190*H190</f>
        <v>656.33199999999999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49" t="s">
        <v>89</v>
      </c>
      <c r="AT190" s="149" t="s">
        <v>127</v>
      </c>
      <c r="AU190" s="149" t="s">
        <v>83</v>
      </c>
      <c r="AY190" s="17" t="s">
        <v>130</v>
      </c>
      <c r="BE190" s="150">
        <f>IF(N190="základní",J190,0)</f>
        <v>0</v>
      </c>
      <c r="BF190" s="150">
        <f>IF(N190="snížená",J190,0)</f>
        <v>0</v>
      </c>
      <c r="BG190" s="150">
        <f>IF(N190="zákl. přenesená",J190,0)</f>
        <v>0</v>
      </c>
      <c r="BH190" s="150">
        <f>IF(N190="sníž. přenesená",J190,0)</f>
        <v>0</v>
      </c>
      <c r="BI190" s="150">
        <f>IF(N190="nulová",J190,0)</f>
        <v>0</v>
      </c>
      <c r="BJ190" s="17" t="s">
        <v>79</v>
      </c>
      <c r="BK190" s="150">
        <f>ROUND(I190*H190,2)</f>
        <v>0</v>
      </c>
      <c r="BL190" s="17" t="s">
        <v>89</v>
      </c>
      <c r="BM190" s="149" t="s">
        <v>314</v>
      </c>
    </row>
    <row r="191" spans="1:65" s="2" customFormat="1" ht="39">
      <c r="A191" s="32"/>
      <c r="B191" s="33"/>
      <c r="C191" s="32"/>
      <c r="D191" s="151" t="s">
        <v>132</v>
      </c>
      <c r="E191" s="32"/>
      <c r="F191" s="152" t="s">
        <v>315</v>
      </c>
      <c r="G191" s="32"/>
      <c r="H191" s="32"/>
      <c r="I191" s="96"/>
      <c r="J191" s="32"/>
      <c r="K191" s="32"/>
      <c r="L191" s="33"/>
      <c r="M191" s="153"/>
      <c r="N191" s="154"/>
      <c r="O191" s="58"/>
      <c r="P191" s="58"/>
      <c r="Q191" s="58"/>
      <c r="R191" s="58"/>
      <c r="S191" s="58"/>
      <c r="T191" s="59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T191" s="17" t="s">
        <v>132</v>
      </c>
      <c r="AU191" s="17" t="s">
        <v>83</v>
      </c>
    </row>
    <row r="192" spans="1:65" s="13" customFormat="1">
      <c r="B192" s="182"/>
      <c r="D192" s="151" t="s">
        <v>184</v>
      </c>
      <c r="E192" s="183" t="s">
        <v>1</v>
      </c>
      <c r="F192" s="184" t="s">
        <v>316</v>
      </c>
      <c r="H192" s="183" t="s">
        <v>1</v>
      </c>
      <c r="I192" s="185"/>
      <c r="L192" s="182"/>
      <c r="M192" s="186"/>
      <c r="N192" s="187"/>
      <c r="O192" s="187"/>
      <c r="P192" s="187"/>
      <c r="Q192" s="187"/>
      <c r="R192" s="187"/>
      <c r="S192" s="187"/>
      <c r="T192" s="188"/>
      <c r="AT192" s="183" t="s">
        <v>184</v>
      </c>
      <c r="AU192" s="183" t="s">
        <v>83</v>
      </c>
      <c r="AV192" s="13" t="s">
        <v>79</v>
      </c>
      <c r="AW192" s="13" t="s">
        <v>30</v>
      </c>
      <c r="AX192" s="13" t="s">
        <v>74</v>
      </c>
      <c r="AY192" s="183" t="s">
        <v>130</v>
      </c>
    </row>
    <row r="193" spans="1:65" s="14" customFormat="1">
      <c r="B193" s="189"/>
      <c r="D193" s="151" t="s">
        <v>184</v>
      </c>
      <c r="E193" s="190" t="s">
        <v>1</v>
      </c>
      <c r="F193" s="191" t="s">
        <v>300</v>
      </c>
      <c r="H193" s="192">
        <v>2077</v>
      </c>
      <c r="I193" s="193"/>
      <c r="L193" s="189"/>
      <c r="M193" s="194"/>
      <c r="N193" s="195"/>
      <c r="O193" s="195"/>
      <c r="P193" s="195"/>
      <c r="Q193" s="195"/>
      <c r="R193" s="195"/>
      <c r="S193" s="195"/>
      <c r="T193" s="196"/>
      <c r="AT193" s="190" t="s">
        <v>184</v>
      </c>
      <c r="AU193" s="190" t="s">
        <v>83</v>
      </c>
      <c r="AV193" s="14" t="s">
        <v>83</v>
      </c>
      <c r="AW193" s="14" t="s">
        <v>30</v>
      </c>
      <c r="AX193" s="14" t="s">
        <v>74</v>
      </c>
      <c r="AY193" s="190" t="s">
        <v>130</v>
      </c>
    </row>
    <row r="194" spans="1:65" s="15" customFormat="1">
      <c r="B194" s="197"/>
      <c r="D194" s="151" t="s">
        <v>184</v>
      </c>
      <c r="E194" s="198" t="s">
        <v>1</v>
      </c>
      <c r="F194" s="199" t="s">
        <v>187</v>
      </c>
      <c r="H194" s="200">
        <v>2077</v>
      </c>
      <c r="I194" s="201"/>
      <c r="L194" s="197"/>
      <c r="M194" s="202"/>
      <c r="N194" s="203"/>
      <c r="O194" s="203"/>
      <c r="P194" s="203"/>
      <c r="Q194" s="203"/>
      <c r="R194" s="203"/>
      <c r="S194" s="203"/>
      <c r="T194" s="204"/>
      <c r="AT194" s="198" t="s">
        <v>184</v>
      </c>
      <c r="AU194" s="198" t="s">
        <v>83</v>
      </c>
      <c r="AV194" s="15" t="s">
        <v>89</v>
      </c>
      <c r="AW194" s="15" t="s">
        <v>30</v>
      </c>
      <c r="AX194" s="15" t="s">
        <v>79</v>
      </c>
      <c r="AY194" s="198" t="s">
        <v>130</v>
      </c>
    </row>
    <row r="195" spans="1:65" s="2" customFormat="1" ht="21.75" customHeight="1">
      <c r="A195" s="32"/>
      <c r="B195" s="137"/>
      <c r="C195" s="138" t="s">
        <v>166</v>
      </c>
      <c r="D195" s="138" t="s">
        <v>127</v>
      </c>
      <c r="E195" s="139" t="s">
        <v>317</v>
      </c>
      <c r="F195" s="140" t="s">
        <v>318</v>
      </c>
      <c r="G195" s="141" t="s">
        <v>180</v>
      </c>
      <c r="H195" s="142">
        <v>316</v>
      </c>
      <c r="I195" s="143"/>
      <c r="J195" s="144">
        <f>ROUND(I195*H195,2)</f>
        <v>0</v>
      </c>
      <c r="K195" s="140" t="s">
        <v>181</v>
      </c>
      <c r="L195" s="33"/>
      <c r="M195" s="145" t="s">
        <v>1</v>
      </c>
      <c r="N195" s="146" t="s">
        <v>39</v>
      </c>
      <c r="O195" s="58"/>
      <c r="P195" s="147">
        <f>O195*H195</f>
        <v>0</v>
      </c>
      <c r="Q195" s="147">
        <v>3.0000000000000001E-5</v>
      </c>
      <c r="R195" s="147">
        <f>Q195*H195</f>
        <v>9.4800000000000006E-3</v>
      </c>
      <c r="S195" s="147">
        <v>0.10299999999999999</v>
      </c>
      <c r="T195" s="148">
        <f>S195*H195</f>
        <v>32.547999999999995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49" t="s">
        <v>89</v>
      </c>
      <c r="AT195" s="149" t="s">
        <v>127</v>
      </c>
      <c r="AU195" s="149" t="s">
        <v>83</v>
      </c>
      <c r="AY195" s="17" t="s">
        <v>130</v>
      </c>
      <c r="BE195" s="150">
        <f>IF(N195="základní",J195,0)</f>
        <v>0</v>
      </c>
      <c r="BF195" s="150">
        <f>IF(N195="snížená",J195,0)</f>
        <v>0</v>
      </c>
      <c r="BG195" s="150">
        <f>IF(N195="zákl. přenesená",J195,0)</f>
        <v>0</v>
      </c>
      <c r="BH195" s="150">
        <f>IF(N195="sníž. přenesená",J195,0)</f>
        <v>0</v>
      </c>
      <c r="BI195" s="150">
        <f>IF(N195="nulová",J195,0)</f>
        <v>0</v>
      </c>
      <c r="BJ195" s="17" t="s">
        <v>79</v>
      </c>
      <c r="BK195" s="150">
        <f>ROUND(I195*H195,2)</f>
        <v>0</v>
      </c>
      <c r="BL195" s="17" t="s">
        <v>89</v>
      </c>
      <c r="BM195" s="149" t="s">
        <v>319</v>
      </c>
    </row>
    <row r="196" spans="1:65" s="2" customFormat="1" ht="29.25">
      <c r="A196" s="32"/>
      <c r="B196" s="33"/>
      <c r="C196" s="32"/>
      <c r="D196" s="151" t="s">
        <v>132</v>
      </c>
      <c r="E196" s="32"/>
      <c r="F196" s="152" t="s">
        <v>320</v>
      </c>
      <c r="G196" s="32"/>
      <c r="H196" s="32"/>
      <c r="I196" s="96"/>
      <c r="J196" s="32"/>
      <c r="K196" s="32"/>
      <c r="L196" s="33"/>
      <c r="M196" s="153"/>
      <c r="N196" s="154"/>
      <c r="O196" s="58"/>
      <c r="P196" s="58"/>
      <c r="Q196" s="58"/>
      <c r="R196" s="58"/>
      <c r="S196" s="58"/>
      <c r="T196" s="59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T196" s="17" t="s">
        <v>132</v>
      </c>
      <c r="AU196" s="17" t="s">
        <v>83</v>
      </c>
    </row>
    <row r="197" spans="1:65" s="2" customFormat="1" ht="16.5" customHeight="1">
      <c r="A197" s="32"/>
      <c r="B197" s="137"/>
      <c r="C197" s="138" t="s">
        <v>8</v>
      </c>
      <c r="D197" s="138" t="s">
        <v>127</v>
      </c>
      <c r="E197" s="139" t="s">
        <v>321</v>
      </c>
      <c r="F197" s="140" t="s">
        <v>322</v>
      </c>
      <c r="G197" s="141" t="s">
        <v>323</v>
      </c>
      <c r="H197" s="142">
        <v>1578</v>
      </c>
      <c r="I197" s="143"/>
      <c r="J197" s="144">
        <f>ROUND(I197*H197,2)</f>
        <v>0</v>
      </c>
      <c r="K197" s="140" t="s">
        <v>181</v>
      </c>
      <c r="L197" s="33"/>
      <c r="M197" s="145" t="s">
        <v>1</v>
      </c>
      <c r="N197" s="146" t="s">
        <v>39</v>
      </c>
      <c r="O197" s="58"/>
      <c r="P197" s="147">
        <f>O197*H197</f>
        <v>0</v>
      </c>
      <c r="Q197" s="147">
        <v>0</v>
      </c>
      <c r="R197" s="147">
        <f>Q197*H197</f>
        <v>0</v>
      </c>
      <c r="S197" s="147">
        <v>0.20499999999999999</v>
      </c>
      <c r="T197" s="148">
        <f>S197*H197</f>
        <v>323.49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49" t="s">
        <v>89</v>
      </c>
      <c r="AT197" s="149" t="s">
        <v>127</v>
      </c>
      <c r="AU197" s="149" t="s">
        <v>83</v>
      </c>
      <c r="AY197" s="17" t="s">
        <v>130</v>
      </c>
      <c r="BE197" s="150">
        <f>IF(N197="základní",J197,0)</f>
        <v>0</v>
      </c>
      <c r="BF197" s="150">
        <f>IF(N197="snížená",J197,0)</f>
        <v>0</v>
      </c>
      <c r="BG197" s="150">
        <f>IF(N197="zákl. přenesená",J197,0)</f>
        <v>0</v>
      </c>
      <c r="BH197" s="150">
        <f>IF(N197="sníž. přenesená",J197,0)</f>
        <v>0</v>
      </c>
      <c r="BI197" s="150">
        <f>IF(N197="nulová",J197,0)</f>
        <v>0</v>
      </c>
      <c r="BJ197" s="17" t="s">
        <v>79</v>
      </c>
      <c r="BK197" s="150">
        <f>ROUND(I197*H197,2)</f>
        <v>0</v>
      </c>
      <c r="BL197" s="17" t="s">
        <v>89</v>
      </c>
      <c r="BM197" s="149" t="s">
        <v>324</v>
      </c>
    </row>
    <row r="198" spans="1:65" s="2" customFormat="1" ht="29.25">
      <c r="A198" s="32"/>
      <c r="B198" s="33"/>
      <c r="C198" s="32"/>
      <c r="D198" s="151" t="s">
        <v>132</v>
      </c>
      <c r="E198" s="32"/>
      <c r="F198" s="152" t="s">
        <v>325</v>
      </c>
      <c r="G198" s="32"/>
      <c r="H198" s="32"/>
      <c r="I198" s="96"/>
      <c r="J198" s="32"/>
      <c r="K198" s="32"/>
      <c r="L198" s="33"/>
      <c r="M198" s="153"/>
      <c r="N198" s="154"/>
      <c r="O198" s="58"/>
      <c r="P198" s="58"/>
      <c r="Q198" s="58"/>
      <c r="R198" s="58"/>
      <c r="S198" s="58"/>
      <c r="T198" s="59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7" t="s">
        <v>132</v>
      </c>
      <c r="AU198" s="17" t="s">
        <v>83</v>
      </c>
    </row>
    <row r="199" spans="1:65" s="13" customFormat="1">
      <c r="B199" s="182"/>
      <c r="D199" s="151" t="s">
        <v>184</v>
      </c>
      <c r="E199" s="183" t="s">
        <v>1</v>
      </c>
      <c r="F199" s="184" t="s">
        <v>326</v>
      </c>
      <c r="H199" s="183" t="s">
        <v>1</v>
      </c>
      <c r="I199" s="185"/>
      <c r="L199" s="182"/>
      <c r="M199" s="186"/>
      <c r="N199" s="187"/>
      <c r="O199" s="187"/>
      <c r="P199" s="187"/>
      <c r="Q199" s="187"/>
      <c r="R199" s="187"/>
      <c r="S199" s="187"/>
      <c r="T199" s="188"/>
      <c r="AT199" s="183" t="s">
        <v>184</v>
      </c>
      <c r="AU199" s="183" t="s">
        <v>83</v>
      </c>
      <c r="AV199" s="13" t="s">
        <v>79</v>
      </c>
      <c r="AW199" s="13" t="s">
        <v>30</v>
      </c>
      <c r="AX199" s="13" t="s">
        <v>74</v>
      </c>
      <c r="AY199" s="183" t="s">
        <v>130</v>
      </c>
    </row>
    <row r="200" spans="1:65" s="14" customFormat="1">
      <c r="B200" s="189"/>
      <c r="D200" s="151" t="s">
        <v>184</v>
      </c>
      <c r="E200" s="190" t="s">
        <v>1</v>
      </c>
      <c r="F200" s="191" t="s">
        <v>327</v>
      </c>
      <c r="H200" s="192">
        <v>321</v>
      </c>
      <c r="I200" s="193"/>
      <c r="L200" s="189"/>
      <c r="M200" s="194"/>
      <c r="N200" s="195"/>
      <c r="O200" s="195"/>
      <c r="P200" s="195"/>
      <c r="Q200" s="195"/>
      <c r="R200" s="195"/>
      <c r="S200" s="195"/>
      <c r="T200" s="196"/>
      <c r="AT200" s="190" t="s">
        <v>184</v>
      </c>
      <c r="AU200" s="190" t="s">
        <v>83</v>
      </c>
      <c r="AV200" s="14" t="s">
        <v>83</v>
      </c>
      <c r="AW200" s="14" t="s">
        <v>30</v>
      </c>
      <c r="AX200" s="14" t="s">
        <v>74</v>
      </c>
      <c r="AY200" s="190" t="s">
        <v>130</v>
      </c>
    </row>
    <row r="201" spans="1:65" s="13" customFormat="1">
      <c r="B201" s="182"/>
      <c r="D201" s="151" t="s">
        <v>184</v>
      </c>
      <c r="E201" s="183" t="s">
        <v>1</v>
      </c>
      <c r="F201" s="184" t="s">
        <v>328</v>
      </c>
      <c r="H201" s="183" t="s">
        <v>1</v>
      </c>
      <c r="I201" s="185"/>
      <c r="L201" s="182"/>
      <c r="M201" s="186"/>
      <c r="N201" s="187"/>
      <c r="O201" s="187"/>
      <c r="P201" s="187"/>
      <c r="Q201" s="187"/>
      <c r="R201" s="187"/>
      <c r="S201" s="187"/>
      <c r="T201" s="188"/>
      <c r="AT201" s="183" t="s">
        <v>184</v>
      </c>
      <c r="AU201" s="183" t="s">
        <v>83</v>
      </c>
      <c r="AV201" s="13" t="s">
        <v>79</v>
      </c>
      <c r="AW201" s="13" t="s">
        <v>30</v>
      </c>
      <c r="AX201" s="13" t="s">
        <v>74</v>
      </c>
      <c r="AY201" s="183" t="s">
        <v>130</v>
      </c>
    </row>
    <row r="202" spans="1:65" s="14" customFormat="1">
      <c r="B202" s="189"/>
      <c r="D202" s="151" t="s">
        <v>184</v>
      </c>
      <c r="E202" s="190" t="s">
        <v>1</v>
      </c>
      <c r="F202" s="191" t="s">
        <v>329</v>
      </c>
      <c r="H202" s="192">
        <v>168</v>
      </c>
      <c r="I202" s="193"/>
      <c r="L202" s="189"/>
      <c r="M202" s="194"/>
      <c r="N202" s="195"/>
      <c r="O202" s="195"/>
      <c r="P202" s="195"/>
      <c r="Q202" s="195"/>
      <c r="R202" s="195"/>
      <c r="S202" s="195"/>
      <c r="T202" s="196"/>
      <c r="AT202" s="190" t="s">
        <v>184</v>
      </c>
      <c r="AU202" s="190" t="s">
        <v>83</v>
      </c>
      <c r="AV202" s="14" t="s">
        <v>83</v>
      </c>
      <c r="AW202" s="14" t="s">
        <v>30</v>
      </c>
      <c r="AX202" s="14" t="s">
        <v>74</v>
      </c>
      <c r="AY202" s="190" t="s">
        <v>130</v>
      </c>
    </row>
    <row r="203" spans="1:65" s="13" customFormat="1">
      <c r="B203" s="182"/>
      <c r="D203" s="151" t="s">
        <v>184</v>
      </c>
      <c r="E203" s="183" t="s">
        <v>1</v>
      </c>
      <c r="F203" s="184" t="s">
        <v>330</v>
      </c>
      <c r="H203" s="183" t="s">
        <v>1</v>
      </c>
      <c r="I203" s="185"/>
      <c r="L203" s="182"/>
      <c r="M203" s="186"/>
      <c r="N203" s="187"/>
      <c r="O203" s="187"/>
      <c r="P203" s="187"/>
      <c r="Q203" s="187"/>
      <c r="R203" s="187"/>
      <c r="S203" s="187"/>
      <c r="T203" s="188"/>
      <c r="AT203" s="183" t="s">
        <v>184</v>
      </c>
      <c r="AU203" s="183" t="s">
        <v>83</v>
      </c>
      <c r="AV203" s="13" t="s">
        <v>79</v>
      </c>
      <c r="AW203" s="13" t="s">
        <v>30</v>
      </c>
      <c r="AX203" s="13" t="s">
        <v>74</v>
      </c>
      <c r="AY203" s="183" t="s">
        <v>130</v>
      </c>
    </row>
    <row r="204" spans="1:65" s="14" customFormat="1">
      <c r="B204" s="189"/>
      <c r="D204" s="151" t="s">
        <v>184</v>
      </c>
      <c r="E204" s="190" t="s">
        <v>1</v>
      </c>
      <c r="F204" s="191" t="s">
        <v>331</v>
      </c>
      <c r="H204" s="192">
        <v>1089</v>
      </c>
      <c r="I204" s="193"/>
      <c r="L204" s="189"/>
      <c r="M204" s="194"/>
      <c r="N204" s="195"/>
      <c r="O204" s="195"/>
      <c r="P204" s="195"/>
      <c r="Q204" s="195"/>
      <c r="R204" s="195"/>
      <c r="S204" s="195"/>
      <c r="T204" s="196"/>
      <c r="AT204" s="190" t="s">
        <v>184</v>
      </c>
      <c r="AU204" s="190" t="s">
        <v>83</v>
      </c>
      <c r="AV204" s="14" t="s">
        <v>83</v>
      </c>
      <c r="AW204" s="14" t="s">
        <v>30</v>
      </c>
      <c r="AX204" s="14" t="s">
        <v>74</v>
      </c>
      <c r="AY204" s="190" t="s">
        <v>130</v>
      </c>
    </row>
    <row r="205" spans="1:65" s="15" customFormat="1">
      <c r="B205" s="197"/>
      <c r="D205" s="151" t="s">
        <v>184</v>
      </c>
      <c r="E205" s="198" t="s">
        <v>1</v>
      </c>
      <c r="F205" s="199" t="s">
        <v>187</v>
      </c>
      <c r="H205" s="200">
        <v>1578</v>
      </c>
      <c r="I205" s="201"/>
      <c r="L205" s="197"/>
      <c r="M205" s="202"/>
      <c r="N205" s="203"/>
      <c r="O205" s="203"/>
      <c r="P205" s="203"/>
      <c r="Q205" s="203"/>
      <c r="R205" s="203"/>
      <c r="S205" s="203"/>
      <c r="T205" s="204"/>
      <c r="AT205" s="198" t="s">
        <v>184</v>
      </c>
      <c r="AU205" s="198" t="s">
        <v>83</v>
      </c>
      <c r="AV205" s="15" t="s">
        <v>89</v>
      </c>
      <c r="AW205" s="15" t="s">
        <v>30</v>
      </c>
      <c r="AX205" s="15" t="s">
        <v>79</v>
      </c>
      <c r="AY205" s="198" t="s">
        <v>130</v>
      </c>
    </row>
    <row r="206" spans="1:65" s="2" customFormat="1" ht="16.5" customHeight="1">
      <c r="A206" s="32"/>
      <c r="B206" s="137"/>
      <c r="C206" s="138" t="s">
        <v>332</v>
      </c>
      <c r="D206" s="138" t="s">
        <v>127</v>
      </c>
      <c r="E206" s="139" t="s">
        <v>333</v>
      </c>
      <c r="F206" s="140" t="s">
        <v>334</v>
      </c>
      <c r="G206" s="141" t="s">
        <v>323</v>
      </c>
      <c r="H206" s="142">
        <v>110</v>
      </c>
      <c r="I206" s="143"/>
      <c r="J206" s="144">
        <f>ROUND(I206*H206,2)</f>
        <v>0</v>
      </c>
      <c r="K206" s="140" t="s">
        <v>181</v>
      </c>
      <c r="L206" s="33"/>
      <c r="M206" s="145" t="s">
        <v>1</v>
      </c>
      <c r="N206" s="146" t="s">
        <v>39</v>
      </c>
      <c r="O206" s="58"/>
      <c r="P206" s="147">
        <f>O206*H206</f>
        <v>0</v>
      </c>
      <c r="Q206" s="147">
        <v>0</v>
      </c>
      <c r="R206" s="147">
        <f>Q206*H206</f>
        <v>0</v>
      </c>
      <c r="S206" s="147">
        <v>0.115</v>
      </c>
      <c r="T206" s="148">
        <f>S206*H206</f>
        <v>12.65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49" t="s">
        <v>89</v>
      </c>
      <c r="AT206" s="149" t="s">
        <v>127</v>
      </c>
      <c r="AU206" s="149" t="s">
        <v>83</v>
      </c>
      <c r="AY206" s="17" t="s">
        <v>130</v>
      </c>
      <c r="BE206" s="150">
        <f>IF(N206="základní",J206,0)</f>
        <v>0</v>
      </c>
      <c r="BF206" s="150">
        <f>IF(N206="snížená",J206,0)</f>
        <v>0</v>
      </c>
      <c r="BG206" s="150">
        <f>IF(N206="zákl. přenesená",J206,0)</f>
        <v>0</v>
      </c>
      <c r="BH206" s="150">
        <f>IF(N206="sníž. přenesená",J206,0)</f>
        <v>0</v>
      </c>
      <c r="BI206" s="150">
        <f>IF(N206="nulová",J206,0)</f>
        <v>0</v>
      </c>
      <c r="BJ206" s="17" t="s">
        <v>79</v>
      </c>
      <c r="BK206" s="150">
        <f>ROUND(I206*H206,2)</f>
        <v>0</v>
      </c>
      <c r="BL206" s="17" t="s">
        <v>89</v>
      </c>
      <c r="BM206" s="149" t="s">
        <v>335</v>
      </c>
    </row>
    <row r="207" spans="1:65" s="2" customFormat="1" ht="29.25">
      <c r="A207" s="32"/>
      <c r="B207" s="33"/>
      <c r="C207" s="32"/>
      <c r="D207" s="151" t="s">
        <v>132</v>
      </c>
      <c r="E207" s="32"/>
      <c r="F207" s="152" t="s">
        <v>336</v>
      </c>
      <c r="G207" s="32"/>
      <c r="H207" s="32"/>
      <c r="I207" s="96"/>
      <c r="J207" s="32"/>
      <c r="K207" s="32"/>
      <c r="L207" s="33"/>
      <c r="M207" s="153"/>
      <c r="N207" s="154"/>
      <c r="O207" s="58"/>
      <c r="P207" s="58"/>
      <c r="Q207" s="58"/>
      <c r="R207" s="58"/>
      <c r="S207" s="58"/>
      <c r="T207" s="59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T207" s="17" t="s">
        <v>132</v>
      </c>
      <c r="AU207" s="17" t="s">
        <v>83</v>
      </c>
    </row>
    <row r="208" spans="1:65" s="13" customFormat="1">
      <c r="B208" s="182"/>
      <c r="D208" s="151" t="s">
        <v>184</v>
      </c>
      <c r="E208" s="183" t="s">
        <v>1</v>
      </c>
      <c r="F208" s="184" t="s">
        <v>337</v>
      </c>
      <c r="H208" s="183" t="s">
        <v>1</v>
      </c>
      <c r="I208" s="185"/>
      <c r="L208" s="182"/>
      <c r="M208" s="186"/>
      <c r="N208" s="187"/>
      <c r="O208" s="187"/>
      <c r="P208" s="187"/>
      <c r="Q208" s="187"/>
      <c r="R208" s="187"/>
      <c r="S208" s="187"/>
      <c r="T208" s="188"/>
      <c r="AT208" s="183" t="s">
        <v>184</v>
      </c>
      <c r="AU208" s="183" t="s">
        <v>83</v>
      </c>
      <c r="AV208" s="13" t="s">
        <v>79</v>
      </c>
      <c r="AW208" s="13" t="s">
        <v>30</v>
      </c>
      <c r="AX208" s="13" t="s">
        <v>74</v>
      </c>
      <c r="AY208" s="183" t="s">
        <v>130</v>
      </c>
    </row>
    <row r="209" spans="1:65" s="14" customFormat="1">
      <c r="B209" s="189"/>
      <c r="D209" s="151" t="s">
        <v>184</v>
      </c>
      <c r="E209" s="190" t="s">
        <v>1</v>
      </c>
      <c r="F209" s="191" t="s">
        <v>338</v>
      </c>
      <c r="H209" s="192">
        <v>30</v>
      </c>
      <c r="I209" s="193"/>
      <c r="L209" s="189"/>
      <c r="M209" s="194"/>
      <c r="N209" s="195"/>
      <c r="O209" s="195"/>
      <c r="P209" s="195"/>
      <c r="Q209" s="195"/>
      <c r="R209" s="195"/>
      <c r="S209" s="195"/>
      <c r="T209" s="196"/>
      <c r="AT209" s="190" t="s">
        <v>184</v>
      </c>
      <c r="AU209" s="190" t="s">
        <v>83</v>
      </c>
      <c r="AV209" s="14" t="s">
        <v>83</v>
      </c>
      <c r="AW209" s="14" t="s">
        <v>30</v>
      </c>
      <c r="AX209" s="14" t="s">
        <v>74</v>
      </c>
      <c r="AY209" s="190" t="s">
        <v>130</v>
      </c>
    </row>
    <row r="210" spans="1:65" s="13" customFormat="1">
      <c r="B210" s="182"/>
      <c r="D210" s="151" t="s">
        <v>184</v>
      </c>
      <c r="E210" s="183" t="s">
        <v>1</v>
      </c>
      <c r="F210" s="184" t="s">
        <v>339</v>
      </c>
      <c r="H210" s="183" t="s">
        <v>1</v>
      </c>
      <c r="I210" s="185"/>
      <c r="L210" s="182"/>
      <c r="M210" s="186"/>
      <c r="N210" s="187"/>
      <c r="O210" s="187"/>
      <c r="P210" s="187"/>
      <c r="Q210" s="187"/>
      <c r="R210" s="187"/>
      <c r="S210" s="187"/>
      <c r="T210" s="188"/>
      <c r="AT210" s="183" t="s">
        <v>184</v>
      </c>
      <c r="AU210" s="183" t="s">
        <v>83</v>
      </c>
      <c r="AV210" s="13" t="s">
        <v>79</v>
      </c>
      <c r="AW210" s="13" t="s">
        <v>30</v>
      </c>
      <c r="AX210" s="13" t="s">
        <v>74</v>
      </c>
      <c r="AY210" s="183" t="s">
        <v>130</v>
      </c>
    </row>
    <row r="211" spans="1:65" s="14" customFormat="1">
      <c r="B211" s="189"/>
      <c r="D211" s="151" t="s">
        <v>184</v>
      </c>
      <c r="E211" s="190" t="s">
        <v>1</v>
      </c>
      <c r="F211" s="191" t="s">
        <v>340</v>
      </c>
      <c r="H211" s="192">
        <v>80</v>
      </c>
      <c r="I211" s="193"/>
      <c r="L211" s="189"/>
      <c r="M211" s="194"/>
      <c r="N211" s="195"/>
      <c r="O211" s="195"/>
      <c r="P211" s="195"/>
      <c r="Q211" s="195"/>
      <c r="R211" s="195"/>
      <c r="S211" s="195"/>
      <c r="T211" s="196"/>
      <c r="AT211" s="190" t="s">
        <v>184</v>
      </c>
      <c r="AU211" s="190" t="s">
        <v>83</v>
      </c>
      <c r="AV211" s="14" t="s">
        <v>83</v>
      </c>
      <c r="AW211" s="14" t="s">
        <v>30</v>
      </c>
      <c r="AX211" s="14" t="s">
        <v>74</v>
      </c>
      <c r="AY211" s="190" t="s">
        <v>130</v>
      </c>
    </row>
    <row r="212" spans="1:65" s="15" customFormat="1">
      <c r="B212" s="197"/>
      <c r="D212" s="151" t="s">
        <v>184</v>
      </c>
      <c r="E212" s="198" t="s">
        <v>1</v>
      </c>
      <c r="F212" s="199" t="s">
        <v>187</v>
      </c>
      <c r="H212" s="200">
        <v>110</v>
      </c>
      <c r="I212" s="201"/>
      <c r="L212" s="197"/>
      <c r="M212" s="202"/>
      <c r="N212" s="203"/>
      <c r="O212" s="203"/>
      <c r="P212" s="203"/>
      <c r="Q212" s="203"/>
      <c r="R212" s="203"/>
      <c r="S212" s="203"/>
      <c r="T212" s="204"/>
      <c r="AT212" s="198" t="s">
        <v>184</v>
      </c>
      <c r="AU212" s="198" t="s">
        <v>83</v>
      </c>
      <c r="AV212" s="15" t="s">
        <v>89</v>
      </c>
      <c r="AW212" s="15" t="s">
        <v>30</v>
      </c>
      <c r="AX212" s="15" t="s">
        <v>79</v>
      </c>
      <c r="AY212" s="198" t="s">
        <v>130</v>
      </c>
    </row>
    <row r="213" spans="1:65" s="2" customFormat="1" ht="21.75" customHeight="1">
      <c r="A213" s="32"/>
      <c r="B213" s="137"/>
      <c r="C213" s="138" t="s">
        <v>341</v>
      </c>
      <c r="D213" s="138" t="s">
        <v>127</v>
      </c>
      <c r="E213" s="139" t="s">
        <v>342</v>
      </c>
      <c r="F213" s="140" t="s">
        <v>343</v>
      </c>
      <c r="G213" s="141" t="s">
        <v>180</v>
      </c>
      <c r="H213" s="142">
        <v>691</v>
      </c>
      <c r="I213" s="143"/>
      <c r="J213" s="144">
        <f>ROUND(I213*H213,2)</f>
        <v>0</v>
      </c>
      <c r="K213" s="140" t="s">
        <v>181</v>
      </c>
      <c r="L213" s="33"/>
      <c r="M213" s="145" t="s">
        <v>1</v>
      </c>
      <c r="N213" s="146" t="s">
        <v>39</v>
      </c>
      <c r="O213" s="58"/>
      <c r="P213" s="147">
        <f>O213*H213</f>
        <v>0</v>
      </c>
      <c r="Q213" s="147">
        <v>0</v>
      </c>
      <c r="R213" s="147">
        <f>Q213*H213</f>
        <v>0</v>
      </c>
      <c r="S213" s="147">
        <v>0</v>
      </c>
      <c r="T213" s="148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49" t="s">
        <v>89</v>
      </c>
      <c r="AT213" s="149" t="s">
        <v>127</v>
      </c>
      <c r="AU213" s="149" t="s">
        <v>83</v>
      </c>
      <c r="AY213" s="17" t="s">
        <v>130</v>
      </c>
      <c r="BE213" s="150">
        <f>IF(N213="základní",J213,0)</f>
        <v>0</v>
      </c>
      <c r="BF213" s="150">
        <f>IF(N213="snížená",J213,0)</f>
        <v>0</v>
      </c>
      <c r="BG213" s="150">
        <f>IF(N213="zákl. přenesená",J213,0)</f>
        <v>0</v>
      </c>
      <c r="BH213" s="150">
        <f>IF(N213="sníž. přenesená",J213,0)</f>
        <v>0</v>
      </c>
      <c r="BI213" s="150">
        <f>IF(N213="nulová",J213,0)</f>
        <v>0</v>
      </c>
      <c r="BJ213" s="17" t="s">
        <v>79</v>
      </c>
      <c r="BK213" s="150">
        <f>ROUND(I213*H213,2)</f>
        <v>0</v>
      </c>
      <c r="BL213" s="17" t="s">
        <v>89</v>
      </c>
      <c r="BM213" s="149" t="s">
        <v>344</v>
      </c>
    </row>
    <row r="214" spans="1:65" s="2" customFormat="1" ht="19.5">
      <c r="A214" s="32"/>
      <c r="B214" s="33"/>
      <c r="C214" s="32"/>
      <c r="D214" s="151" t="s">
        <v>132</v>
      </c>
      <c r="E214" s="32"/>
      <c r="F214" s="152" t="s">
        <v>345</v>
      </c>
      <c r="G214" s="32"/>
      <c r="H214" s="32"/>
      <c r="I214" s="96"/>
      <c r="J214" s="32"/>
      <c r="K214" s="32"/>
      <c r="L214" s="33"/>
      <c r="M214" s="153"/>
      <c r="N214" s="154"/>
      <c r="O214" s="58"/>
      <c r="P214" s="58"/>
      <c r="Q214" s="58"/>
      <c r="R214" s="58"/>
      <c r="S214" s="58"/>
      <c r="T214" s="59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T214" s="17" t="s">
        <v>132</v>
      </c>
      <c r="AU214" s="17" t="s">
        <v>83</v>
      </c>
    </row>
    <row r="215" spans="1:65" s="14" customFormat="1">
      <c r="B215" s="189"/>
      <c r="D215" s="151" t="s">
        <v>184</v>
      </c>
      <c r="E215" s="190" t="s">
        <v>1</v>
      </c>
      <c r="F215" s="191" t="s">
        <v>346</v>
      </c>
      <c r="H215" s="192">
        <v>691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184</v>
      </c>
      <c r="AU215" s="190" t="s">
        <v>83</v>
      </c>
      <c r="AV215" s="14" t="s">
        <v>83</v>
      </c>
      <c r="AW215" s="14" t="s">
        <v>30</v>
      </c>
      <c r="AX215" s="14" t="s">
        <v>74</v>
      </c>
      <c r="AY215" s="190" t="s">
        <v>130</v>
      </c>
    </row>
    <row r="216" spans="1:65" s="15" customFormat="1">
      <c r="B216" s="197"/>
      <c r="D216" s="151" t="s">
        <v>184</v>
      </c>
      <c r="E216" s="198" t="s">
        <v>1</v>
      </c>
      <c r="F216" s="199" t="s">
        <v>187</v>
      </c>
      <c r="H216" s="200">
        <v>691</v>
      </c>
      <c r="I216" s="201"/>
      <c r="L216" s="197"/>
      <c r="M216" s="202"/>
      <c r="N216" s="203"/>
      <c r="O216" s="203"/>
      <c r="P216" s="203"/>
      <c r="Q216" s="203"/>
      <c r="R216" s="203"/>
      <c r="S216" s="203"/>
      <c r="T216" s="204"/>
      <c r="AT216" s="198" t="s">
        <v>184</v>
      </c>
      <c r="AU216" s="198" t="s">
        <v>83</v>
      </c>
      <c r="AV216" s="15" t="s">
        <v>89</v>
      </c>
      <c r="AW216" s="15" t="s">
        <v>30</v>
      </c>
      <c r="AX216" s="15" t="s">
        <v>79</v>
      </c>
      <c r="AY216" s="198" t="s">
        <v>130</v>
      </c>
    </row>
    <row r="217" spans="1:65" s="2" customFormat="1" ht="21.75" customHeight="1">
      <c r="A217" s="32"/>
      <c r="B217" s="137"/>
      <c r="C217" s="138" t="s">
        <v>347</v>
      </c>
      <c r="D217" s="138" t="s">
        <v>127</v>
      </c>
      <c r="E217" s="139" t="s">
        <v>348</v>
      </c>
      <c r="F217" s="140" t="s">
        <v>349</v>
      </c>
      <c r="G217" s="141" t="s">
        <v>204</v>
      </c>
      <c r="H217" s="142">
        <v>217.1</v>
      </c>
      <c r="I217" s="143"/>
      <c r="J217" s="144">
        <f>ROUND(I217*H217,2)</f>
        <v>0</v>
      </c>
      <c r="K217" s="140" t="s">
        <v>181</v>
      </c>
      <c r="L217" s="33"/>
      <c r="M217" s="145" t="s">
        <v>1</v>
      </c>
      <c r="N217" s="146" t="s">
        <v>39</v>
      </c>
      <c r="O217" s="58"/>
      <c r="P217" s="147">
        <f>O217*H217</f>
        <v>0</v>
      </c>
      <c r="Q217" s="147">
        <v>0</v>
      </c>
      <c r="R217" s="147">
        <f>Q217*H217</f>
        <v>0</v>
      </c>
      <c r="S217" s="147">
        <v>0</v>
      </c>
      <c r="T217" s="148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49" t="s">
        <v>89</v>
      </c>
      <c r="AT217" s="149" t="s">
        <v>127</v>
      </c>
      <c r="AU217" s="149" t="s">
        <v>83</v>
      </c>
      <c r="AY217" s="17" t="s">
        <v>130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7" t="s">
        <v>79</v>
      </c>
      <c r="BK217" s="150">
        <f>ROUND(I217*H217,2)</f>
        <v>0</v>
      </c>
      <c r="BL217" s="17" t="s">
        <v>89</v>
      </c>
      <c r="BM217" s="149" t="s">
        <v>350</v>
      </c>
    </row>
    <row r="218" spans="1:65" s="2" customFormat="1" ht="19.5">
      <c r="A218" s="32"/>
      <c r="B218" s="33"/>
      <c r="C218" s="32"/>
      <c r="D218" s="151" t="s">
        <v>132</v>
      </c>
      <c r="E218" s="32"/>
      <c r="F218" s="152" t="s">
        <v>351</v>
      </c>
      <c r="G218" s="32"/>
      <c r="H218" s="32"/>
      <c r="I218" s="96"/>
      <c r="J218" s="32"/>
      <c r="K218" s="32"/>
      <c r="L218" s="33"/>
      <c r="M218" s="153"/>
      <c r="N218" s="154"/>
      <c r="O218" s="58"/>
      <c r="P218" s="58"/>
      <c r="Q218" s="58"/>
      <c r="R218" s="58"/>
      <c r="S218" s="58"/>
      <c r="T218" s="59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T218" s="17" t="s">
        <v>132</v>
      </c>
      <c r="AU218" s="17" t="s">
        <v>83</v>
      </c>
    </row>
    <row r="219" spans="1:65" s="13" customFormat="1">
      <c r="B219" s="182"/>
      <c r="D219" s="151" t="s">
        <v>184</v>
      </c>
      <c r="E219" s="183" t="s">
        <v>1</v>
      </c>
      <c r="F219" s="184" t="s">
        <v>352</v>
      </c>
      <c r="H219" s="183" t="s">
        <v>1</v>
      </c>
      <c r="I219" s="185"/>
      <c r="L219" s="182"/>
      <c r="M219" s="186"/>
      <c r="N219" s="187"/>
      <c r="O219" s="187"/>
      <c r="P219" s="187"/>
      <c r="Q219" s="187"/>
      <c r="R219" s="187"/>
      <c r="S219" s="187"/>
      <c r="T219" s="188"/>
      <c r="AT219" s="183" t="s">
        <v>184</v>
      </c>
      <c r="AU219" s="183" t="s">
        <v>83</v>
      </c>
      <c r="AV219" s="13" t="s">
        <v>79</v>
      </c>
      <c r="AW219" s="13" t="s">
        <v>30</v>
      </c>
      <c r="AX219" s="13" t="s">
        <v>74</v>
      </c>
      <c r="AY219" s="183" t="s">
        <v>130</v>
      </c>
    </row>
    <row r="220" spans="1:65" s="14" customFormat="1">
      <c r="B220" s="189"/>
      <c r="D220" s="151" t="s">
        <v>184</v>
      </c>
      <c r="E220" s="190" t="s">
        <v>1</v>
      </c>
      <c r="F220" s="191" t="s">
        <v>353</v>
      </c>
      <c r="H220" s="192">
        <v>69.099999999999994</v>
      </c>
      <c r="I220" s="193"/>
      <c r="L220" s="189"/>
      <c r="M220" s="194"/>
      <c r="N220" s="195"/>
      <c r="O220" s="195"/>
      <c r="P220" s="195"/>
      <c r="Q220" s="195"/>
      <c r="R220" s="195"/>
      <c r="S220" s="195"/>
      <c r="T220" s="196"/>
      <c r="AT220" s="190" t="s">
        <v>184</v>
      </c>
      <c r="AU220" s="190" t="s">
        <v>83</v>
      </c>
      <c r="AV220" s="14" t="s">
        <v>83</v>
      </c>
      <c r="AW220" s="14" t="s">
        <v>30</v>
      </c>
      <c r="AX220" s="14" t="s">
        <v>74</v>
      </c>
      <c r="AY220" s="190" t="s">
        <v>130</v>
      </c>
    </row>
    <row r="221" spans="1:65" s="13" customFormat="1">
      <c r="B221" s="182"/>
      <c r="D221" s="151" t="s">
        <v>184</v>
      </c>
      <c r="E221" s="183" t="s">
        <v>1</v>
      </c>
      <c r="F221" s="184" t="s">
        <v>354</v>
      </c>
      <c r="H221" s="183" t="s">
        <v>1</v>
      </c>
      <c r="I221" s="185"/>
      <c r="L221" s="182"/>
      <c r="M221" s="186"/>
      <c r="N221" s="187"/>
      <c r="O221" s="187"/>
      <c r="P221" s="187"/>
      <c r="Q221" s="187"/>
      <c r="R221" s="187"/>
      <c r="S221" s="187"/>
      <c r="T221" s="188"/>
      <c r="AT221" s="183" t="s">
        <v>184</v>
      </c>
      <c r="AU221" s="183" t="s">
        <v>83</v>
      </c>
      <c r="AV221" s="13" t="s">
        <v>79</v>
      </c>
      <c r="AW221" s="13" t="s">
        <v>30</v>
      </c>
      <c r="AX221" s="13" t="s">
        <v>74</v>
      </c>
      <c r="AY221" s="183" t="s">
        <v>130</v>
      </c>
    </row>
    <row r="222" spans="1:65" s="14" customFormat="1">
      <c r="B222" s="189"/>
      <c r="D222" s="151" t="s">
        <v>184</v>
      </c>
      <c r="E222" s="190" t="s">
        <v>1</v>
      </c>
      <c r="F222" s="191" t="s">
        <v>355</v>
      </c>
      <c r="H222" s="192">
        <v>148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184</v>
      </c>
      <c r="AU222" s="190" t="s">
        <v>83</v>
      </c>
      <c r="AV222" s="14" t="s">
        <v>83</v>
      </c>
      <c r="AW222" s="14" t="s">
        <v>30</v>
      </c>
      <c r="AX222" s="14" t="s">
        <v>74</v>
      </c>
      <c r="AY222" s="190" t="s">
        <v>130</v>
      </c>
    </row>
    <row r="223" spans="1:65" s="15" customFormat="1">
      <c r="B223" s="197"/>
      <c r="D223" s="151" t="s">
        <v>184</v>
      </c>
      <c r="E223" s="198" t="s">
        <v>1</v>
      </c>
      <c r="F223" s="199" t="s">
        <v>187</v>
      </c>
      <c r="H223" s="200">
        <v>217.1</v>
      </c>
      <c r="I223" s="201"/>
      <c r="L223" s="197"/>
      <c r="M223" s="202"/>
      <c r="N223" s="203"/>
      <c r="O223" s="203"/>
      <c r="P223" s="203"/>
      <c r="Q223" s="203"/>
      <c r="R223" s="203"/>
      <c r="S223" s="203"/>
      <c r="T223" s="204"/>
      <c r="AT223" s="198" t="s">
        <v>184</v>
      </c>
      <c r="AU223" s="198" t="s">
        <v>83</v>
      </c>
      <c r="AV223" s="15" t="s">
        <v>89</v>
      </c>
      <c r="AW223" s="15" t="s">
        <v>30</v>
      </c>
      <c r="AX223" s="15" t="s">
        <v>79</v>
      </c>
      <c r="AY223" s="198" t="s">
        <v>130</v>
      </c>
    </row>
    <row r="224" spans="1:65" s="2" customFormat="1" ht="33" customHeight="1">
      <c r="A224" s="32"/>
      <c r="B224" s="137"/>
      <c r="C224" s="138" t="s">
        <v>356</v>
      </c>
      <c r="D224" s="138" t="s">
        <v>127</v>
      </c>
      <c r="E224" s="139" t="s">
        <v>357</v>
      </c>
      <c r="F224" s="140" t="s">
        <v>358</v>
      </c>
      <c r="G224" s="141" t="s">
        <v>204</v>
      </c>
      <c r="H224" s="142">
        <v>290</v>
      </c>
      <c r="I224" s="143"/>
      <c r="J224" s="144">
        <f>ROUND(I224*H224,2)</f>
        <v>0</v>
      </c>
      <c r="K224" s="140" t="s">
        <v>181</v>
      </c>
      <c r="L224" s="33"/>
      <c r="M224" s="145" t="s">
        <v>1</v>
      </c>
      <c r="N224" s="146" t="s">
        <v>39</v>
      </c>
      <c r="O224" s="58"/>
      <c r="P224" s="147">
        <f>O224*H224</f>
        <v>0</v>
      </c>
      <c r="Q224" s="147">
        <v>0</v>
      </c>
      <c r="R224" s="147">
        <f>Q224*H224</f>
        <v>0</v>
      </c>
      <c r="S224" s="147">
        <v>0</v>
      </c>
      <c r="T224" s="148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49" t="s">
        <v>89</v>
      </c>
      <c r="AT224" s="149" t="s">
        <v>127</v>
      </c>
      <c r="AU224" s="149" t="s">
        <v>83</v>
      </c>
      <c r="AY224" s="17" t="s">
        <v>130</v>
      </c>
      <c r="BE224" s="150">
        <f>IF(N224="základní",J224,0)</f>
        <v>0</v>
      </c>
      <c r="BF224" s="150">
        <f>IF(N224="snížená",J224,0)</f>
        <v>0</v>
      </c>
      <c r="BG224" s="150">
        <f>IF(N224="zákl. přenesená",J224,0)</f>
        <v>0</v>
      </c>
      <c r="BH224" s="150">
        <f>IF(N224="sníž. přenesená",J224,0)</f>
        <v>0</v>
      </c>
      <c r="BI224" s="150">
        <f>IF(N224="nulová",J224,0)</f>
        <v>0</v>
      </c>
      <c r="BJ224" s="17" t="s">
        <v>79</v>
      </c>
      <c r="BK224" s="150">
        <f>ROUND(I224*H224,2)</f>
        <v>0</v>
      </c>
      <c r="BL224" s="17" t="s">
        <v>89</v>
      </c>
      <c r="BM224" s="149" t="s">
        <v>359</v>
      </c>
    </row>
    <row r="225" spans="1:65" s="2" customFormat="1" ht="19.5">
      <c r="A225" s="32"/>
      <c r="B225" s="33"/>
      <c r="C225" s="32"/>
      <c r="D225" s="151" t="s">
        <v>132</v>
      </c>
      <c r="E225" s="32"/>
      <c r="F225" s="152" t="s">
        <v>360</v>
      </c>
      <c r="G225" s="32"/>
      <c r="H225" s="32"/>
      <c r="I225" s="96"/>
      <c r="J225" s="32"/>
      <c r="K225" s="32"/>
      <c r="L225" s="33"/>
      <c r="M225" s="153"/>
      <c r="N225" s="154"/>
      <c r="O225" s="58"/>
      <c r="P225" s="58"/>
      <c r="Q225" s="58"/>
      <c r="R225" s="58"/>
      <c r="S225" s="58"/>
      <c r="T225" s="59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T225" s="17" t="s">
        <v>132</v>
      </c>
      <c r="AU225" s="17" t="s">
        <v>83</v>
      </c>
    </row>
    <row r="226" spans="1:65" s="2" customFormat="1" ht="21.75" customHeight="1">
      <c r="A226" s="32"/>
      <c r="B226" s="137"/>
      <c r="C226" s="138" t="s">
        <v>361</v>
      </c>
      <c r="D226" s="138" t="s">
        <v>127</v>
      </c>
      <c r="E226" s="139" t="s">
        <v>362</v>
      </c>
      <c r="F226" s="140" t="s">
        <v>363</v>
      </c>
      <c r="G226" s="141" t="s">
        <v>204</v>
      </c>
      <c r="H226" s="142">
        <v>1.35</v>
      </c>
      <c r="I226" s="143"/>
      <c r="J226" s="144">
        <f>ROUND(I226*H226,2)</f>
        <v>0</v>
      </c>
      <c r="K226" s="140" t="s">
        <v>181</v>
      </c>
      <c r="L226" s="33"/>
      <c r="M226" s="145" t="s">
        <v>1</v>
      </c>
      <c r="N226" s="146" t="s">
        <v>39</v>
      </c>
      <c r="O226" s="58"/>
      <c r="P226" s="147">
        <f>O226*H226</f>
        <v>0</v>
      </c>
      <c r="Q226" s="147">
        <v>0</v>
      </c>
      <c r="R226" s="147">
        <f>Q226*H226</f>
        <v>0</v>
      </c>
      <c r="S226" s="147">
        <v>0</v>
      </c>
      <c r="T226" s="148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49" t="s">
        <v>89</v>
      </c>
      <c r="AT226" s="149" t="s">
        <v>127</v>
      </c>
      <c r="AU226" s="149" t="s">
        <v>83</v>
      </c>
      <c r="AY226" s="17" t="s">
        <v>130</v>
      </c>
      <c r="BE226" s="150">
        <f>IF(N226="základní",J226,0)</f>
        <v>0</v>
      </c>
      <c r="BF226" s="150">
        <f>IF(N226="snížená",J226,0)</f>
        <v>0</v>
      </c>
      <c r="BG226" s="150">
        <f>IF(N226="zákl. přenesená",J226,0)</f>
        <v>0</v>
      </c>
      <c r="BH226" s="150">
        <f>IF(N226="sníž. přenesená",J226,0)</f>
        <v>0</v>
      </c>
      <c r="BI226" s="150">
        <f>IF(N226="nulová",J226,0)</f>
        <v>0</v>
      </c>
      <c r="BJ226" s="17" t="s">
        <v>79</v>
      </c>
      <c r="BK226" s="150">
        <f>ROUND(I226*H226,2)</f>
        <v>0</v>
      </c>
      <c r="BL226" s="17" t="s">
        <v>89</v>
      </c>
      <c r="BM226" s="149" t="s">
        <v>364</v>
      </c>
    </row>
    <row r="227" spans="1:65" s="2" customFormat="1" ht="29.25">
      <c r="A227" s="32"/>
      <c r="B227" s="33"/>
      <c r="C227" s="32"/>
      <c r="D227" s="151" t="s">
        <v>132</v>
      </c>
      <c r="E227" s="32"/>
      <c r="F227" s="152" t="s">
        <v>365</v>
      </c>
      <c r="G227" s="32"/>
      <c r="H227" s="32"/>
      <c r="I227" s="96"/>
      <c r="J227" s="32"/>
      <c r="K227" s="32"/>
      <c r="L227" s="33"/>
      <c r="M227" s="153"/>
      <c r="N227" s="154"/>
      <c r="O227" s="58"/>
      <c r="P227" s="58"/>
      <c r="Q227" s="58"/>
      <c r="R227" s="58"/>
      <c r="S227" s="58"/>
      <c r="T227" s="59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T227" s="17" t="s">
        <v>132</v>
      </c>
      <c r="AU227" s="17" t="s">
        <v>83</v>
      </c>
    </row>
    <row r="228" spans="1:65" s="13" customFormat="1">
      <c r="B228" s="182"/>
      <c r="D228" s="151" t="s">
        <v>184</v>
      </c>
      <c r="E228" s="183" t="s">
        <v>1</v>
      </c>
      <c r="F228" s="184" t="s">
        <v>366</v>
      </c>
      <c r="H228" s="183" t="s">
        <v>1</v>
      </c>
      <c r="I228" s="185"/>
      <c r="L228" s="182"/>
      <c r="M228" s="186"/>
      <c r="N228" s="187"/>
      <c r="O228" s="187"/>
      <c r="P228" s="187"/>
      <c r="Q228" s="187"/>
      <c r="R228" s="187"/>
      <c r="S228" s="187"/>
      <c r="T228" s="188"/>
      <c r="AT228" s="183" t="s">
        <v>184</v>
      </c>
      <c r="AU228" s="183" t="s">
        <v>83</v>
      </c>
      <c r="AV228" s="13" t="s">
        <v>79</v>
      </c>
      <c r="AW228" s="13" t="s">
        <v>30</v>
      </c>
      <c r="AX228" s="13" t="s">
        <v>74</v>
      </c>
      <c r="AY228" s="183" t="s">
        <v>130</v>
      </c>
    </row>
    <row r="229" spans="1:65" s="14" customFormat="1">
      <c r="B229" s="189"/>
      <c r="D229" s="151" t="s">
        <v>184</v>
      </c>
      <c r="E229" s="190" t="s">
        <v>1</v>
      </c>
      <c r="F229" s="191" t="s">
        <v>367</v>
      </c>
      <c r="H229" s="192">
        <v>1.35</v>
      </c>
      <c r="I229" s="193"/>
      <c r="L229" s="189"/>
      <c r="M229" s="194"/>
      <c r="N229" s="195"/>
      <c r="O229" s="195"/>
      <c r="P229" s="195"/>
      <c r="Q229" s="195"/>
      <c r="R229" s="195"/>
      <c r="S229" s="195"/>
      <c r="T229" s="196"/>
      <c r="AT229" s="190" t="s">
        <v>184</v>
      </c>
      <c r="AU229" s="190" t="s">
        <v>83</v>
      </c>
      <c r="AV229" s="14" t="s">
        <v>83</v>
      </c>
      <c r="AW229" s="14" t="s">
        <v>30</v>
      </c>
      <c r="AX229" s="14" t="s">
        <v>74</v>
      </c>
      <c r="AY229" s="190" t="s">
        <v>130</v>
      </c>
    </row>
    <row r="230" spans="1:65" s="15" customFormat="1">
      <c r="B230" s="197"/>
      <c r="D230" s="151" t="s">
        <v>184</v>
      </c>
      <c r="E230" s="198" t="s">
        <v>1</v>
      </c>
      <c r="F230" s="199" t="s">
        <v>187</v>
      </c>
      <c r="H230" s="200">
        <v>1.35</v>
      </c>
      <c r="I230" s="201"/>
      <c r="L230" s="197"/>
      <c r="M230" s="202"/>
      <c r="N230" s="203"/>
      <c r="O230" s="203"/>
      <c r="P230" s="203"/>
      <c r="Q230" s="203"/>
      <c r="R230" s="203"/>
      <c r="S230" s="203"/>
      <c r="T230" s="204"/>
      <c r="AT230" s="198" t="s">
        <v>184</v>
      </c>
      <c r="AU230" s="198" t="s">
        <v>83</v>
      </c>
      <c r="AV230" s="15" t="s">
        <v>89</v>
      </c>
      <c r="AW230" s="15" t="s">
        <v>30</v>
      </c>
      <c r="AX230" s="15" t="s">
        <v>79</v>
      </c>
      <c r="AY230" s="198" t="s">
        <v>130</v>
      </c>
    </row>
    <row r="231" spans="1:65" s="2" customFormat="1" ht="21.75" customHeight="1">
      <c r="A231" s="32"/>
      <c r="B231" s="137"/>
      <c r="C231" s="138" t="s">
        <v>7</v>
      </c>
      <c r="D231" s="138" t="s">
        <v>127</v>
      </c>
      <c r="E231" s="139" t="s">
        <v>368</v>
      </c>
      <c r="F231" s="140" t="s">
        <v>369</v>
      </c>
      <c r="G231" s="141" t="s">
        <v>204</v>
      </c>
      <c r="H231" s="142">
        <v>80.5</v>
      </c>
      <c r="I231" s="143"/>
      <c r="J231" s="144">
        <f>ROUND(I231*H231,2)</f>
        <v>0</v>
      </c>
      <c r="K231" s="140" t="s">
        <v>181</v>
      </c>
      <c r="L231" s="33"/>
      <c r="M231" s="145" t="s">
        <v>1</v>
      </c>
      <c r="N231" s="146" t="s">
        <v>39</v>
      </c>
      <c r="O231" s="58"/>
      <c r="P231" s="147">
        <f>O231*H231</f>
        <v>0</v>
      </c>
      <c r="Q231" s="147">
        <v>0</v>
      </c>
      <c r="R231" s="147">
        <f>Q231*H231</f>
        <v>0</v>
      </c>
      <c r="S231" s="147">
        <v>0</v>
      </c>
      <c r="T231" s="148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49" t="s">
        <v>89</v>
      </c>
      <c r="AT231" s="149" t="s">
        <v>127</v>
      </c>
      <c r="AU231" s="149" t="s">
        <v>83</v>
      </c>
      <c r="AY231" s="17" t="s">
        <v>130</v>
      </c>
      <c r="BE231" s="150">
        <f>IF(N231="základní",J231,0)</f>
        <v>0</v>
      </c>
      <c r="BF231" s="150">
        <f>IF(N231="snížená",J231,0)</f>
        <v>0</v>
      </c>
      <c r="BG231" s="150">
        <f>IF(N231="zákl. přenesená",J231,0)</f>
        <v>0</v>
      </c>
      <c r="BH231" s="150">
        <f>IF(N231="sníž. přenesená",J231,0)</f>
        <v>0</v>
      </c>
      <c r="BI231" s="150">
        <f>IF(N231="nulová",J231,0)</f>
        <v>0</v>
      </c>
      <c r="BJ231" s="17" t="s">
        <v>79</v>
      </c>
      <c r="BK231" s="150">
        <f>ROUND(I231*H231,2)</f>
        <v>0</v>
      </c>
      <c r="BL231" s="17" t="s">
        <v>89</v>
      </c>
      <c r="BM231" s="149" t="s">
        <v>370</v>
      </c>
    </row>
    <row r="232" spans="1:65" s="2" customFormat="1" ht="29.25">
      <c r="A232" s="32"/>
      <c r="B232" s="33"/>
      <c r="C232" s="32"/>
      <c r="D232" s="151" t="s">
        <v>132</v>
      </c>
      <c r="E232" s="32"/>
      <c r="F232" s="152" t="s">
        <v>371</v>
      </c>
      <c r="G232" s="32"/>
      <c r="H232" s="32"/>
      <c r="I232" s="96"/>
      <c r="J232" s="32"/>
      <c r="K232" s="32"/>
      <c r="L232" s="33"/>
      <c r="M232" s="153"/>
      <c r="N232" s="154"/>
      <c r="O232" s="58"/>
      <c r="P232" s="58"/>
      <c r="Q232" s="58"/>
      <c r="R232" s="58"/>
      <c r="S232" s="58"/>
      <c r="T232" s="59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T232" s="17" t="s">
        <v>132</v>
      </c>
      <c r="AU232" s="17" t="s">
        <v>83</v>
      </c>
    </row>
    <row r="233" spans="1:65" s="13" customFormat="1">
      <c r="B233" s="182"/>
      <c r="D233" s="151" t="s">
        <v>184</v>
      </c>
      <c r="E233" s="183" t="s">
        <v>1</v>
      </c>
      <c r="F233" s="184" t="s">
        <v>372</v>
      </c>
      <c r="H233" s="183" t="s">
        <v>1</v>
      </c>
      <c r="I233" s="185"/>
      <c r="L233" s="182"/>
      <c r="M233" s="186"/>
      <c r="N233" s="187"/>
      <c r="O233" s="187"/>
      <c r="P233" s="187"/>
      <c r="Q233" s="187"/>
      <c r="R233" s="187"/>
      <c r="S233" s="187"/>
      <c r="T233" s="188"/>
      <c r="AT233" s="183" t="s">
        <v>184</v>
      </c>
      <c r="AU233" s="183" t="s">
        <v>83</v>
      </c>
      <c r="AV233" s="13" t="s">
        <v>79</v>
      </c>
      <c r="AW233" s="13" t="s">
        <v>30</v>
      </c>
      <c r="AX233" s="13" t="s">
        <v>74</v>
      </c>
      <c r="AY233" s="183" t="s">
        <v>130</v>
      </c>
    </row>
    <row r="234" spans="1:65" s="14" customFormat="1">
      <c r="B234" s="189"/>
      <c r="D234" s="151" t="s">
        <v>184</v>
      </c>
      <c r="E234" s="190" t="s">
        <v>1</v>
      </c>
      <c r="F234" s="191" t="s">
        <v>373</v>
      </c>
      <c r="H234" s="192">
        <v>34.200000000000003</v>
      </c>
      <c r="I234" s="193"/>
      <c r="L234" s="189"/>
      <c r="M234" s="194"/>
      <c r="N234" s="195"/>
      <c r="O234" s="195"/>
      <c r="P234" s="195"/>
      <c r="Q234" s="195"/>
      <c r="R234" s="195"/>
      <c r="S234" s="195"/>
      <c r="T234" s="196"/>
      <c r="AT234" s="190" t="s">
        <v>184</v>
      </c>
      <c r="AU234" s="190" t="s">
        <v>83</v>
      </c>
      <c r="AV234" s="14" t="s">
        <v>83</v>
      </c>
      <c r="AW234" s="14" t="s">
        <v>30</v>
      </c>
      <c r="AX234" s="14" t="s">
        <v>74</v>
      </c>
      <c r="AY234" s="190" t="s">
        <v>130</v>
      </c>
    </row>
    <row r="235" spans="1:65" s="13" customFormat="1">
      <c r="B235" s="182"/>
      <c r="D235" s="151" t="s">
        <v>184</v>
      </c>
      <c r="E235" s="183" t="s">
        <v>1</v>
      </c>
      <c r="F235" s="184" t="s">
        <v>374</v>
      </c>
      <c r="H235" s="183" t="s">
        <v>1</v>
      </c>
      <c r="I235" s="185"/>
      <c r="L235" s="182"/>
      <c r="M235" s="186"/>
      <c r="N235" s="187"/>
      <c r="O235" s="187"/>
      <c r="P235" s="187"/>
      <c r="Q235" s="187"/>
      <c r="R235" s="187"/>
      <c r="S235" s="187"/>
      <c r="T235" s="188"/>
      <c r="AT235" s="183" t="s">
        <v>184</v>
      </c>
      <c r="AU235" s="183" t="s">
        <v>83</v>
      </c>
      <c r="AV235" s="13" t="s">
        <v>79</v>
      </c>
      <c r="AW235" s="13" t="s">
        <v>30</v>
      </c>
      <c r="AX235" s="13" t="s">
        <v>74</v>
      </c>
      <c r="AY235" s="183" t="s">
        <v>130</v>
      </c>
    </row>
    <row r="236" spans="1:65" s="14" customFormat="1">
      <c r="B236" s="189"/>
      <c r="D236" s="151" t="s">
        <v>184</v>
      </c>
      <c r="E236" s="190" t="s">
        <v>1</v>
      </c>
      <c r="F236" s="191" t="s">
        <v>375</v>
      </c>
      <c r="H236" s="192">
        <v>42.8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184</v>
      </c>
      <c r="AU236" s="190" t="s">
        <v>83</v>
      </c>
      <c r="AV236" s="14" t="s">
        <v>83</v>
      </c>
      <c r="AW236" s="14" t="s">
        <v>30</v>
      </c>
      <c r="AX236" s="14" t="s">
        <v>74</v>
      </c>
      <c r="AY236" s="190" t="s">
        <v>130</v>
      </c>
    </row>
    <row r="237" spans="1:65" s="13" customFormat="1">
      <c r="B237" s="182"/>
      <c r="D237" s="151" t="s">
        <v>184</v>
      </c>
      <c r="E237" s="183" t="s">
        <v>1</v>
      </c>
      <c r="F237" s="184" t="s">
        <v>376</v>
      </c>
      <c r="H237" s="183" t="s">
        <v>1</v>
      </c>
      <c r="I237" s="185"/>
      <c r="L237" s="182"/>
      <c r="M237" s="186"/>
      <c r="N237" s="187"/>
      <c r="O237" s="187"/>
      <c r="P237" s="187"/>
      <c r="Q237" s="187"/>
      <c r="R237" s="187"/>
      <c r="S237" s="187"/>
      <c r="T237" s="188"/>
      <c r="AT237" s="183" t="s">
        <v>184</v>
      </c>
      <c r="AU237" s="183" t="s">
        <v>83</v>
      </c>
      <c r="AV237" s="13" t="s">
        <v>79</v>
      </c>
      <c r="AW237" s="13" t="s">
        <v>30</v>
      </c>
      <c r="AX237" s="13" t="s">
        <v>74</v>
      </c>
      <c r="AY237" s="183" t="s">
        <v>130</v>
      </c>
    </row>
    <row r="238" spans="1:65" s="14" customFormat="1">
      <c r="B238" s="189"/>
      <c r="D238" s="151" t="s">
        <v>184</v>
      </c>
      <c r="E238" s="190" t="s">
        <v>1</v>
      </c>
      <c r="F238" s="191" t="s">
        <v>377</v>
      </c>
      <c r="H238" s="192">
        <v>3.5</v>
      </c>
      <c r="I238" s="193"/>
      <c r="L238" s="189"/>
      <c r="M238" s="194"/>
      <c r="N238" s="195"/>
      <c r="O238" s="195"/>
      <c r="P238" s="195"/>
      <c r="Q238" s="195"/>
      <c r="R238" s="195"/>
      <c r="S238" s="195"/>
      <c r="T238" s="196"/>
      <c r="AT238" s="190" t="s">
        <v>184</v>
      </c>
      <c r="AU238" s="190" t="s">
        <v>83</v>
      </c>
      <c r="AV238" s="14" t="s">
        <v>83</v>
      </c>
      <c r="AW238" s="14" t="s">
        <v>30</v>
      </c>
      <c r="AX238" s="14" t="s">
        <v>74</v>
      </c>
      <c r="AY238" s="190" t="s">
        <v>130</v>
      </c>
    </row>
    <row r="239" spans="1:65" s="15" customFormat="1">
      <c r="B239" s="197"/>
      <c r="D239" s="151" t="s">
        <v>184</v>
      </c>
      <c r="E239" s="198" t="s">
        <v>1</v>
      </c>
      <c r="F239" s="199" t="s">
        <v>187</v>
      </c>
      <c r="H239" s="200">
        <v>80.5</v>
      </c>
      <c r="I239" s="201"/>
      <c r="L239" s="197"/>
      <c r="M239" s="202"/>
      <c r="N239" s="203"/>
      <c r="O239" s="203"/>
      <c r="P239" s="203"/>
      <c r="Q239" s="203"/>
      <c r="R239" s="203"/>
      <c r="S239" s="203"/>
      <c r="T239" s="204"/>
      <c r="AT239" s="198" t="s">
        <v>184</v>
      </c>
      <c r="AU239" s="198" t="s">
        <v>83</v>
      </c>
      <c r="AV239" s="15" t="s">
        <v>89</v>
      </c>
      <c r="AW239" s="15" t="s">
        <v>30</v>
      </c>
      <c r="AX239" s="15" t="s">
        <v>79</v>
      </c>
      <c r="AY239" s="198" t="s">
        <v>130</v>
      </c>
    </row>
    <row r="240" spans="1:65" s="2" customFormat="1" ht="21.75" customHeight="1">
      <c r="A240" s="32"/>
      <c r="B240" s="137"/>
      <c r="C240" s="138" t="s">
        <v>378</v>
      </c>
      <c r="D240" s="138" t="s">
        <v>127</v>
      </c>
      <c r="E240" s="139" t="s">
        <v>379</v>
      </c>
      <c r="F240" s="140" t="s">
        <v>380</v>
      </c>
      <c r="G240" s="141" t="s">
        <v>204</v>
      </c>
      <c r="H240" s="142">
        <v>154.65</v>
      </c>
      <c r="I240" s="143"/>
      <c r="J240" s="144">
        <f>ROUND(I240*H240,2)</f>
        <v>0</v>
      </c>
      <c r="K240" s="140" t="s">
        <v>181</v>
      </c>
      <c r="L240" s="33"/>
      <c r="M240" s="145" t="s">
        <v>1</v>
      </c>
      <c r="N240" s="146" t="s">
        <v>39</v>
      </c>
      <c r="O240" s="58"/>
      <c r="P240" s="147">
        <f>O240*H240</f>
        <v>0</v>
      </c>
      <c r="Q240" s="147">
        <v>0</v>
      </c>
      <c r="R240" s="147">
        <f>Q240*H240</f>
        <v>0</v>
      </c>
      <c r="S240" s="147">
        <v>0</v>
      </c>
      <c r="T240" s="148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49" t="s">
        <v>89</v>
      </c>
      <c r="AT240" s="149" t="s">
        <v>127</v>
      </c>
      <c r="AU240" s="149" t="s">
        <v>83</v>
      </c>
      <c r="AY240" s="17" t="s">
        <v>130</v>
      </c>
      <c r="BE240" s="150">
        <f>IF(N240="základní",J240,0)</f>
        <v>0</v>
      </c>
      <c r="BF240" s="150">
        <f>IF(N240="snížená",J240,0)</f>
        <v>0</v>
      </c>
      <c r="BG240" s="150">
        <f>IF(N240="zákl. přenesená",J240,0)</f>
        <v>0</v>
      </c>
      <c r="BH240" s="150">
        <f>IF(N240="sníž. přenesená",J240,0)</f>
        <v>0</v>
      </c>
      <c r="BI240" s="150">
        <f>IF(N240="nulová",J240,0)</f>
        <v>0</v>
      </c>
      <c r="BJ240" s="17" t="s">
        <v>79</v>
      </c>
      <c r="BK240" s="150">
        <f>ROUND(I240*H240,2)</f>
        <v>0</v>
      </c>
      <c r="BL240" s="17" t="s">
        <v>89</v>
      </c>
      <c r="BM240" s="149" t="s">
        <v>381</v>
      </c>
    </row>
    <row r="241" spans="1:65" s="2" customFormat="1" ht="29.25">
      <c r="A241" s="32"/>
      <c r="B241" s="33"/>
      <c r="C241" s="32"/>
      <c r="D241" s="151" t="s">
        <v>132</v>
      </c>
      <c r="E241" s="32"/>
      <c r="F241" s="152" t="s">
        <v>382</v>
      </c>
      <c r="G241" s="32"/>
      <c r="H241" s="32"/>
      <c r="I241" s="96"/>
      <c r="J241" s="32"/>
      <c r="K241" s="32"/>
      <c r="L241" s="33"/>
      <c r="M241" s="153"/>
      <c r="N241" s="154"/>
      <c r="O241" s="58"/>
      <c r="P241" s="58"/>
      <c r="Q241" s="58"/>
      <c r="R241" s="58"/>
      <c r="S241" s="58"/>
      <c r="T241" s="59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T241" s="17" t="s">
        <v>132</v>
      </c>
      <c r="AU241" s="17" t="s">
        <v>83</v>
      </c>
    </row>
    <row r="242" spans="1:65" s="13" customFormat="1">
      <c r="B242" s="182"/>
      <c r="D242" s="151" t="s">
        <v>184</v>
      </c>
      <c r="E242" s="183" t="s">
        <v>1</v>
      </c>
      <c r="F242" s="184" t="s">
        <v>383</v>
      </c>
      <c r="H242" s="183" t="s">
        <v>1</v>
      </c>
      <c r="I242" s="185"/>
      <c r="L242" s="182"/>
      <c r="M242" s="186"/>
      <c r="N242" s="187"/>
      <c r="O242" s="187"/>
      <c r="P242" s="187"/>
      <c r="Q242" s="187"/>
      <c r="R242" s="187"/>
      <c r="S242" s="187"/>
      <c r="T242" s="188"/>
      <c r="AT242" s="183" t="s">
        <v>184</v>
      </c>
      <c r="AU242" s="183" t="s">
        <v>83</v>
      </c>
      <c r="AV242" s="13" t="s">
        <v>79</v>
      </c>
      <c r="AW242" s="13" t="s">
        <v>30</v>
      </c>
      <c r="AX242" s="13" t="s">
        <v>74</v>
      </c>
      <c r="AY242" s="183" t="s">
        <v>130</v>
      </c>
    </row>
    <row r="243" spans="1:65" s="14" customFormat="1">
      <c r="B243" s="189"/>
      <c r="D243" s="151" t="s">
        <v>184</v>
      </c>
      <c r="E243" s="190" t="s">
        <v>1</v>
      </c>
      <c r="F243" s="191" t="s">
        <v>384</v>
      </c>
      <c r="H243" s="192">
        <v>81.75</v>
      </c>
      <c r="I243" s="193"/>
      <c r="L243" s="189"/>
      <c r="M243" s="194"/>
      <c r="N243" s="195"/>
      <c r="O243" s="195"/>
      <c r="P243" s="195"/>
      <c r="Q243" s="195"/>
      <c r="R243" s="195"/>
      <c r="S243" s="195"/>
      <c r="T243" s="196"/>
      <c r="AT243" s="190" t="s">
        <v>184</v>
      </c>
      <c r="AU243" s="190" t="s">
        <v>83</v>
      </c>
      <c r="AV243" s="14" t="s">
        <v>83</v>
      </c>
      <c r="AW243" s="14" t="s">
        <v>30</v>
      </c>
      <c r="AX243" s="14" t="s">
        <v>74</v>
      </c>
      <c r="AY243" s="190" t="s">
        <v>130</v>
      </c>
    </row>
    <row r="244" spans="1:65" s="13" customFormat="1">
      <c r="B244" s="182"/>
      <c r="D244" s="151" t="s">
        <v>184</v>
      </c>
      <c r="E244" s="183" t="s">
        <v>1</v>
      </c>
      <c r="F244" s="184" t="s">
        <v>385</v>
      </c>
      <c r="H244" s="183" t="s">
        <v>1</v>
      </c>
      <c r="I244" s="185"/>
      <c r="L244" s="182"/>
      <c r="M244" s="186"/>
      <c r="N244" s="187"/>
      <c r="O244" s="187"/>
      <c r="P244" s="187"/>
      <c r="Q244" s="187"/>
      <c r="R244" s="187"/>
      <c r="S244" s="187"/>
      <c r="T244" s="188"/>
      <c r="AT244" s="183" t="s">
        <v>184</v>
      </c>
      <c r="AU244" s="183" t="s">
        <v>83</v>
      </c>
      <c r="AV244" s="13" t="s">
        <v>79</v>
      </c>
      <c r="AW244" s="13" t="s">
        <v>30</v>
      </c>
      <c r="AX244" s="13" t="s">
        <v>74</v>
      </c>
      <c r="AY244" s="183" t="s">
        <v>130</v>
      </c>
    </row>
    <row r="245" spans="1:65" s="14" customFormat="1">
      <c r="B245" s="189"/>
      <c r="D245" s="151" t="s">
        <v>184</v>
      </c>
      <c r="E245" s="190" t="s">
        <v>1</v>
      </c>
      <c r="F245" s="191" t="s">
        <v>386</v>
      </c>
      <c r="H245" s="192">
        <v>72.900000000000006</v>
      </c>
      <c r="I245" s="193"/>
      <c r="L245" s="189"/>
      <c r="M245" s="194"/>
      <c r="N245" s="195"/>
      <c r="O245" s="195"/>
      <c r="P245" s="195"/>
      <c r="Q245" s="195"/>
      <c r="R245" s="195"/>
      <c r="S245" s="195"/>
      <c r="T245" s="196"/>
      <c r="AT245" s="190" t="s">
        <v>184</v>
      </c>
      <c r="AU245" s="190" t="s">
        <v>83</v>
      </c>
      <c r="AV245" s="14" t="s">
        <v>83</v>
      </c>
      <c r="AW245" s="14" t="s">
        <v>30</v>
      </c>
      <c r="AX245" s="14" t="s">
        <v>74</v>
      </c>
      <c r="AY245" s="190" t="s">
        <v>130</v>
      </c>
    </row>
    <row r="246" spans="1:65" s="15" customFormat="1">
      <c r="B246" s="197"/>
      <c r="D246" s="151" t="s">
        <v>184</v>
      </c>
      <c r="E246" s="198" t="s">
        <v>1</v>
      </c>
      <c r="F246" s="199" t="s">
        <v>187</v>
      </c>
      <c r="H246" s="200">
        <v>154.65</v>
      </c>
      <c r="I246" s="201"/>
      <c r="L246" s="197"/>
      <c r="M246" s="202"/>
      <c r="N246" s="203"/>
      <c r="O246" s="203"/>
      <c r="P246" s="203"/>
      <c r="Q246" s="203"/>
      <c r="R246" s="203"/>
      <c r="S246" s="203"/>
      <c r="T246" s="204"/>
      <c r="AT246" s="198" t="s">
        <v>184</v>
      </c>
      <c r="AU246" s="198" t="s">
        <v>83</v>
      </c>
      <c r="AV246" s="15" t="s">
        <v>89</v>
      </c>
      <c r="AW246" s="15" t="s">
        <v>30</v>
      </c>
      <c r="AX246" s="15" t="s">
        <v>79</v>
      </c>
      <c r="AY246" s="198" t="s">
        <v>130</v>
      </c>
    </row>
    <row r="247" spans="1:65" s="2" customFormat="1" ht="16.5" customHeight="1">
      <c r="A247" s="32"/>
      <c r="B247" s="137"/>
      <c r="C247" s="138" t="s">
        <v>387</v>
      </c>
      <c r="D247" s="138" t="s">
        <v>127</v>
      </c>
      <c r="E247" s="139" t="s">
        <v>388</v>
      </c>
      <c r="F247" s="140" t="s">
        <v>389</v>
      </c>
      <c r="G247" s="141" t="s">
        <v>180</v>
      </c>
      <c r="H247" s="142">
        <v>356.85</v>
      </c>
      <c r="I247" s="143"/>
      <c r="J247" s="144">
        <f>ROUND(I247*H247,2)</f>
        <v>0</v>
      </c>
      <c r="K247" s="140" t="s">
        <v>181</v>
      </c>
      <c r="L247" s="33"/>
      <c r="M247" s="145" t="s">
        <v>1</v>
      </c>
      <c r="N247" s="146" t="s">
        <v>39</v>
      </c>
      <c r="O247" s="58"/>
      <c r="P247" s="147">
        <f>O247*H247</f>
        <v>0</v>
      </c>
      <c r="Q247" s="147">
        <v>8.4000000000000003E-4</v>
      </c>
      <c r="R247" s="147">
        <f>Q247*H247</f>
        <v>0.29975400000000002</v>
      </c>
      <c r="S247" s="147">
        <v>0</v>
      </c>
      <c r="T247" s="148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49" t="s">
        <v>89</v>
      </c>
      <c r="AT247" s="149" t="s">
        <v>127</v>
      </c>
      <c r="AU247" s="149" t="s">
        <v>83</v>
      </c>
      <c r="AY247" s="17" t="s">
        <v>130</v>
      </c>
      <c r="BE247" s="150">
        <f>IF(N247="základní",J247,0)</f>
        <v>0</v>
      </c>
      <c r="BF247" s="150">
        <f>IF(N247="snížená",J247,0)</f>
        <v>0</v>
      </c>
      <c r="BG247" s="150">
        <f>IF(N247="zákl. přenesená",J247,0)</f>
        <v>0</v>
      </c>
      <c r="BH247" s="150">
        <f>IF(N247="sníž. přenesená",J247,0)</f>
        <v>0</v>
      </c>
      <c r="BI247" s="150">
        <f>IF(N247="nulová",J247,0)</f>
        <v>0</v>
      </c>
      <c r="BJ247" s="17" t="s">
        <v>79</v>
      </c>
      <c r="BK247" s="150">
        <f>ROUND(I247*H247,2)</f>
        <v>0</v>
      </c>
      <c r="BL247" s="17" t="s">
        <v>89</v>
      </c>
      <c r="BM247" s="149" t="s">
        <v>390</v>
      </c>
    </row>
    <row r="248" spans="1:65" s="2" customFormat="1" ht="19.5">
      <c r="A248" s="32"/>
      <c r="B248" s="33"/>
      <c r="C248" s="32"/>
      <c r="D248" s="151" t="s">
        <v>132</v>
      </c>
      <c r="E248" s="32"/>
      <c r="F248" s="152" t="s">
        <v>391</v>
      </c>
      <c r="G248" s="32"/>
      <c r="H248" s="32"/>
      <c r="I248" s="96"/>
      <c r="J248" s="32"/>
      <c r="K248" s="32"/>
      <c r="L248" s="33"/>
      <c r="M248" s="153"/>
      <c r="N248" s="154"/>
      <c r="O248" s="58"/>
      <c r="P248" s="58"/>
      <c r="Q248" s="58"/>
      <c r="R248" s="58"/>
      <c r="S248" s="58"/>
      <c r="T248" s="59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T248" s="17" t="s">
        <v>132</v>
      </c>
      <c r="AU248" s="17" t="s">
        <v>83</v>
      </c>
    </row>
    <row r="249" spans="1:65" s="14" customFormat="1">
      <c r="B249" s="189"/>
      <c r="D249" s="151" t="s">
        <v>184</v>
      </c>
      <c r="E249" s="190" t="s">
        <v>1</v>
      </c>
      <c r="F249" s="191" t="s">
        <v>392</v>
      </c>
      <c r="H249" s="192">
        <v>162.44999999999999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184</v>
      </c>
      <c r="AU249" s="190" t="s">
        <v>83</v>
      </c>
      <c r="AV249" s="14" t="s">
        <v>83</v>
      </c>
      <c r="AW249" s="14" t="s">
        <v>30</v>
      </c>
      <c r="AX249" s="14" t="s">
        <v>74</v>
      </c>
      <c r="AY249" s="190" t="s">
        <v>130</v>
      </c>
    </row>
    <row r="250" spans="1:65" s="14" customFormat="1">
      <c r="B250" s="189"/>
      <c r="D250" s="151" t="s">
        <v>184</v>
      </c>
      <c r="E250" s="190" t="s">
        <v>1</v>
      </c>
      <c r="F250" s="191" t="s">
        <v>393</v>
      </c>
      <c r="H250" s="192">
        <v>194.4</v>
      </c>
      <c r="I250" s="193"/>
      <c r="L250" s="189"/>
      <c r="M250" s="194"/>
      <c r="N250" s="195"/>
      <c r="O250" s="195"/>
      <c r="P250" s="195"/>
      <c r="Q250" s="195"/>
      <c r="R250" s="195"/>
      <c r="S250" s="195"/>
      <c r="T250" s="196"/>
      <c r="AT250" s="190" t="s">
        <v>184</v>
      </c>
      <c r="AU250" s="190" t="s">
        <v>83</v>
      </c>
      <c r="AV250" s="14" t="s">
        <v>83</v>
      </c>
      <c r="AW250" s="14" t="s">
        <v>30</v>
      </c>
      <c r="AX250" s="14" t="s">
        <v>74</v>
      </c>
      <c r="AY250" s="190" t="s">
        <v>130</v>
      </c>
    </row>
    <row r="251" spans="1:65" s="15" customFormat="1">
      <c r="B251" s="197"/>
      <c r="D251" s="151" t="s">
        <v>184</v>
      </c>
      <c r="E251" s="198" t="s">
        <v>1</v>
      </c>
      <c r="F251" s="199" t="s">
        <v>187</v>
      </c>
      <c r="H251" s="200">
        <v>356.85</v>
      </c>
      <c r="I251" s="201"/>
      <c r="L251" s="197"/>
      <c r="M251" s="202"/>
      <c r="N251" s="203"/>
      <c r="O251" s="203"/>
      <c r="P251" s="203"/>
      <c r="Q251" s="203"/>
      <c r="R251" s="203"/>
      <c r="S251" s="203"/>
      <c r="T251" s="204"/>
      <c r="AT251" s="198" t="s">
        <v>184</v>
      </c>
      <c r="AU251" s="198" t="s">
        <v>83</v>
      </c>
      <c r="AV251" s="15" t="s">
        <v>89</v>
      </c>
      <c r="AW251" s="15" t="s">
        <v>30</v>
      </c>
      <c r="AX251" s="15" t="s">
        <v>79</v>
      </c>
      <c r="AY251" s="198" t="s">
        <v>130</v>
      </c>
    </row>
    <row r="252" spans="1:65" s="2" customFormat="1" ht="21.75" customHeight="1">
      <c r="A252" s="32"/>
      <c r="B252" s="137"/>
      <c r="C252" s="138" t="s">
        <v>394</v>
      </c>
      <c r="D252" s="138" t="s">
        <v>127</v>
      </c>
      <c r="E252" s="139" t="s">
        <v>395</v>
      </c>
      <c r="F252" s="140" t="s">
        <v>396</v>
      </c>
      <c r="G252" s="141" t="s">
        <v>180</v>
      </c>
      <c r="H252" s="142">
        <v>356.35</v>
      </c>
      <c r="I252" s="143"/>
      <c r="J252" s="144">
        <f>ROUND(I252*H252,2)</f>
        <v>0</v>
      </c>
      <c r="K252" s="140" t="s">
        <v>181</v>
      </c>
      <c r="L252" s="33"/>
      <c r="M252" s="145" t="s">
        <v>1</v>
      </c>
      <c r="N252" s="146" t="s">
        <v>39</v>
      </c>
      <c r="O252" s="58"/>
      <c r="P252" s="147">
        <f>O252*H252</f>
        <v>0</v>
      </c>
      <c r="Q252" s="147">
        <v>0</v>
      </c>
      <c r="R252" s="147">
        <f>Q252*H252</f>
        <v>0</v>
      </c>
      <c r="S252" s="147">
        <v>0</v>
      </c>
      <c r="T252" s="148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49" t="s">
        <v>89</v>
      </c>
      <c r="AT252" s="149" t="s">
        <v>127</v>
      </c>
      <c r="AU252" s="149" t="s">
        <v>83</v>
      </c>
      <c r="AY252" s="17" t="s">
        <v>130</v>
      </c>
      <c r="BE252" s="150">
        <f>IF(N252="základní",J252,0)</f>
        <v>0</v>
      </c>
      <c r="BF252" s="150">
        <f>IF(N252="snížená",J252,0)</f>
        <v>0</v>
      </c>
      <c r="BG252" s="150">
        <f>IF(N252="zákl. přenesená",J252,0)</f>
        <v>0</v>
      </c>
      <c r="BH252" s="150">
        <f>IF(N252="sníž. přenesená",J252,0)</f>
        <v>0</v>
      </c>
      <c r="BI252" s="150">
        <f>IF(N252="nulová",J252,0)</f>
        <v>0</v>
      </c>
      <c r="BJ252" s="17" t="s">
        <v>79</v>
      </c>
      <c r="BK252" s="150">
        <f>ROUND(I252*H252,2)</f>
        <v>0</v>
      </c>
      <c r="BL252" s="17" t="s">
        <v>89</v>
      </c>
      <c r="BM252" s="149" t="s">
        <v>397</v>
      </c>
    </row>
    <row r="253" spans="1:65" s="2" customFormat="1" ht="29.25">
      <c r="A253" s="32"/>
      <c r="B253" s="33"/>
      <c r="C253" s="32"/>
      <c r="D253" s="151" t="s">
        <v>132</v>
      </c>
      <c r="E253" s="32"/>
      <c r="F253" s="152" t="s">
        <v>398</v>
      </c>
      <c r="G253" s="32"/>
      <c r="H253" s="32"/>
      <c r="I253" s="96"/>
      <c r="J253" s="32"/>
      <c r="K253" s="32"/>
      <c r="L253" s="33"/>
      <c r="M253" s="153"/>
      <c r="N253" s="154"/>
      <c r="O253" s="58"/>
      <c r="P253" s="58"/>
      <c r="Q253" s="58"/>
      <c r="R253" s="58"/>
      <c r="S253" s="58"/>
      <c r="T253" s="59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T253" s="17" t="s">
        <v>132</v>
      </c>
      <c r="AU253" s="17" t="s">
        <v>83</v>
      </c>
    </row>
    <row r="254" spans="1:65" s="2" customFormat="1" ht="21.75" customHeight="1">
      <c r="A254" s="32"/>
      <c r="B254" s="137"/>
      <c r="C254" s="138" t="s">
        <v>399</v>
      </c>
      <c r="D254" s="138" t="s">
        <v>127</v>
      </c>
      <c r="E254" s="139" t="s">
        <v>400</v>
      </c>
      <c r="F254" s="140" t="s">
        <v>401</v>
      </c>
      <c r="G254" s="141" t="s">
        <v>204</v>
      </c>
      <c r="H254" s="142">
        <v>154.65</v>
      </c>
      <c r="I254" s="143"/>
      <c r="J254" s="144">
        <f>ROUND(I254*H254,2)</f>
        <v>0</v>
      </c>
      <c r="K254" s="140" t="s">
        <v>181</v>
      </c>
      <c r="L254" s="33"/>
      <c r="M254" s="145" t="s">
        <v>1</v>
      </c>
      <c r="N254" s="146" t="s">
        <v>39</v>
      </c>
      <c r="O254" s="58"/>
      <c r="P254" s="147">
        <f>O254*H254</f>
        <v>0</v>
      </c>
      <c r="Q254" s="147">
        <v>0</v>
      </c>
      <c r="R254" s="147">
        <f>Q254*H254</f>
        <v>0</v>
      </c>
      <c r="S254" s="147">
        <v>0</v>
      </c>
      <c r="T254" s="148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49" t="s">
        <v>89</v>
      </c>
      <c r="AT254" s="149" t="s">
        <v>127</v>
      </c>
      <c r="AU254" s="149" t="s">
        <v>83</v>
      </c>
      <c r="AY254" s="17" t="s">
        <v>130</v>
      </c>
      <c r="BE254" s="150">
        <f>IF(N254="základní",J254,0)</f>
        <v>0</v>
      </c>
      <c r="BF254" s="150">
        <f>IF(N254="snížená",J254,0)</f>
        <v>0</v>
      </c>
      <c r="BG254" s="150">
        <f>IF(N254="zákl. přenesená",J254,0)</f>
        <v>0</v>
      </c>
      <c r="BH254" s="150">
        <f>IF(N254="sníž. přenesená",J254,0)</f>
        <v>0</v>
      </c>
      <c r="BI254" s="150">
        <f>IF(N254="nulová",J254,0)</f>
        <v>0</v>
      </c>
      <c r="BJ254" s="17" t="s">
        <v>79</v>
      </c>
      <c r="BK254" s="150">
        <f>ROUND(I254*H254,2)</f>
        <v>0</v>
      </c>
      <c r="BL254" s="17" t="s">
        <v>89</v>
      </c>
      <c r="BM254" s="149" t="s">
        <v>402</v>
      </c>
    </row>
    <row r="255" spans="1:65" s="2" customFormat="1" ht="19.5">
      <c r="A255" s="32"/>
      <c r="B255" s="33"/>
      <c r="C255" s="32"/>
      <c r="D255" s="151" t="s">
        <v>132</v>
      </c>
      <c r="E255" s="32"/>
      <c r="F255" s="152" t="s">
        <v>403</v>
      </c>
      <c r="G255" s="32"/>
      <c r="H255" s="32"/>
      <c r="I255" s="96"/>
      <c r="J255" s="32"/>
      <c r="K255" s="32"/>
      <c r="L255" s="33"/>
      <c r="M255" s="153"/>
      <c r="N255" s="154"/>
      <c r="O255" s="58"/>
      <c r="P255" s="58"/>
      <c r="Q255" s="58"/>
      <c r="R255" s="58"/>
      <c r="S255" s="58"/>
      <c r="T255" s="59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T255" s="17" t="s">
        <v>132</v>
      </c>
      <c r="AU255" s="17" t="s">
        <v>83</v>
      </c>
    </row>
    <row r="256" spans="1:65" s="2" customFormat="1" ht="21.75" customHeight="1">
      <c r="A256" s="32"/>
      <c r="B256" s="137"/>
      <c r="C256" s="138" t="s">
        <v>404</v>
      </c>
      <c r="D256" s="138" t="s">
        <v>127</v>
      </c>
      <c r="E256" s="139" t="s">
        <v>405</v>
      </c>
      <c r="F256" s="140" t="s">
        <v>406</v>
      </c>
      <c r="G256" s="141" t="s">
        <v>204</v>
      </c>
      <c r="H256" s="142">
        <v>69.099999999999994</v>
      </c>
      <c r="I256" s="143"/>
      <c r="J256" s="144">
        <f>ROUND(I256*H256,2)</f>
        <v>0</v>
      </c>
      <c r="K256" s="140" t="s">
        <v>181</v>
      </c>
      <c r="L256" s="33"/>
      <c r="M256" s="145" t="s">
        <v>1</v>
      </c>
      <c r="N256" s="146" t="s">
        <v>39</v>
      </c>
      <c r="O256" s="58"/>
      <c r="P256" s="147">
        <f>O256*H256</f>
        <v>0</v>
      </c>
      <c r="Q256" s="147">
        <v>0</v>
      </c>
      <c r="R256" s="147">
        <f>Q256*H256</f>
        <v>0</v>
      </c>
      <c r="S256" s="147">
        <v>0</v>
      </c>
      <c r="T256" s="148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49" t="s">
        <v>89</v>
      </c>
      <c r="AT256" s="149" t="s">
        <v>127</v>
      </c>
      <c r="AU256" s="149" t="s">
        <v>83</v>
      </c>
      <c r="AY256" s="17" t="s">
        <v>130</v>
      </c>
      <c r="BE256" s="150">
        <f>IF(N256="základní",J256,0)</f>
        <v>0</v>
      </c>
      <c r="BF256" s="150">
        <f>IF(N256="snížená",J256,0)</f>
        <v>0</v>
      </c>
      <c r="BG256" s="150">
        <f>IF(N256="zákl. přenesená",J256,0)</f>
        <v>0</v>
      </c>
      <c r="BH256" s="150">
        <f>IF(N256="sníž. přenesená",J256,0)</f>
        <v>0</v>
      </c>
      <c r="BI256" s="150">
        <f>IF(N256="nulová",J256,0)</f>
        <v>0</v>
      </c>
      <c r="BJ256" s="17" t="s">
        <v>79</v>
      </c>
      <c r="BK256" s="150">
        <f>ROUND(I256*H256,2)</f>
        <v>0</v>
      </c>
      <c r="BL256" s="17" t="s">
        <v>89</v>
      </c>
      <c r="BM256" s="149" t="s">
        <v>407</v>
      </c>
    </row>
    <row r="257" spans="1:65" s="2" customFormat="1" ht="39">
      <c r="A257" s="32"/>
      <c r="B257" s="33"/>
      <c r="C257" s="32"/>
      <c r="D257" s="151" t="s">
        <v>132</v>
      </c>
      <c r="E257" s="32"/>
      <c r="F257" s="152" t="s">
        <v>408</v>
      </c>
      <c r="G257" s="32"/>
      <c r="H257" s="32"/>
      <c r="I257" s="96"/>
      <c r="J257" s="32"/>
      <c r="K257" s="32"/>
      <c r="L257" s="33"/>
      <c r="M257" s="153"/>
      <c r="N257" s="154"/>
      <c r="O257" s="58"/>
      <c r="P257" s="58"/>
      <c r="Q257" s="58"/>
      <c r="R257" s="58"/>
      <c r="S257" s="58"/>
      <c r="T257" s="59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T257" s="17" t="s">
        <v>132</v>
      </c>
      <c r="AU257" s="17" t="s">
        <v>83</v>
      </c>
    </row>
    <row r="258" spans="1:65" s="13" customFormat="1">
      <c r="B258" s="182"/>
      <c r="D258" s="151" t="s">
        <v>184</v>
      </c>
      <c r="E258" s="183" t="s">
        <v>1</v>
      </c>
      <c r="F258" s="184" t="s">
        <v>409</v>
      </c>
      <c r="H258" s="183" t="s">
        <v>1</v>
      </c>
      <c r="I258" s="185"/>
      <c r="L258" s="182"/>
      <c r="M258" s="186"/>
      <c r="N258" s="187"/>
      <c r="O258" s="187"/>
      <c r="P258" s="187"/>
      <c r="Q258" s="187"/>
      <c r="R258" s="187"/>
      <c r="S258" s="187"/>
      <c r="T258" s="188"/>
      <c r="AT258" s="183" t="s">
        <v>184</v>
      </c>
      <c r="AU258" s="183" t="s">
        <v>83</v>
      </c>
      <c r="AV258" s="13" t="s">
        <v>79</v>
      </c>
      <c r="AW258" s="13" t="s">
        <v>30</v>
      </c>
      <c r="AX258" s="13" t="s">
        <v>74</v>
      </c>
      <c r="AY258" s="183" t="s">
        <v>130</v>
      </c>
    </row>
    <row r="259" spans="1:65" s="14" customFormat="1">
      <c r="B259" s="189"/>
      <c r="D259" s="151" t="s">
        <v>184</v>
      </c>
      <c r="E259" s="190" t="s">
        <v>1</v>
      </c>
      <c r="F259" s="191" t="s">
        <v>353</v>
      </c>
      <c r="H259" s="192">
        <v>69.099999999999994</v>
      </c>
      <c r="I259" s="193"/>
      <c r="L259" s="189"/>
      <c r="M259" s="194"/>
      <c r="N259" s="195"/>
      <c r="O259" s="195"/>
      <c r="P259" s="195"/>
      <c r="Q259" s="195"/>
      <c r="R259" s="195"/>
      <c r="S259" s="195"/>
      <c r="T259" s="196"/>
      <c r="AT259" s="190" t="s">
        <v>184</v>
      </c>
      <c r="AU259" s="190" t="s">
        <v>83</v>
      </c>
      <c r="AV259" s="14" t="s">
        <v>83</v>
      </c>
      <c r="AW259" s="14" t="s">
        <v>30</v>
      </c>
      <c r="AX259" s="14" t="s">
        <v>74</v>
      </c>
      <c r="AY259" s="190" t="s">
        <v>130</v>
      </c>
    </row>
    <row r="260" spans="1:65" s="15" customFormat="1">
      <c r="B260" s="197"/>
      <c r="D260" s="151" t="s">
        <v>184</v>
      </c>
      <c r="E260" s="198" t="s">
        <v>1</v>
      </c>
      <c r="F260" s="199" t="s">
        <v>187</v>
      </c>
      <c r="H260" s="200">
        <v>69.099999999999994</v>
      </c>
      <c r="I260" s="201"/>
      <c r="L260" s="197"/>
      <c r="M260" s="202"/>
      <c r="N260" s="203"/>
      <c r="O260" s="203"/>
      <c r="P260" s="203"/>
      <c r="Q260" s="203"/>
      <c r="R260" s="203"/>
      <c r="S260" s="203"/>
      <c r="T260" s="204"/>
      <c r="AT260" s="198" t="s">
        <v>184</v>
      </c>
      <c r="AU260" s="198" t="s">
        <v>83</v>
      </c>
      <c r="AV260" s="15" t="s">
        <v>89</v>
      </c>
      <c r="AW260" s="15" t="s">
        <v>30</v>
      </c>
      <c r="AX260" s="15" t="s">
        <v>79</v>
      </c>
      <c r="AY260" s="198" t="s">
        <v>130</v>
      </c>
    </row>
    <row r="261" spans="1:65" s="2" customFormat="1" ht="21.75" customHeight="1">
      <c r="A261" s="32"/>
      <c r="B261" s="137"/>
      <c r="C261" s="138" t="s">
        <v>410</v>
      </c>
      <c r="D261" s="138" t="s">
        <v>127</v>
      </c>
      <c r="E261" s="139" t="s">
        <v>411</v>
      </c>
      <c r="F261" s="140" t="s">
        <v>412</v>
      </c>
      <c r="G261" s="141" t="s">
        <v>204</v>
      </c>
      <c r="H261" s="142">
        <v>148</v>
      </c>
      <c r="I261" s="143"/>
      <c r="J261" s="144">
        <f>ROUND(I261*H261,2)</f>
        <v>0</v>
      </c>
      <c r="K261" s="140" t="s">
        <v>181</v>
      </c>
      <c r="L261" s="33"/>
      <c r="M261" s="145" t="s">
        <v>1</v>
      </c>
      <c r="N261" s="146" t="s">
        <v>39</v>
      </c>
      <c r="O261" s="58"/>
      <c r="P261" s="147">
        <f>O261*H261</f>
        <v>0</v>
      </c>
      <c r="Q261" s="147">
        <v>0</v>
      </c>
      <c r="R261" s="147">
        <f>Q261*H261</f>
        <v>0</v>
      </c>
      <c r="S261" s="147">
        <v>0</v>
      </c>
      <c r="T261" s="148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49" t="s">
        <v>89</v>
      </c>
      <c r="AT261" s="149" t="s">
        <v>127</v>
      </c>
      <c r="AU261" s="149" t="s">
        <v>83</v>
      </c>
      <c r="AY261" s="17" t="s">
        <v>130</v>
      </c>
      <c r="BE261" s="150">
        <f>IF(N261="základní",J261,0)</f>
        <v>0</v>
      </c>
      <c r="BF261" s="150">
        <f>IF(N261="snížená",J261,0)</f>
        <v>0</v>
      </c>
      <c r="BG261" s="150">
        <f>IF(N261="zákl. přenesená",J261,0)</f>
        <v>0</v>
      </c>
      <c r="BH261" s="150">
        <f>IF(N261="sníž. přenesená",J261,0)</f>
        <v>0</v>
      </c>
      <c r="BI261" s="150">
        <f>IF(N261="nulová",J261,0)</f>
        <v>0</v>
      </c>
      <c r="BJ261" s="17" t="s">
        <v>79</v>
      </c>
      <c r="BK261" s="150">
        <f>ROUND(I261*H261,2)</f>
        <v>0</v>
      </c>
      <c r="BL261" s="17" t="s">
        <v>89</v>
      </c>
      <c r="BM261" s="149" t="s">
        <v>413</v>
      </c>
    </row>
    <row r="262" spans="1:65" s="2" customFormat="1" ht="39">
      <c r="A262" s="32"/>
      <c r="B262" s="33"/>
      <c r="C262" s="32"/>
      <c r="D262" s="151" t="s">
        <v>132</v>
      </c>
      <c r="E262" s="32"/>
      <c r="F262" s="152" t="s">
        <v>414</v>
      </c>
      <c r="G262" s="32"/>
      <c r="H262" s="32"/>
      <c r="I262" s="96"/>
      <c r="J262" s="32"/>
      <c r="K262" s="32"/>
      <c r="L262" s="33"/>
      <c r="M262" s="153"/>
      <c r="N262" s="154"/>
      <c r="O262" s="58"/>
      <c r="P262" s="58"/>
      <c r="Q262" s="58"/>
      <c r="R262" s="58"/>
      <c r="S262" s="58"/>
      <c r="T262" s="59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T262" s="17" t="s">
        <v>132</v>
      </c>
      <c r="AU262" s="17" t="s">
        <v>83</v>
      </c>
    </row>
    <row r="263" spans="1:65" s="13" customFormat="1">
      <c r="B263" s="182"/>
      <c r="D263" s="151" t="s">
        <v>184</v>
      </c>
      <c r="E263" s="183" t="s">
        <v>1</v>
      </c>
      <c r="F263" s="184" t="s">
        <v>415</v>
      </c>
      <c r="H263" s="183" t="s">
        <v>1</v>
      </c>
      <c r="I263" s="185"/>
      <c r="L263" s="182"/>
      <c r="M263" s="186"/>
      <c r="N263" s="187"/>
      <c r="O263" s="187"/>
      <c r="P263" s="187"/>
      <c r="Q263" s="187"/>
      <c r="R263" s="187"/>
      <c r="S263" s="187"/>
      <c r="T263" s="188"/>
      <c r="AT263" s="183" t="s">
        <v>184</v>
      </c>
      <c r="AU263" s="183" t="s">
        <v>83</v>
      </c>
      <c r="AV263" s="13" t="s">
        <v>79</v>
      </c>
      <c r="AW263" s="13" t="s">
        <v>30</v>
      </c>
      <c r="AX263" s="13" t="s">
        <v>74</v>
      </c>
      <c r="AY263" s="183" t="s">
        <v>130</v>
      </c>
    </row>
    <row r="264" spans="1:65" s="14" customFormat="1">
      <c r="B264" s="189"/>
      <c r="D264" s="151" t="s">
        <v>184</v>
      </c>
      <c r="E264" s="190" t="s">
        <v>1</v>
      </c>
      <c r="F264" s="191" t="s">
        <v>416</v>
      </c>
      <c r="H264" s="192">
        <v>148</v>
      </c>
      <c r="I264" s="193"/>
      <c r="L264" s="189"/>
      <c r="M264" s="194"/>
      <c r="N264" s="195"/>
      <c r="O264" s="195"/>
      <c r="P264" s="195"/>
      <c r="Q264" s="195"/>
      <c r="R264" s="195"/>
      <c r="S264" s="195"/>
      <c r="T264" s="196"/>
      <c r="AT264" s="190" t="s">
        <v>184</v>
      </c>
      <c r="AU264" s="190" t="s">
        <v>83</v>
      </c>
      <c r="AV264" s="14" t="s">
        <v>83</v>
      </c>
      <c r="AW264" s="14" t="s">
        <v>30</v>
      </c>
      <c r="AX264" s="14" t="s">
        <v>74</v>
      </c>
      <c r="AY264" s="190" t="s">
        <v>130</v>
      </c>
    </row>
    <row r="265" spans="1:65" s="15" customFormat="1">
      <c r="B265" s="197"/>
      <c r="D265" s="151" t="s">
        <v>184</v>
      </c>
      <c r="E265" s="198" t="s">
        <v>1</v>
      </c>
      <c r="F265" s="199" t="s">
        <v>187</v>
      </c>
      <c r="H265" s="200">
        <v>148</v>
      </c>
      <c r="I265" s="201"/>
      <c r="L265" s="197"/>
      <c r="M265" s="202"/>
      <c r="N265" s="203"/>
      <c r="O265" s="203"/>
      <c r="P265" s="203"/>
      <c r="Q265" s="203"/>
      <c r="R265" s="203"/>
      <c r="S265" s="203"/>
      <c r="T265" s="204"/>
      <c r="AT265" s="198" t="s">
        <v>184</v>
      </c>
      <c r="AU265" s="198" t="s">
        <v>83</v>
      </c>
      <c r="AV265" s="15" t="s">
        <v>89</v>
      </c>
      <c r="AW265" s="15" t="s">
        <v>30</v>
      </c>
      <c r="AX265" s="15" t="s">
        <v>79</v>
      </c>
      <c r="AY265" s="198" t="s">
        <v>130</v>
      </c>
    </row>
    <row r="266" spans="1:65" s="2" customFormat="1" ht="21.75" customHeight="1">
      <c r="A266" s="32"/>
      <c r="B266" s="137"/>
      <c r="C266" s="138" t="s">
        <v>417</v>
      </c>
      <c r="D266" s="138" t="s">
        <v>127</v>
      </c>
      <c r="E266" s="139" t="s">
        <v>259</v>
      </c>
      <c r="F266" s="140" t="s">
        <v>260</v>
      </c>
      <c r="G266" s="141" t="s">
        <v>204</v>
      </c>
      <c r="H266" s="142">
        <v>518.15</v>
      </c>
      <c r="I266" s="143"/>
      <c r="J266" s="144">
        <f>ROUND(I266*H266,2)</f>
        <v>0</v>
      </c>
      <c r="K266" s="140" t="s">
        <v>181</v>
      </c>
      <c r="L266" s="33"/>
      <c r="M266" s="145" t="s">
        <v>1</v>
      </c>
      <c r="N266" s="146" t="s">
        <v>39</v>
      </c>
      <c r="O266" s="58"/>
      <c r="P266" s="147">
        <f>O266*H266</f>
        <v>0</v>
      </c>
      <c r="Q266" s="147">
        <v>0</v>
      </c>
      <c r="R266" s="147">
        <f>Q266*H266</f>
        <v>0</v>
      </c>
      <c r="S266" s="147">
        <v>0</v>
      </c>
      <c r="T266" s="148">
        <f>S266*H266</f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49" t="s">
        <v>89</v>
      </c>
      <c r="AT266" s="149" t="s">
        <v>127</v>
      </c>
      <c r="AU266" s="149" t="s">
        <v>83</v>
      </c>
      <c r="AY266" s="17" t="s">
        <v>130</v>
      </c>
      <c r="BE266" s="150">
        <f>IF(N266="základní",J266,0)</f>
        <v>0</v>
      </c>
      <c r="BF266" s="150">
        <f>IF(N266="snížená",J266,0)</f>
        <v>0</v>
      </c>
      <c r="BG266" s="150">
        <f>IF(N266="zákl. přenesená",J266,0)</f>
        <v>0</v>
      </c>
      <c r="BH266" s="150">
        <f>IF(N266="sníž. přenesená",J266,0)</f>
        <v>0</v>
      </c>
      <c r="BI266" s="150">
        <f>IF(N266="nulová",J266,0)</f>
        <v>0</v>
      </c>
      <c r="BJ266" s="17" t="s">
        <v>79</v>
      </c>
      <c r="BK266" s="150">
        <f>ROUND(I266*H266,2)</f>
        <v>0</v>
      </c>
      <c r="BL266" s="17" t="s">
        <v>89</v>
      </c>
      <c r="BM266" s="149" t="s">
        <v>418</v>
      </c>
    </row>
    <row r="267" spans="1:65" s="2" customFormat="1" ht="39">
      <c r="A267" s="32"/>
      <c r="B267" s="33"/>
      <c r="C267" s="32"/>
      <c r="D267" s="151" t="s">
        <v>132</v>
      </c>
      <c r="E267" s="32"/>
      <c r="F267" s="152" t="s">
        <v>262</v>
      </c>
      <c r="G267" s="32"/>
      <c r="H267" s="32"/>
      <c r="I267" s="96"/>
      <c r="J267" s="32"/>
      <c r="K267" s="32"/>
      <c r="L267" s="33"/>
      <c r="M267" s="153"/>
      <c r="N267" s="154"/>
      <c r="O267" s="58"/>
      <c r="P267" s="58"/>
      <c r="Q267" s="58"/>
      <c r="R267" s="58"/>
      <c r="S267" s="58"/>
      <c r="T267" s="59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T267" s="17" t="s">
        <v>132</v>
      </c>
      <c r="AU267" s="17" t="s">
        <v>83</v>
      </c>
    </row>
    <row r="268" spans="1:65" s="14" customFormat="1">
      <c r="B268" s="189"/>
      <c r="D268" s="151" t="s">
        <v>184</v>
      </c>
      <c r="E268" s="190" t="s">
        <v>1</v>
      </c>
      <c r="F268" s="191" t="s">
        <v>419</v>
      </c>
      <c r="H268" s="192">
        <v>518.15</v>
      </c>
      <c r="I268" s="193"/>
      <c r="L268" s="189"/>
      <c r="M268" s="194"/>
      <c r="N268" s="195"/>
      <c r="O268" s="195"/>
      <c r="P268" s="195"/>
      <c r="Q268" s="195"/>
      <c r="R268" s="195"/>
      <c r="S268" s="195"/>
      <c r="T268" s="196"/>
      <c r="AT268" s="190" t="s">
        <v>184</v>
      </c>
      <c r="AU268" s="190" t="s">
        <v>83</v>
      </c>
      <c r="AV268" s="14" t="s">
        <v>83</v>
      </c>
      <c r="AW268" s="14" t="s">
        <v>30</v>
      </c>
      <c r="AX268" s="14" t="s">
        <v>74</v>
      </c>
      <c r="AY268" s="190" t="s">
        <v>130</v>
      </c>
    </row>
    <row r="269" spans="1:65" s="15" customFormat="1">
      <c r="B269" s="197"/>
      <c r="D269" s="151" t="s">
        <v>184</v>
      </c>
      <c r="E269" s="198" t="s">
        <v>1</v>
      </c>
      <c r="F269" s="199" t="s">
        <v>187</v>
      </c>
      <c r="H269" s="200">
        <v>518.15</v>
      </c>
      <c r="I269" s="201"/>
      <c r="L269" s="197"/>
      <c r="M269" s="202"/>
      <c r="N269" s="203"/>
      <c r="O269" s="203"/>
      <c r="P269" s="203"/>
      <c r="Q269" s="203"/>
      <c r="R269" s="203"/>
      <c r="S269" s="203"/>
      <c r="T269" s="204"/>
      <c r="AT269" s="198" t="s">
        <v>184</v>
      </c>
      <c r="AU269" s="198" t="s">
        <v>83</v>
      </c>
      <c r="AV269" s="15" t="s">
        <v>89</v>
      </c>
      <c r="AW269" s="15" t="s">
        <v>30</v>
      </c>
      <c r="AX269" s="15" t="s">
        <v>79</v>
      </c>
      <c r="AY269" s="198" t="s">
        <v>130</v>
      </c>
    </row>
    <row r="270" spans="1:65" s="2" customFormat="1" ht="21.75" customHeight="1">
      <c r="A270" s="32"/>
      <c r="B270" s="137"/>
      <c r="C270" s="138" t="s">
        <v>420</v>
      </c>
      <c r="D270" s="138" t="s">
        <v>127</v>
      </c>
      <c r="E270" s="139" t="s">
        <v>421</v>
      </c>
      <c r="F270" s="140" t="s">
        <v>422</v>
      </c>
      <c r="G270" s="141" t="s">
        <v>204</v>
      </c>
      <c r="H270" s="142">
        <v>1.35</v>
      </c>
      <c r="I270" s="143"/>
      <c r="J270" s="144">
        <f>ROUND(I270*H270,2)</f>
        <v>0</v>
      </c>
      <c r="K270" s="140" t="s">
        <v>181</v>
      </c>
      <c r="L270" s="33"/>
      <c r="M270" s="145" t="s">
        <v>1</v>
      </c>
      <c r="N270" s="146" t="s">
        <v>39</v>
      </c>
      <c r="O270" s="58"/>
      <c r="P270" s="147">
        <f>O270*H270</f>
        <v>0</v>
      </c>
      <c r="Q270" s="147">
        <v>0</v>
      </c>
      <c r="R270" s="147">
        <f>Q270*H270</f>
        <v>0</v>
      </c>
      <c r="S270" s="147">
        <v>0</v>
      </c>
      <c r="T270" s="148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49" t="s">
        <v>89</v>
      </c>
      <c r="AT270" s="149" t="s">
        <v>127</v>
      </c>
      <c r="AU270" s="149" t="s">
        <v>83</v>
      </c>
      <c r="AY270" s="17" t="s">
        <v>130</v>
      </c>
      <c r="BE270" s="150">
        <f>IF(N270="základní",J270,0)</f>
        <v>0</v>
      </c>
      <c r="BF270" s="150">
        <f>IF(N270="snížená",J270,0)</f>
        <v>0</v>
      </c>
      <c r="BG270" s="150">
        <f>IF(N270="zákl. přenesená",J270,0)</f>
        <v>0</v>
      </c>
      <c r="BH270" s="150">
        <f>IF(N270="sníž. přenesená",J270,0)</f>
        <v>0</v>
      </c>
      <c r="BI270" s="150">
        <f>IF(N270="nulová",J270,0)</f>
        <v>0</v>
      </c>
      <c r="BJ270" s="17" t="s">
        <v>79</v>
      </c>
      <c r="BK270" s="150">
        <f>ROUND(I270*H270,2)</f>
        <v>0</v>
      </c>
      <c r="BL270" s="17" t="s">
        <v>89</v>
      </c>
      <c r="BM270" s="149" t="s">
        <v>423</v>
      </c>
    </row>
    <row r="271" spans="1:65" s="2" customFormat="1" ht="39">
      <c r="A271" s="32"/>
      <c r="B271" s="33"/>
      <c r="C271" s="32"/>
      <c r="D271" s="151" t="s">
        <v>132</v>
      </c>
      <c r="E271" s="32"/>
      <c r="F271" s="152" t="s">
        <v>424</v>
      </c>
      <c r="G271" s="32"/>
      <c r="H271" s="32"/>
      <c r="I271" s="96"/>
      <c r="J271" s="32"/>
      <c r="K271" s="32"/>
      <c r="L271" s="33"/>
      <c r="M271" s="153"/>
      <c r="N271" s="154"/>
      <c r="O271" s="58"/>
      <c r="P271" s="58"/>
      <c r="Q271" s="58"/>
      <c r="R271" s="58"/>
      <c r="S271" s="58"/>
      <c r="T271" s="59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T271" s="17" t="s">
        <v>132</v>
      </c>
      <c r="AU271" s="17" t="s">
        <v>83</v>
      </c>
    </row>
    <row r="272" spans="1:65" s="13" customFormat="1">
      <c r="B272" s="182"/>
      <c r="D272" s="151" t="s">
        <v>184</v>
      </c>
      <c r="E272" s="183" t="s">
        <v>1</v>
      </c>
      <c r="F272" s="184" t="s">
        <v>425</v>
      </c>
      <c r="H272" s="183" t="s">
        <v>1</v>
      </c>
      <c r="I272" s="185"/>
      <c r="L272" s="182"/>
      <c r="M272" s="186"/>
      <c r="N272" s="187"/>
      <c r="O272" s="187"/>
      <c r="P272" s="187"/>
      <c r="Q272" s="187"/>
      <c r="R272" s="187"/>
      <c r="S272" s="187"/>
      <c r="T272" s="188"/>
      <c r="AT272" s="183" t="s">
        <v>184</v>
      </c>
      <c r="AU272" s="183" t="s">
        <v>83</v>
      </c>
      <c r="AV272" s="13" t="s">
        <v>79</v>
      </c>
      <c r="AW272" s="13" t="s">
        <v>30</v>
      </c>
      <c r="AX272" s="13" t="s">
        <v>74</v>
      </c>
      <c r="AY272" s="183" t="s">
        <v>130</v>
      </c>
    </row>
    <row r="273" spans="1:65" s="14" customFormat="1">
      <c r="B273" s="189"/>
      <c r="D273" s="151" t="s">
        <v>184</v>
      </c>
      <c r="E273" s="190" t="s">
        <v>1</v>
      </c>
      <c r="F273" s="191" t="s">
        <v>426</v>
      </c>
      <c r="H273" s="192">
        <v>1.35</v>
      </c>
      <c r="I273" s="193"/>
      <c r="L273" s="189"/>
      <c r="M273" s="194"/>
      <c r="N273" s="195"/>
      <c r="O273" s="195"/>
      <c r="P273" s="195"/>
      <c r="Q273" s="195"/>
      <c r="R273" s="195"/>
      <c r="S273" s="195"/>
      <c r="T273" s="196"/>
      <c r="AT273" s="190" t="s">
        <v>184</v>
      </c>
      <c r="AU273" s="190" t="s">
        <v>83</v>
      </c>
      <c r="AV273" s="14" t="s">
        <v>83</v>
      </c>
      <c r="AW273" s="14" t="s">
        <v>30</v>
      </c>
      <c r="AX273" s="14" t="s">
        <v>74</v>
      </c>
      <c r="AY273" s="190" t="s">
        <v>130</v>
      </c>
    </row>
    <row r="274" spans="1:65" s="15" customFormat="1">
      <c r="B274" s="197"/>
      <c r="D274" s="151" t="s">
        <v>184</v>
      </c>
      <c r="E274" s="198" t="s">
        <v>1</v>
      </c>
      <c r="F274" s="199" t="s">
        <v>187</v>
      </c>
      <c r="H274" s="200">
        <v>1.35</v>
      </c>
      <c r="I274" s="201"/>
      <c r="L274" s="197"/>
      <c r="M274" s="202"/>
      <c r="N274" s="203"/>
      <c r="O274" s="203"/>
      <c r="P274" s="203"/>
      <c r="Q274" s="203"/>
      <c r="R274" s="203"/>
      <c r="S274" s="203"/>
      <c r="T274" s="204"/>
      <c r="AT274" s="198" t="s">
        <v>184</v>
      </c>
      <c r="AU274" s="198" t="s">
        <v>83</v>
      </c>
      <c r="AV274" s="15" t="s">
        <v>89</v>
      </c>
      <c r="AW274" s="15" t="s">
        <v>30</v>
      </c>
      <c r="AX274" s="15" t="s">
        <v>79</v>
      </c>
      <c r="AY274" s="198" t="s">
        <v>130</v>
      </c>
    </row>
    <row r="275" spans="1:65" s="2" customFormat="1" ht="21.75" customHeight="1">
      <c r="A275" s="32"/>
      <c r="B275" s="137"/>
      <c r="C275" s="138" t="s">
        <v>427</v>
      </c>
      <c r="D275" s="138" t="s">
        <v>127</v>
      </c>
      <c r="E275" s="139" t="s">
        <v>268</v>
      </c>
      <c r="F275" s="140" t="s">
        <v>269</v>
      </c>
      <c r="G275" s="141" t="s">
        <v>228</v>
      </c>
      <c r="H275" s="142">
        <v>779.25</v>
      </c>
      <c r="I275" s="143"/>
      <c r="J275" s="144">
        <f>ROUND(I275*H275,2)</f>
        <v>0</v>
      </c>
      <c r="K275" s="140" t="s">
        <v>181</v>
      </c>
      <c r="L275" s="33"/>
      <c r="M275" s="145" t="s">
        <v>1</v>
      </c>
      <c r="N275" s="146" t="s">
        <v>39</v>
      </c>
      <c r="O275" s="58"/>
      <c r="P275" s="147">
        <f>O275*H275</f>
        <v>0</v>
      </c>
      <c r="Q275" s="147">
        <v>0</v>
      </c>
      <c r="R275" s="147">
        <f>Q275*H275</f>
        <v>0</v>
      </c>
      <c r="S275" s="147">
        <v>0</v>
      </c>
      <c r="T275" s="148">
        <f>S275*H275</f>
        <v>0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49" t="s">
        <v>89</v>
      </c>
      <c r="AT275" s="149" t="s">
        <v>127</v>
      </c>
      <c r="AU275" s="149" t="s">
        <v>83</v>
      </c>
      <c r="AY275" s="17" t="s">
        <v>130</v>
      </c>
      <c r="BE275" s="150">
        <f>IF(N275="základní",J275,0)</f>
        <v>0</v>
      </c>
      <c r="BF275" s="150">
        <f>IF(N275="snížená",J275,0)</f>
        <v>0</v>
      </c>
      <c r="BG275" s="150">
        <f>IF(N275="zákl. přenesená",J275,0)</f>
        <v>0</v>
      </c>
      <c r="BH275" s="150">
        <f>IF(N275="sníž. přenesená",J275,0)</f>
        <v>0</v>
      </c>
      <c r="BI275" s="150">
        <f>IF(N275="nulová",J275,0)</f>
        <v>0</v>
      </c>
      <c r="BJ275" s="17" t="s">
        <v>79</v>
      </c>
      <c r="BK275" s="150">
        <f>ROUND(I275*H275,2)</f>
        <v>0</v>
      </c>
      <c r="BL275" s="17" t="s">
        <v>89</v>
      </c>
      <c r="BM275" s="149" t="s">
        <v>428</v>
      </c>
    </row>
    <row r="276" spans="1:65" s="2" customFormat="1" ht="29.25">
      <c r="A276" s="32"/>
      <c r="B276" s="33"/>
      <c r="C276" s="32"/>
      <c r="D276" s="151" t="s">
        <v>132</v>
      </c>
      <c r="E276" s="32"/>
      <c r="F276" s="152" t="s">
        <v>271</v>
      </c>
      <c r="G276" s="32"/>
      <c r="H276" s="32"/>
      <c r="I276" s="96"/>
      <c r="J276" s="32"/>
      <c r="K276" s="32"/>
      <c r="L276" s="33"/>
      <c r="M276" s="153"/>
      <c r="N276" s="154"/>
      <c r="O276" s="58"/>
      <c r="P276" s="58"/>
      <c r="Q276" s="58"/>
      <c r="R276" s="58"/>
      <c r="S276" s="58"/>
      <c r="T276" s="59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T276" s="17" t="s">
        <v>132</v>
      </c>
      <c r="AU276" s="17" t="s">
        <v>83</v>
      </c>
    </row>
    <row r="277" spans="1:65" s="14" customFormat="1">
      <c r="B277" s="189"/>
      <c r="D277" s="151" t="s">
        <v>184</v>
      </c>
      <c r="E277" s="190" t="s">
        <v>1</v>
      </c>
      <c r="F277" s="191" t="s">
        <v>429</v>
      </c>
      <c r="H277" s="192">
        <v>779.25</v>
      </c>
      <c r="I277" s="193"/>
      <c r="L277" s="189"/>
      <c r="M277" s="194"/>
      <c r="N277" s="195"/>
      <c r="O277" s="195"/>
      <c r="P277" s="195"/>
      <c r="Q277" s="195"/>
      <c r="R277" s="195"/>
      <c r="S277" s="195"/>
      <c r="T277" s="196"/>
      <c r="AT277" s="190" t="s">
        <v>184</v>
      </c>
      <c r="AU277" s="190" t="s">
        <v>83</v>
      </c>
      <c r="AV277" s="14" t="s">
        <v>83</v>
      </c>
      <c r="AW277" s="14" t="s">
        <v>30</v>
      </c>
      <c r="AX277" s="14" t="s">
        <v>74</v>
      </c>
      <c r="AY277" s="190" t="s">
        <v>130</v>
      </c>
    </row>
    <row r="278" spans="1:65" s="15" customFormat="1">
      <c r="B278" s="197"/>
      <c r="D278" s="151" t="s">
        <v>184</v>
      </c>
      <c r="E278" s="198" t="s">
        <v>1</v>
      </c>
      <c r="F278" s="199" t="s">
        <v>187</v>
      </c>
      <c r="H278" s="200">
        <v>779.25</v>
      </c>
      <c r="I278" s="201"/>
      <c r="L278" s="197"/>
      <c r="M278" s="202"/>
      <c r="N278" s="203"/>
      <c r="O278" s="203"/>
      <c r="P278" s="203"/>
      <c r="Q278" s="203"/>
      <c r="R278" s="203"/>
      <c r="S278" s="203"/>
      <c r="T278" s="204"/>
      <c r="AT278" s="198" t="s">
        <v>184</v>
      </c>
      <c r="AU278" s="198" t="s">
        <v>83</v>
      </c>
      <c r="AV278" s="15" t="s">
        <v>89</v>
      </c>
      <c r="AW278" s="15" t="s">
        <v>30</v>
      </c>
      <c r="AX278" s="15" t="s">
        <v>79</v>
      </c>
      <c r="AY278" s="198" t="s">
        <v>130</v>
      </c>
    </row>
    <row r="279" spans="1:65" s="2" customFormat="1" ht="16.5" customHeight="1">
      <c r="A279" s="32"/>
      <c r="B279" s="137"/>
      <c r="C279" s="138" t="s">
        <v>430</v>
      </c>
      <c r="D279" s="138" t="s">
        <v>127</v>
      </c>
      <c r="E279" s="139" t="s">
        <v>272</v>
      </c>
      <c r="F279" s="140" t="s">
        <v>273</v>
      </c>
      <c r="G279" s="141" t="s">
        <v>204</v>
      </c>
      <c r="H279" s="142">
        <v>519.5</v>
      </c>
      <c r="I279" s="143"/>
      <c r="J279" s="144">
        <f>ROUND(I279*H279,2)</f>
        <v>0</v>
      </c>
      <c r="K279" s="140" t="s">
        <v>181</v>
      </c>
      <c r="L279" s="33"/>
      <c r="M279" s="145" t="s">
        <v>1</v>
      </c>
      <c r="N279" s="146" t="s">
        <v>39</v>
      </c>
      <c r="O279" s="58"/>
      <c r="P279" s="147">
        <f>O279*H279</f>
        <v>0</v>
      </c>
      <c r="Q279" s="147">
        <v>0</v>
      </c>
      <c r="R279" s="147">
        <f>Q279*H279</f>
        <v>0</v>
      </c>
      <c r="S279" s="147">
        <v>0</v>
      </c>
      <c r="T279" s="148">
        <f>S279*H279</f>
        <v>0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49" t="s">
        <v>89</v>
      </c>
      <c r="AT279" s="149" t="s">
        <v>127</v>
      </c>
      <c r="AU279" s="149" t="s">
        <v>83</v>
      </c>
      <c r="AY279" s="17" t="s">
        <v>130</v>
      </c>
      <c r="BE279" s="150">
        <f>IF(N279="základní",J279,0)</f>
        <v>0</v>
      </c>
      <c r="BF279" s="150">
        <f>IF(N279="snížená",J279,0)</f>
        <v>0</v>
      </c>
      <c r="BG279" s="150">
        <f>IF(N279="zákl. přenesená",J279,0)</f>
        <v>0</v>
      </c>
      <c r="BH279" s="150">
        <f>IF(N279="sníž. přenesená",J279,0)</f>
        <v>0</v>
      </c>
      <c r="BI279" s="150">
        <f>IF(N279="nulová",J279,0)</f>
        <v>0</v>
      </c>
      <c r="BJ279" s="17" t="s">
        <v>79</v>
      </c>
      <c r="BK279" s="150">
        <f>ROUND(I279*H279,2)</f>
        <v>0</v>
      </c>
      <c r="BL279" s="17" t="s">
        <v>89</v>
      </c>
      <c r="BM279" s="149" t="s">
        <v>431</v>
      </c>
    </row>
    <row r="280" spans="1:65" s="2" customFormat="1" ht="19.5">
      <c r="A280" s="32"/>
      <c r="B280" s="33"/>
      <c r="C280" s="32"/>
      <c r="D280" s="151" t="s">
        <v>132</v>
      </c>
      <c r="E280" s="32"/>
      <c r="F280" s="152" t="s">
        <v>275</v>
      </c>
      <c r="G280" s="32"/>
      <c r="H280" s="32"/>
      <c r="I280" s="96"/>
      <c r="J280" s="32"/>
      <c r="K280" s="32"/>
      <c r="L280" s="33"/>
      <c r="M280" s="153"/>
      <c r="N280" s="154"/>
      <c r="O280" s="58"/>
      <c r="P280" s="58"/>
      <c r="Q280" s="58"/>
      <c r="R280" s="58"/>
      <c r="S280" s="58"/>
      <c r="T280" s="59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T280" s="17" t="s">
        <v>132</v>
      </c>
      <c r="AU280" s="17" t="s">
        <v>83</v>
      </c>
    </row>
    <row r="281" spans="1:65" s="14" customFormat="1">
      <c r="B281" s="189"/>
      <c r="D281" s="151" t="s">
        <v>184</v>
      </c>
      <c r="E281" s="190" t="s">
        <v>1</v>
      </c>
      <c r="F281" s="191" t="s">
        <v>432</v>
      </c>
      <c r="H281" s="192">
        <v>519.5</v>
      </c>
      <c r="I281" s="193"/>
      <c r="L281" s="189"/>
      <c r="M281" s="194"/>
      <c r="N281" s="195"/>
      <c r="O281" s="195"/>
      <c r="P281" s="195"/>
      <c r="Q281" s="195"/>
      <c r="R281" s="195"/>
      <c r="S281" s="195"/>
      <c r="T281" s="196"/>
      <c r="AT281" s="190" t="s">
        <v>184</v>
      </c>
      <c r="AU281" s="190" t="s">
        <v>83</v>
      </c>
      <c r="AV281" s="14" t="s">
        <v>83</v>
      </c>
      <c r="AW281" s="14" t="s">
        <v>30</v>
      </c>
      <c r="AX281" s="14" t="s">
        <v>74</v>
      </c>
      <c r="AY281" s="190" t="s">
        <v>130</v>
      </c>
    </row>
    <row r="282" spans="1:65" s="15" customFormat="1">
      <c r="B282" s="197"/>
      <c r="D282" s="151" t="s">
        <v>184</v>
      </c>
      <c r="E282" s="198" t="s">
        <v>1</v>
      </c>
      <c r="F282" s="199" t="s">
        <v>187</v>
      </c>
      <c r="H282" s="200">
        <v>519.5</v>
      </c>
      <c r="I282" s="201"/>
      <c r="L282" s="197"/>
      <c r="M282" s="202"/>
      <c r="N282" s="203"/>
      <c r="O282" s="203"/>
      <c r="P282" s="203"/>
      <c r="Q282" s="203"/>
      <c r="R282" s="203"/>
      <c r="S282" s="203"/>
      <c r="T282" s="204"/>
      <c r="AT282" s="198" t="s">
        <v>184</v>
      </c>
      <c r="AU282" s="198" t="s">
        <v>83</v>
      </c>
      <c r="AV282" s="15" t="s">
        <v>89</v>
      </c>
      <c r="AW282" s="15" t="s">
        <v>30</v>
      </c>
      <c r="AX282" s="15" t="s">
        <v>79</v>
      </c>
      <c r="AY282" s="198" t="s">
        <v>130</v>
      </c>
    </row>
    <row r="283" spans="1:65" s="2" customFormat="1" ht="21.75" customHeight="1">
      <c r="A283" s="32"/>
      <c r="B283" s="137"/>
      <c r="C283" s="138" t="s">
        <v>433</v>
      </c>
      <c r="D283" s="138" t="s">
        <v>127</v>
      </c>
      <c r="E283" s="139" t="s">
        <v>434</v>
      </c>
      <c r="F283" s="140" t="s">
        <v>435</v>
      </c>
      <c r="G283" s="141" t="s">
        <v>204</v>
      </c>
      <c r="H283" s="142">
        <v>110.01</v>
      </c>
      <c r="I283" s="143"/>
      <c r="J283" s="144">
        <f>ROUND(I283*H283,2)</f>
        <v>0</v>
      </c>
      <c r="K283" s="140" t="s">
        <v>181</v>
      </c>
      <c r="L283" s="33"/>
      <c r="M283" s="145" t="s">
        <v>1</v>
      </c>
      <c r="N283" s="146" t="s">
        <v>39</v>
      </c>
      <c r="O283" s="58"/>
      <c r="P283" s="147">
        <f>O283*H283</f>
        <v>0</v>
      </c>
      <c r="Q283" s="147">
        <v>0</v>
      </c>
      <c r="R283" s="147">
        <f>Q283*H283</f>
        <v>0</v>
      </c>
      <c r="S283" s="147">
        <v>0</v>
      </c>
      <c r="T283" s="148">
        <f>S283*H283</f>
        <v>0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49" t="s">
        <v>89</v>
      </c>
      <c r="AT283" s="149" t="s">
        <v>127</v>
      </c>
      <c r="AU283" s="149" t="s">
        <v>83</v>
      </c>
      <c r="AY283" s="17" t="s">
        <v>130</v>
      </c>
      <c r="BE283" s="150">
        <f>IF(N283="základní",J283,0)</f>
        <v>0</v>
      </c>
      <c r="BF283" s="150">
        <f>IF(N283="snížená",J283,0)</f>
        <v>0</v>
      </c>
      <c r="BG283" s="150">
        <f>IF(N283="zákl. přenesená",J283,0)</f>
        <v>0</v>
      </c>
      <c r="BH283" s="150">
        <f>IF(N283="sníž. přenesená",J283,0)</f>
        <v>0</v>
      </c>
      <c r="BI283" s="150">
        <f>IF(N283="nulová",J283,0)</f>
        <v>0</v>
      </c>
      <c r="BJ283" s="17" t="s">
        <v>79</v>
      </c>
      <c r="BK283" s="150">
        <f>ROUND(I283*H283,2)</f>
        <v>0</v>
      </c>
      <c r="BL283" s="17" t="s">
        <v>89</v>
      </c>
      <c r="BM283" s="149" t="s">
        <v>436</v>
      </c>
    </row>
    <row r="284" spans="1:65" s="2" customFormat="1" ht="29.25">
      <c r="A284" s="32"/>
      <c r="B284" s="33"/>
      <c r="C284" s="32"/>
      <c r="D284" s="151" t="s">
        <v>132</v>
      </c>
      <c r="E284" s="32"/>
      <c r="F284" s="152" t="s">
        <v>437</v>
      </c>
      <c r="G284" s="32"/>
      <c r="H284" s="32"/>
      <c r="I284" s="96"/>
      <c r="J284" s="32"/>
      <c r="K284" s="32"/>
      <c r="L284" s="33"/>
      <c r="M284" s="153"/>
      <c r="N284" s="154"/>
      <c r="O284" s="58"/>
      <c r="P284" s="58"/>
      <c r="Q284" s="58"/>
      <c r="R284" s="58"/>
      <c r="S284" s="58"/>
      <c r="T284" s="59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T284" s="17" t="s">
        <v>132</v>
      </c>
      <c r="AU284" s="17" t="s">
        <v>83</v>
      </c>
    </row>
    <row r="285" spans="1:65" s="14" customFormat="1">
      <c r="B285" s="189"/>
      <c r="D285" s="151" t="s">
        <v>184</v>
      </c>
      <c r="E285" s="190" t="s">
        <v>1</v>
      </c>
      <c r="F285" s="191" t="s">
        <v>438</v>
      </c>
      <c r="H285" s="192">
        <v>118.11</v>
      </c>
      <c r="I285" s="193"/>
      <c r="L285" s="189"/>
      <c r="M285" s="194"/>
      <c r="N285" s="195"/>
      <c r="O285" s="195"/>
      <c r="P285" s="195"/>
      <c r="Q285" s="195"/>
      <c r="R285" s="195"/>
      <c r="S285" s="195"/>
      <c r="T285" s="196"/>
      <c r="AT285" s="190" t="s">
        <v>184</v>
      </c>
      <c r="AU285" s="190" t="s">
        <v>83</v>
      </c>
      <c r="AV285" s="14" t="s">
        <v>83</v>
      </c>
      <c r="AW285" s="14" t="s">
        <v>30</v>
      </c>
      <c r="AX285" s="14" t="s">
        <v>74</v>
      </c>
      <c r="AY285" s="190" t="s">
        <v>130</v>
      </c>
    </row>
    <row r="286" spans="1:65" s="14" customFormat="1">
      <c r="B286" s="189"/>
      <c r="D286" s="151" t="s">
        <v>184</v>
      </c>
      <c r="E286" s="190" t="s">
        <v>1</v>
      </c>
      <c r="F286" s="191" t="s">
        <v>439</v>
      </c>
      <c r="H286" s="192">
        <v>-8.1</v>
      </c>
      <c r="I286" s="193"/>
      <c r="L286" s="189"/>
      <c r="M286" s="194"/>
      <c r="N286" s="195"/>
      <c r="O286" s="195"/>
      <c r="P286" s="195"/>
      <c r="Q286" s="195"/>
      <c r="R286" s="195"/>
      <c r="S286" s="195"/>
      <c r="T286" s="196"/>
      <c r="AT286" s="190" t="s">
        <v>184</v>
      </c>
      <c r="AU286" s="190" t="s">
        <v>83</v>
      </c>
      <c r="AV286" s="14" t="s">
        <v>83</v>
      </c>
      <c r="AW286" s="14" t="s">
        <v>30</v>
      </c>
      <c r="AX286" s="14" t="s">
        <v>74</v>
      </c>
      <c r="AY286" s="190" t="s">
        <v>130</v>
      </c>
    </row>
    <row r="287" spans="1:65" s="15" customFormat="1">
      <c r="B287" s="197"/>
      <c r="D287" s="151" t="s">
        <v>184</v>
      </c>
      <c r="E287" s="198" t="s">
        <v>1</v>
      </c>
      <c r="F287" s="199" t="s">
        <v>187</v>
      </c>
      <c r="H287" s="200">
        <v>110.01</v>
      </c>
      <c r="I287" s="201"/>
      <c r="L287" s="197"/>
      <c r="M287" s="202"/>
      <c r="N287" s="203"/>
      <c r="O287" s="203"/>
      <c r="P287" s="203"/>
      <c r="Q287" s="203"/>
      <c r="R287" s="203"/>
      <c r="S287" s="203"/>
      <c r="T287" s="204"/>
      <c r="AT287" s="198" t="s">
        <v>184</v>
      </c>
      <c r="AU287" s="198" t="s">
        <v>83</v>
      </c>
      <c r="AV287" s="15" t="s">
        <v>89</v>
      </c>
      <c r="AW287" s="15" t="s">
        <v>30</v>
      </c>
      <c r="AX287" s="15" t="s">
        <v>79</v>
      </c>
      <c r="AY287" s="198" t="s">
        <v>130</v>
      </c>
    </row>
    <row r="288" spans="1:65" s="2" customFormat="1" ht="16.5" customHeight="1">
      <c r="A288" s="32"/>
      <c r="B288" s="137"/>
      <c r="C288" s="205" t="s">
        <v>440</v>
      </c>
      <c r="D288" s="205" t="s">
        <v>264</v>
      </c>
      <c r="E288" s="206" t="s">
        <v>265</v>
      </c>
      <c r="F288" s="207" t="s">
        <v>266</v>
      </c>
      <c r="G288" s="208" t="s">
        <v>228</v>
      </c>
      <c r="H288" s="209">
        <v>183.71700000000001</v>
      </c>
      <c r="I288" s="210"/>
      <c r="J288" s="211">
        <f>ROUND(I288*H288,2)</f>
        <v>0</v>
      </c>
      <c r="K288" s="207" t="s">
        <v>181</v>
      </c>
      <c r="L288" s="212"/>
      <c r="M288" s="213" t="s">
        <v>1</v>
      </c>
      <c r="N288" s="214" t="s">
        <v>39</v>
      </c>
      <c r="O288" s="58"/>
      <c r="P288" s="147">
        <f>O288*H288</f>
        <v>0</v>
      </c>
      <c r="Q288" s="147">
        <v>1</v>
      </c>
      <c r="R288" s="147">
        <f>Q288*H288</f>
        <v>183.71700000000001</v>
      </c>
      <c r="S288" s="147">
        <v>0</v>
      </c>
      <c r="T288" s="148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49" t="s">
        <v>101</v>
      </c>
      <c r="AT288" s="149" t="s">
        <v>264</v>
      </c>
      <c r="AU288" s="149" t="s">
        <v>83</v>
      </c>
      <c r="AY288" s="17" t="s">
        <v>130</v>
      </c>
      <c r="BE288" s="150">
        <f>IF(N288="základní",J288,0)</f>
        <v>0</v>
      </c>
      <c r="BF288" s="150">
        <f>IF(N288="snížená",J288,0)</f>
        <v>0</v>
      </c>
      <c r="BG288" s="150">
        <f>IF(N288="zákl. přenesená",J288,0)</f>
        <v>0</v>
      </c>
      <c r="BH288" s="150">
        <f>IF(N288="sníž. přenesená",J288,0)</f>
        <v>0</v>
      </c>
      <c r="BI288" s="150">
        <f>IF(N288="nulová",J288,0)</f>
        <v>0</v>
      </c>
      <c r="BJ288" s="17" t="s">
        <v>79</v>
      </c>
      <c r="BK288" s="150">
        <f>ROUND(I288*H288,2)</f>
        <v>0</v>
      </c>
      <c r="BL288" s="17" t="s">
        <v>89</v>
      </c>
      <c r="BM288" s="149" t="s">
        <v>441</v>
      </c>
    </row>
    <row r="289" spans="1:65" s="2" customFormat="1">
      <c r="A289" s="32"/>
      <c r="B289" s="33"/>
      <c r="C289" s="32"/>
      <c r="D289" s="151" t="s">
        <v>132</v>
      </c>
      <c r="E289" s="32"/>
      <c r="F289" s="152" t="s">
        <v>266</v>
      </c>
      <c r="G289" s="32"/>
      <c r="H289" s="32"/>
      <c r="I289" s="96"/>
      <c r="J289" s="32"/>
      <c r="K289" s="32"/>
      <c r="L289" s="33"/>
      <c r="M289" s="153"/>
      <c r="N289" s="154"/>
      <c r="O289" s="58"/>
      <c r="P289" s="58"/>
      <c r="Q289" s="58"/>
      <c r="R289" s="58"/>
      <c r="S289" s="58"/>
      <c r="T289" s="59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T289" s="17" t="s">
        <v>132</v>
      </c>
      <c r="AU289" s="17" t="s">
        <v>83</v>
      </c>
    </row>
    <row r="290" spans="1:65" s="14" customFormat="1">
      <c r="B290" s="189"/>
      <c r="D290" s="151" t="s">
        <v>184</v>
      </c>
      <c r="E290" s="190" t="s">
        <v>1</v>
      </c>
      <c r="F290" s="191" t="s">
        <v>442</v>
      </c>
      <c r="H290" s="192">
        <v>183.71700000000001</v>
      </c>
      <c r="I290" s="193"/>
      <c r="L290" s="189"/>
      <c r="M290" s="194"/>
      <c r="N290" s="195"/>
      <c r="O290" s="195"/>
      <c r="P290" s="195"/>
      <c r="Q290" s="195"/>
      <c r="R290" s="195"/>
      <c r="S290" s="195"/>
      <c r="T290" s="196"/>
      <c r="AT290" s="190" t="s">
        <v>184</v>
      </c>
      <c r="AU290" s="190" t="s">
        <v>83</v>
      </c>
      <c r="AV290" s="14" t="s">
        <v>83</v>
      </c>
      <c r="AW290" s="14" t="s">
        <v>30</v>
      </c>
      <c r="AX290" s="14" t="s">
        <v>74</v>
      </c>
      <c r="AY290" s="190" t="s">
        <v>130</v>
      </c>
    </row>
    <row r="291" spans="1:65" s="15" customFormat="1">
      <c r="B291" s="197"/>
      <c r="D291" s="151" t="s">
        <v>184</v>
      </c>
      <c r="E291" s="198" t="s">
        <v>1</v>
      </c>
      <c r="F291" s="199" t="s">
        <v>187</v>
      </c>
      <c r="H291" s="200">
        <v>183.71700000000001</v>
      </c>
      <c r="I291" s="201"/>
      <c r="L291" s="197"/>
      <c r="M291" s="202"/>
      <c r="N291" s="203"/>
      <c r="O291" s="203"/>
      <c r="P291" s="203"/>
      <c r="Q291" s="203"/>
      <c r="R291" s="203"/>
      <c r="S291" s="203"/>
      <c r="T291" s="204"/>
      <c r="AT291" s="198" t="s">
        <v>184</v>
      </c>
      <c r="AU291" s="198" t="s">
        <v>83</v>
      </c>
      <c r="AV291" s="15" t="s">
        <v>89</v>
      </c>
      <c r="AW291" s="15" t="s">
        <v>30</v>
      </c>
      <c r="AX291" s="15" t="s">
        <v>79</v>
      </c>
      <c r="AY291" s="198" t="s">
        <v>130</v>
      </c>
    </row>
    <row r="292" spans="1:65" s="2" customFormat="1" ht="21.75" customHeight="1">
      <c r="A292" s="32"/>
      <c r="B292" s="137"/>
      <c r="C292" s="138" t="s">
        <v>443</v>
      </c>
      <c r="D292" s="138" t="s">
        <v>127</v>
      </c>
      <c r="E292" s="139" t="s">
        <v>444</v>
      </c>
      <c r="F292" s="140" t="s">
        <v>445</v>
      </c>
      <c r="G292" s="141" t="s">
        <v>204</v>
      </c>
      <c r="H292" s="142">
        <v>27.074999999999999</v>
      </c>
      <c r="I292" s="143"/>
      <c r="J292" s="144">
        <f>ROUND(I292*H292,2)</f>
        <v>0</v>
      </c>
      <c r="K292" s="140" t="s">
        <v>181</v>
      </c>
      <c r="L292" s="33"/>
      <c r="M292" s="145" t="s">
        <v>1</v>
      </c>
      <c r="N292" s="146" t="s">
        <v>39</v>
      </c>
      <c r="O292" s="58"/>
      <c r="P292" s="147">
        <f>O292*H292</f>
        <v>0</v>
      </c>
      <c r="Q292" s="147">
        <v>0</v>
      </c>
      <c r="R292" s="147">
        <f>Q292*H292</f>
        <v>0</v>
      </c>
      <c r="S292" s="147">
        <v>0</v>
      </c>
      <c r="T292" s="148">
        <f>S292*H292</f>
        <v>0</v>
      </c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49" t="s">
        <v>89</v>
      </c>
      <c r="AT292" s="149" t="s">
        <v>127</v>
      </c>
      <c r="AU292" s="149" t="s">
        <v>83</v>
      </c>
      <c r="AY292" s="17" t="s">
        <v>130</v>
      </c>
      <c r="BE292" s="150">
        <f>IF(N292="základní",J292,0)</f>
        <v>0</v>
      </c>
      <c r="BF292" s="150">
        <f>IF(N292="snížená",J292,0)</f>
        <v>0</v>
      </c>
      <c r="BG292" s="150">
        <f>IF(N292="zákl. přenesená",J292,0)</f>
        <v>0</v>
      </c>
      <c r="BH292" s="150">
        <f>IF(N292="sníž. přenesená",J292,0)</f>
        <v>0</v>
      </c>
      <c r="BI292" s="150">
        <f>IF(N292="nulová",J292,0)</f>
        <v>0</v>
      </c>
      <c r="BJ292" s="17" t="s">
        <v>79</v>
      </c>
      <c r="BK292" s="150">
        <f>ROUND(I292*H292,2)</f>
        <v>0</v>
      </c>
      <c r="BL292" s="17" t="s">
        <v>89</v>
      </c>
      <c r="BM292" s="149" t="s">
        <v>446</v>
      </c>
    </row>
    <row r="293" spans="1:65" s="2" customFormat="1" ht="39">
      <c r="A293" s="32"/>
      <c r="B293" s="33"/>
      <c r="C293" s="32"/>
      <c r="D293" s="151" t="s">
        <v>132</v>
      </c>
      <c r="E293" s="32"/>
      <c r="F293" s="152" t="s">
        <v>447</v>
      </c>
      <c r="G293" s="32"/>
      <c r="H293" s="32"/>
      <c r="I293" s="96"/>
      <c r="J293" s="32"/>
      <c r="K293" s="32"/>
      <c r="L293" s="33"/>
      <c r="M293" s="153"/>
      <c r="N293" s="154"/>
      <c r="O293" s="58"/>
      <c r="P293" s="58"/>
      <c r="Q293" s="58"/>
      <c r="R293" s="58"/>
      <c r="S293" s="58"/>
      <c r="T293" s="59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T293" s="17" t="s">
        <v>132</v>
      </c>
      <c r="AU293" s="17" t="s">
        <v>83</v>
      </c>
    </row>
    <row r="294" spans="1:65" s="14" customFormat="1">
      <c r="B294" s="189"/>
      <c r="D294" s="151" t="s">
        <v>184</v>
      </c>
      <c r="E294" s="190" t="s">
        <v>1</v>
      </c>
      <c r="F294" s="191" t="s">
        <v>448</v>
      </c>
      <c r="H294" s="192">
        <v>27.074999999999999</v>
      </c>
      <c r="I294" s="193"/>
      <c r="L294" s="189"/>
      <c r="M294" s="194"/>
      <c r="N294" s="195"/>
      <c r="O294" s="195"/>
      <c r="P294" s="195"/>
      <c r="Q294" s="195"/>
      <c r="R294" s="195"/>
      <c r="S294" s="195"/>
      <c r="T294" s="196"/>
      <c r="AT294" s="190" t="s">
        <v>184</v>
      </c>
      <c r="AU294" s="190" t="s">
        <v>83</v>
      </c>
      <c r="AV294" s="14" t="s">
        <v>83</v>
      </c>
      <c r="AW294" s="14" t="s">
        <v>30</v>
      </c>
      <c r="AX294" s="14" t="s">
        <v>74</v>
      </c>
      <c r="AY294" s="190" t="s">
        <v>130</v>
      </c>
    </row>
    <row r="295" spans="1:65" s="15" customFormat="1">
      <c r="B295" s="197"/>
      <c r="D295" s="151" t="s">
        <v>184</v>
      </c>
      <c r="E295" s="198" t="s">
        <v>1</v>
      </c>
      <c r="F295" s="199" t="s">
        <v>187</v>
      </c>
      <c r="H295" s="200">
        <v>27.074999999999999</v>
      </c>
      <c r="I295" s="201"/>
      <c r="L295" s="197"/>
      <c r="M295" s="202"/>
      <c r="N295" s="203"/>
      <c r="O295" s="203"/>
      <c r="P295" s="203"/>
      <c r="Q295" s="203"/>
      <c r="R295" s="203"/>
      <c r="S295" s="203"/>
      <c r="T295" s="204"/>
      <c r="AT295" s="198" t="s">
        <v>184</v>
      </c>
      <c r="AU295" s="198" t="s">
        <v>83</v>
      </c>
      <c r="AV295" s="15" t="s">
        <v>89</v>
      </c>
      <c r="AW295" s="15" t="s">
        <v>30</v>
      </c>
      <c r="AX295" s="15" t="s">
        <v>79</v>
      </c>
      <c r="AY295" s="198" t="s">
        <v>130</v>
      </c>
    </row>
    <row r="296" spans="1:65" s="2" customFormat="1" ht="16.5" customHeight="1">
      <c r="A296" s="32"/>
      <c r="B296" s="137"/>
      <c r="C296" s="205" t="s">
        <v>449</v>
      </c>
      <c r="D296" s="205" t="s">
        <v>264</v>
      </c>
      <c r="E296" s="206" t="s">
        <v>450</v>
      </c>
      <c r="F296" s="207" t="s">
        <v>451</v>
      </c>
      <c r="G296" s="208" t="s">
        <v>228</v>
      </c>
      <c r="H296" s="209">
        <v>45.215000000000003</v>
      </c>
      <c r="I296" s="210"/>
      <c r="J296" s="211">
        <f>ROUND(I296*H296,2)</f>
        <v>0</v>
      </c>
      <c r="K296" s="207" t="s">
        <v>181</v>
      </c>
      <c r="L296" s="212"/>
      <c r="M296" s="213" t="s">
        <v>1</v>
      </c>
      <c r="N296" s="214" t="s">
        <v>39</v>
      </c>
      <c r="O296" s="58"/>
      <c r="P296" s="147">
        <f>O296*H296</f>
        <v>0</v>
      </c>
      <c r="Q296" s="147">
        <v>1</v>
      </c>
      <c r="R296" s="147">
        <f>Q296*H296</f>
        <v>45.215000000000003</v>
      </c>
      <c r="S296" s="147">
        <v>0</v>
      </c>
      <c r="T296" s="148">
        <f>S296*H296</f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49" t="s">
        <v>101</v>
      </c>
      <c r="AT296" s="149" t="s">
        <v>264</v>
      </c>
      <c r="AU296" s="149" t="s">
        <v>83</v>
      </c>
      <c r="AY296" s="17" t="s">
        <v>130</v>
      </c>
      <c r="BE296" s="150">
        <f>IF(N296="základní",J296,0)</f>
        <v>0</v>
      </c>
      <c r="BF296" s="150">
        <f>IF(N296="snížená",J296,0)</f>
        <v>0</v>
      </c>
      <c r="BG296" s="150">
        <f>IF(N296="zákl. přenesená",J296,0)</f>
        <v>0</v>
      </c>
      <c r="BH296" s="150">
        <f>IF(N296="sníž. přenesená",J296,0)</f>
        <v>0</v>
      </c>
      <c r="BI296" s="150">
        <f>IF(N296="nulová",J296,0)</f>
        <v>0</v>
      </c>
      <c r="BJ296" s="17" t="s">
        <v>79</v>
      </c>
      <c r="BK296" s="150">
        <f>ROUND(I296*H296,2)</f>
        <v>0</v>
      </c>
      <c r="BL296" s="17" t="s">
        <v>89</v>
      </c>
      <c r="BM296" s="149" t="s">
        <v>452</v>
      </c>
    </row>
    <row r="297" spans="1:65" s="2" customFormat="1">
      <c r="A297" s="32"/>
      <c r="B297" s="33"/>
      <c r="C297" s="32"/>
      <c r="D297" s="151" t="s">
        <v>132</v>
      </c>
      <c r="E297" s="32"/>
      <c r="F297" s="152" t="s">
        <v>451</v>
      </c>
      <c r="G297" s="32"/>
      <c r="H297" s="32"/>
      <c r="I297" s="96"/>
      <c r="J297" s="32"/>
      <c r="K297" s="32"/>
      <c r="L297" s="33"/>
      <c r="M297" s="153"/>
      <c r="N297" s="154"/>
      <c r="O297" s="58"/>
      <c r="P297" s="58"/>
      <c r="Q297" s="58"/>
      <c r="R297" s="58"/>
      <c r="S297" s="58"/>
      <c r="T297" s="59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T297" s="17" t="s">
        <v>132</v>
      </c>
      <c r="AU297" s="17" t="s">
        <v>83</v>
      </c>
    </row>
    <row r="298" spans="1:65" s="14" customFormat="1">
      <c r="B298" s="189"/>
      <c r="D298" s="151" t="s">
        <v>184</v>
      </c>
      <c r="E298" s="190" t="s">
        <v>1</v>
      </c>
      <c r="F298" s="191" t="s">
        <v>453</v>
      </c>
      <c r="H298" s="192">
        <v>45.215000000000003</v>
      </c>
      <c r="I298" s="193"/>
      <c r="L298" s="189"/>
      <c r="M298" s="194"/>
      <c r="N298" s="195"/>
      <c r="O298" s="195"/>
      <c r="P298" s="195"/>
      <c r="Q298" s="195"/>
      <c r="R298" s="195"/>
      <c r="S298" s="195"/>
      <c r="T298" s="196"/>
      <c r="AT298" s="190" t="s">
        <v>184</v>
      </c>
      <c r="AU298" s="190" t="s">
        <v>83</v>
      </c>
      <c r="AV298" s="14" t="s">
        <v>83</v>
      </c>
      <c r="AW298" s="14" t="s">
        <v>30</v>
      </c>
      <c r="AX298" s="14" t="s">
        <v>74</v>
      </c>
      <c r="AY298" s="190" t="s">
        <v>130</v>
      </c>
    </row>
    <row r="299" spans="1:65" s="15" customFormat="1">
      <c r="B299" s="197"/>
      <c r="D299" s="151" t="s">
        <v>184</v>
      </c>
      <c r="E299" s="198" t="s">
        <v>1</v>
      </c>
      <c r="F299" s="199" t="s">
        <v>187</v>
      </c>
      <c r="H299" s="200">
        <v>45.215000000000003</v>
      </c>
      <c r="I299" s="201"/>
      <c r="L299" s="197"/>
      <c r="M299" s="202"/>
      <c r="N299" s="203"/>
      <c r="O299" s="203"/>
      <c r="P299" s="203"/>
      <c r="Q299" s="203"/>
      <c r="R299" s="203"/>
      <c r="S299" s="203"/>
      <c r="T299" s="204"/>
      <c r="AT299" s="198" t="s">
        <v>184</v>
      </c>
      <c r="AU299" s="198" t="s">
        <v>83</v>
      </c>
      <c r="AV299" s="15" t="s">
        <v>89</v>
      </c>
      <c r="AW299" s="15" t="s">
        <v>30</v>
      </c>
      <c r="AX299" s="15" t="s">
        <v>79</v>
      </c>
      <c r="AY299" s="198" t="s">
        <v>130</v>
      </c>
    </row>
    <row r="300" spans="1:65" s="2" customFormat="1" ht="21.75" customHeight="1">
      <c r="A300" s="32"/>
      <c r="B300" s="137"/>
      <c r="C300" s="138" t="s">
        <v>454</v>
      </c>
      <c r="D300" s="138" t="s">
        <v>127</v>
      </c>
      <c r="E300" s="139" t="s">
        <v>455</v>
      </c>
      <c r="F300" s="140" t="s">
        <v>456</v>
      </c>
      <c r="G300" s="141" t="s">
        <v>180</v>
      </c>
      <c r="H300" s="142">
        <v>2171</v>
      </c>
      <c r="I300" s="143"/>
      <c r="J300" s="144">
        <f>ROUND(I300*H300,2)</f>
        <v>0</v>
      </c>
      <c r="K300" s="140" t="s">
        <v>181</v>
      </c>
      <c r="L300" s="33"/>
      <c r="M300" s="145" t="s">
        <v>1</v>
      </c>
      <c r="N300" s="146" t="s">
        <v>39</v>
      </c>
      <c r="O300" s="58"/>
      <c r="P300" s="147">
        <f>O300*H300</f>
        <v>0</v>
      </c>
      <c r="Q300" s="147">
        <v>0</v>
      </c>
      <c r="R300" s="147">
        <f>Q300*H300</f>
        <v>0</v>
      </c>
      <c r="S300" s="147">
        <v>0</v>
      </c>
      <c r="T300" s="148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49" t="s">
        <v>89</v>
      </c>
      <c r="AT300" s="149" t="s">
        <v>127</v>
      </c>
      <c r="AU300" s="149" t="s">
        <v>83</v>
      </c>
      <c r="AY300" s="17" t="s">
        <v>130</v>
      </c>
      <c r="BE300" s="150">
        <f>IF(N300="základní",J300,0)</f>
        <v>0</v>
      </c>
      <c r="BF300" s="150">
        <f>IF(N300="snížená",J300,0)</f>
        <v>0</v>
      </c>
      <c r="BG300" s="150">
        <f>IF(N300="zákl. přenesená",J300,0)</f>
        <v>0</v>
      </c>
      <c r="BH300" s="150">
        <f>IF(N300="sníž. přenesená",J300,0)</f>
        <v>0</v>
      </c>
      <c r="BI300" s="150">
        <f>IF(N300="nulová",J300,0)</f>
        <v>0</v>
      </c>
      <c r="BJ300" s="17" t="s">
        <v>79</v>
      </c>
      <c r="BK300" s="150">
        <f>ROUND(I300*H300,2)</f>
        <v>0</v>
      </c>
      <c r="BL300" s="17" t="s">
        <v>89</v>
      </c>
      <c r="BM300" s="149" t="s">
        <v>457</v>
      </c>
    </row>
    <row r="301" spans="1:65" s="2" customFormat="1" ht="19.5">
      <c r="A301" s="32"/>
      <c r="B301" s="33"/>
      <c r="C301" s="32"/>
      <c r="D301" s="151" t="s">
        <v>132</v>
      </c>
      <c r="E301" s="32"/>
      <c r="F301" s="152" t="s">
        <v>458</v>
      </c>
      <c r="G301" s="32"/>
      <c r="H301" s="32"/>
      <c r="I301" s="96"/>
      <c r="J301" s="32"/>
      <c r="K301" s="32"/>
      <c r="L301" s="33"/>
      <c r="M301" s="153"/>
      <c r="N301" s="154"/>
      <c r="O301" s="58"/>
      <c r="P301" s="58"/>
      <c r="Q301" s="58"/>
      <c r="R301" s="58"/>
      <c r="S301" s="58"/>
      <c r="T301" s="59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T301" s="17" t="s">
        <v>132</v>
      </c>
      <c r="AU301" s="17" t="s">
        <v>83</v>
      </c>
    </row>
    <row r="302" spans="1:65" s="2" customFormat="1" ht="21.75" customHeight="1">
      <c r="A302" s="32"/>
      <c r="B302" s="137"/>
      <c r="C302" s="138" t="s">
        <v>459</v>
      </c>
      <c r="D302" s="138" t="s">
        <v>127</v>
      </c>
      <c r="E302" s="139" t="s">
        <v>460</v>
      </c>
      <c r="F302" s="140" t="s">
        <v>461</v>
      </c>
      <c r="G302" s="141" t="s">
        <v>180</v>
      </c>
      <c r="H302" s="142">
        <v>2171</v>
      </c>
      <c r="I302" s="143"/>
      <c r="J302" s="144">
        <f>ROUND(I302*H302,2)</f>
        <v>0</v>
      </c>
      <c r="K302" s="140" t="s">
        <v>181</v>
      </c>
      <c r="L302" s="33"/>
      <c r="M302" s="145" t="s">
        <v>1</v>
      </c>
      <c r="N302" s="146" t="s">
        <v>39</v>
      </c>
      <c r="O302" s="58"/>
      <c r="P302" s="147">
        <f>O302*H302</f>
        <v>0</v>
      </c>
      <c r="Q302" s="147">
        <v>0</v>
      </c>
      <c r="R302" s="147">
        <f>Q302*H302</f>
        <v>0</v>
      </c>
      <c r="S302" s="147">
        <v>0</v>
      </c>
      <c r="T302" s="148">
        <f>S302*H302</f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49" t="s">
        <v>89</v>
      </c>
      <c r="AT302" s="149" t="s">
        <v>127</v>
      </c>
      <c r="AU302" s="149" t="s">
        <v>83</v>
      </c>
      <c r="AY302" s="17" t="s">
        <v>130</v>
      </c>
      <c r="BE302" s="150">
        <f>IF(N302="základní",J302,0)</f>
        <v>0</v>
      </c>
      <c r="BF302" s="150">
        <f>IF(N302="snížená",J302,0)</f>
        <v>0</v>
      </c>
      <c r="BG302" s="150">
        <f>IF(N302="zákl. přenesená",J302,0)</f>
        <v>0</v>
      </c>
      <c r="BH302" s="150">
        <f>IF(N302="sníž. přenesená",J302,0)</f>
        <v>0</v>
      </c>
      <c r="BI302" s="150">
        <f>IF(N302="nulová",J302,0)</f>
        <v>0</v>
      </c>
      <c r="BJ302" s="17" t="s">
        <v>79</v>
      </c>
      <c r="BK302" s="150">
        <f>ROUND(I302*H302,2)</f>
        <v>0</v>
      </c>
      <c r="BL302" s="17" t="s">
        <v>89</v>
      </c>
      <c r="BM302" s="149" t="s">
        <v>462</v>
      </c>
    </row>
    <row r="303" spans="1:65" s="2" customFormat="1" ht="19.5">
      <c r="A303" s="32"/>
      <c r="B303" s="33"/>
      <c r="C303" s="32"/>
      <c r="D303" s="151" t="s">
        <v>132</v>
      </c>
      <c r="E303" s="32"/>
      <c r="F303" s="152" t="s">
        <v>463</v>
      </c>
      <c r="G303" s="32"/>
      <c r="H303" s="32"/>
      <c r="I303" s="96"/>
      <c r="J303" s="32"/>
      <c r="K303" s="32"/>
      <c r="L303" s="33"/>
      <c r="M303" s="153"/>
      <c r="N303" s="154"/>
      <c r="O303" s="58"/>
      <c r="P303" s="58"/>
      <c r="Q303" s="58"/>
      <c r="R303" s="58"/>
      <c r="S303" s="58"/>
      <c r="T303" s="59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T303" s="17" t="s">
        <v>132</v>
      </c>
      <c r="AU303" s="17" t="s">
        <v>83</v>
      </c>
    </row>
    <row r="304" spans="1:65" s="2" customFormat="1" ht="16.5" customHeight="1">
      <c r="A304" s="32"/>
      <c r="B304" s="137"/>
      <c r="C304" s="205" t="s">
        <v>464</v>
      </c>
      <c r="D304" s="205" t="s">
        <v>264</v>
      </c>
      <c r="E304" s="206" t="s">
        <v>465</v>
      </c>
      <c r="F304" s="207" t="s">
        <v>466</v>
      </c>
      <c r="G304" s="208" t="s">
        <v>467</v>
      </c>
      <c r="H304" s="209">
        <v>54.274999999999999</v>
      </c>
      <c r="I304" s="210"/>
      <c r="J304" s="211">
        <f>ROUND(I304*H304,2)</f>
        <v>0</v>
      </c>
      <c r="K304" s="207" t="s">
        <v>181</v>
      </c>
      <c r="L304" s="212"/>
      <c r="M304" s="213" t="s">
        <v>1</v>
      </c>
      <c r="N304" s="214" t="s">
        <v>39</v>
      </c>
      <c r="O304" s="58"/>
      <c r="P304" s="147">
        <f>O304*H304</f>
        <v>0</v>
      </c>
      <c r="Q304" s="147">
        <v>1E-3</v>
      </c>
      <c r="R304" s="147">
        <f>Q304*H304</f>
        <v>5.4274999999999997E-2</v>
      </c>
      <c r="S304" s="147">
        <v>0</v>
      </c>
      <c r="T304" s="148">
        <f>S304*H304</f>
        <v>0</v>
      </c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R304" s="149" t="s">
        <v>101</v>
      </c>
      <c r="AT304" s="149" t="s">
        <v>264</v>
      </c>
      <c r="AU304" s="149" t="s">
        <v>83</v>
      </c>
      <c r="AY304" s="17" t="s">
        <v>130</v>
      </c>
      <c r="BE304" s="150">
        <f>IF(N304="základní",J304,0)</f>
        <v>0</v>
      </c>
      <c r="BF304" s="150">
        <f>IF(N304="snížená",J304,0)</f>
        <v>0</v>
      </c>
      <c r="BG304" s="150">
        <f>IF(N304="zákl. přenesená",J304,0)</f>
        <v>0</v>
      </c>
      <c r="BH304" s="150">
        <f>IF(N304="sníž. přenesená",J304,0)</f>
        <v>0</v>
      </c>
      <c r="BI304" s="150">
        <f>IF(N304="nulová",J304,0)</f>
        <v>0</v>
      </c>
      <c r="BJ304" s="17" t="s">
        <v>79</v>
      </c>
      <c r="BK304" s="150">
        <f>ROUND(I304*H304,2)</f>
        <v>0</v>
      </c>
      <c r="BL304" s="17" t="s">
        <v>89</v>
      </c>
      <c r="BM304" s="149" t="s">
        <v>468</v>
      </c>
    </row>
    <row r="305" spans="1:65" s="2" customFormat="1">
      <c r="A305" s="32"/>
      <c r="B305" s="33"/>
      <c r="C305" s="32"/>
      <c r="D305" s="151" t="s">
        <v>132</v>
      </c>
      <c r="E305" s="32"/>
      <c r="F305" s="152" t="s">
        <v>466</v>
      </c>
      <c r="G305" s="32"/>
      <c r="H305" s="32"/>
      <c r="I305" s="96"/>
      <c r="J305" s="32"/>
      <c r="K305" s="32"/>
      <c r="L305" s="33"/>
      <c r="M305" s="153"/>
      <c r="N305" s="154"/>
      <c r="O305" s="58"/>
      <c r="P305" s="58"/>
      <c r="Q305" s="58"/>
      <c r="R305" s="58"/>
      <c r="S305" s="58"/>
      <c r="T305" s="59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T305" s="17" t="s">
        <v>132</v>
      </c>
      <c r="AU305" s="17" t="s">
        <v>83</v>
      </c>
    </row>
    <row r="306" spans="1:65" s="14" customFormat="1">
      <c r="B306" s="189"/>
      <c r="D306" s="151" t="s">
        <v>184</v>
      </c>
      <c r="E306" s="190" t="s">
        <v>1</v>
      </c>
      <c r="F306" s="191" t="s">
        <v>469</v>
      </c>
      <c r="H306" s="192">
        <v>54.274999999999999</v>
      </c>
      <c r="I306" s="193"/>
      <c r="L306" s="189"/>
      <c r="M306" s="194"/>
      <c r="N306" s="195"/>
      <c r="O306" s="195"/>
      <c r="P306" s="195"/>
      <c r="Q306" s="195"/>
      <c r="R306" s="195"/>
      <c r="S306" s="195"/>
      <c r="T306" s="196"/>
      <c r="AT306" s="190" t="s">
        <v>184</v>
      </c>
      <c r="AU306" s="190" t="s">
        <v>83</v>
      </c>
      <c r="AV306" s="14" t="s">
        <v>83</v>
      </c>
      <c r="AW306" s="14" t="s">
        <v>30</v>
      </c>
      <c r="AX306" s="14" t="s">
        <v>74</v>
      </c>
      <c r="AY306" s="190" t="s">
        <v>130</v>
      </c>
    </row>
    <row r="307" spans="1:65" s="15" customFormat="1">
      <c r="B307" s="197"/>
      <c r="D307" s="151" t="s">
        <v>184</v>
      </c>
      <c r="E307" s="198" t="s">
        <v>1</v>
      </c>
      <c r="F307" s="199" t="s">
        <v>187</v>
      </c>
      <c r="H307" s="200">
        <v>54.274999999999999</v>
      </c>
      <c r="I307" s="201"/>
      <c r="L307" s="197"/>
      <c r="M307" s="202"/>
      <c r="N307" s="203"/>
      <c r="O307" s="203"/>
      <c r="P307" s="203"/>
      <c r="Q307" s="203"/>
      <c r="R307" s="203"/>
      <c r="S307" s="203"/>
      <c r="T307" s="204"/>
      <c r="AT307" s="198" t="s">
        <v>184</v>
      </c>
      <c r="AU307" s="198" t="s">
        <v>83</v>
      </c>
      <c r="AV307" s="15" t="s">
        <v>89</v>
      </c>
      <c r="AW307" s="15" t="s">
        <v>30</v>
      </c>
      <c r="AX307" s="15" t="s">
        <v>79</v>
      </c>
      <c r="AY307" s="198" t="s">
        <v>130</v>
      </c>
    </row>
    <row r="308" spans="1:65" s="2" customFormat="1" ht="21.75" customHeight="1">
      <c r="A308" s="32"/>
      <c r="B308" s="137"/>
      <c r="C308" s="138" t="s">
        <v>470</v>
      </c>
      <c r="D308" s="138" t="s">
        <v>127</v>
      </c>
      <c r="E308" s="139" t="s">
        <v>471</v>
      </c>
      <c r="F308" s="140" t="s">
        <v>472</v>
      </c>
      <c r="G308" s="141" t="s">
        <v>180</v>
      </c>
      <c r="H308" s="142">
        <v>3569</v>
      </c>
      <c r="I308" s="143"/>
      <c r="J308" s="144">
        <f>ROUND(I308*H308,2)</f>
        <v>0</v>
      </c>
      <c r="K308" s="140" t="s">
        <v>181</v>
      </c>
      <c r="L308" s="33"/>
      <c r="M308" s="145" t="s">
        <v>1</v>
      </c>
      <c r="N308" s="146" t="s">
        <v>39</v>
      </c>
      <c r="O308" s="58"/>
      <c r="P308" s="147">
        <f>O308*H308</f>
        <v>0</v>
      </c>
      <c r="Q308" s="147">
        <v>0</v>
      </c>
      <c r="R308" s="147">
        <f>Q308*H308</f>
        <v>0</v>
      </c>
      <c r="S308" s="147">
        <v>0</v>
      </c>
      <c r="T308" s="148">
        <f>S308*H308</f>
        <v>0</v>
      </c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R308" s="149" t="s">
        <v>89</v>
      </c>
      <c r="AT308" s="149" t="s">
        <v>127</v>
      </c>
      <c r="AU308" s="149" t="s">
        <v>83</v>
      </c>
      <c r="AY308" s="17" t="s">
        <v>130</v>
      </c>
      <c r="BE308" s="150">
        <f>IF(N308="základní",J308,0)</f>
        <v>0</v>
      </c>
      <c r="BF308" s="150">
        <f>IF(N308="snížená",J308,0)</f>
        <v>0</v>
      </c>
      <c r="BG308" s="150">
        <f>IF(N308="zákl. přenesená",J308,0)</f>
        <v>0</v>
      </c>
      <c r="BH308" s="150">
        <f>IF(N308="sníž. přenesená",J308,0)</f>
        <v>0</v>
      </c>
      <c r="BI308" s="150">
        <f>IF(N308="nulová",J308,0)</f>
        <v>0</v>
      </c>
      <c r="BJ308" s="17" t="s">
        <v>79</v>
      </c>
      <c r="BK308" s="150">
        <f>ROUND(I308*H308,2)</f>
        <v>0</v>
      </c>
      <c r="BL308" s="17" t="s">
        <v>89</v>
      </c>
      <c r="BM308" s="149" t="s">
        <v>473</v>
      </c>
    </row>
    <row r="309" spans="1:65" s="2" customFormat="1" ht="19.5">
      <c r="A309" s="32"/>
      <c r="B309" s="33"/>
      <c r="C309" s="32"/>
      <c r="D309" s="151" t="s">
        <v>132</v>
      </c>
      <c r="E309" s="32"/>
      <c r="F309" s="152" t="s">
        <v>474</v>
      </c>
      <c r="G309" s="32"/>
      <c r="H309" s="32"/>
      <c r="I309" s="96"/>
      <c r="J309" s="32"/>
      <c r="K309" s="32"/>
      <c r="L309" s="33"/>
      <c r="M309" s="153"/>
      <c r="N309" s="154"/>
      <c r="O309" s="58"/>
      <c r="P309" s="58"/>
      <c r="Q309" s="58"/>
      <c r="R309" s="58"/>
      <c r="S309" s="58"/>
      <c r="T309" s="59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T309" s="17" t="s">
        <v>132</v>
      </c>
      <c r="AU309" s="17" t="s">
        <v>83</v>
      </c>
    </row>
    <row r="310" spans="1:65" s="2" customFormat="1" ht="16.5" customHeight="1">
      <c r="A310" s="32"/>
      <c r="B310" s="137"/>
      <c r="C310" s="138" t="s">
        <v>475</v>
      </c>
      <c r="D310" s="138" t="s">
        <v>127</v>
      </c>
      <c r="E310" s="139" t="s">
        <v>476</v>
      </c>
      <c r="F310" s="140" t="s">
        <v>477</v>
      </c>
      <c r="G310" s="141" t="s">
        <v>180</v>
      </c>
      <c r="H310" s="142">
        <v>4342</v>
      </c>
      <c r="I310" s="143"/>
      <c r="J310" s="144">
        <f>ROUND(I310*H310,2)</f>
        <v>0</v>
      </c>
      <c r="K310" s="140" t="s">
        <v>181</v>
      </c>
      <c r="L310" s="33"/>
      <c r="M310" s="145" t="s">
        <v>1</v>
      </c>
      <c r="N310" s="146" t="s">
        <v>39</v>
      </c>
      <c r="O310" s="58"/>
      <c r="P310" s="147">
        <f>O310*H310</f>
        <v>0</v>
      </c>
      <c r="Q310" s="147">
        <v>0</v>
      </c>
      <c r="R310" s="147">
        <f>Q310*H310</f>
        <v>0</v>
      </c>
      <c r="S310" s="147">
        <v>0</v>
      </c>
      <c r="T310" s="148">
        <f>S310*H310</f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49" t="s">
        <v>89</v>
      </c>
      <c r="AT310" s="149" t="s">
        <v>127</v>
      </c>
      <c r="AU310" s="149" t="s">
        <v>83</v>
      </c>
      <c r="AY310" s="17" t="s">
        <v>130</v>
      </c>
      <c r="BE310" s="150">
        <f>IF(N310="základní",J310,0)</f>
        <v>0</v>
      </c>
      <c r="BF310" s="150">
        <f>IF(N310="snížená",J310,0)</f>
        <v>0</v>
      </c>
      <c r="BG310" s="150">
        <f>IF(N310="zákl. přenesená",J310,0)</f>
        <v>0</v>
      </c>
      <c r="BH310" s="150">
        <f>IF(N310="sníž. přenesená",J310,0)</f>
        <v>0</v>
      </c>
      <c r="BI310" s="150">
        <f>IF(N310="nulová",J310,0)</f>
        <v>0</v>
      </c>
      <c r="BJ310" s="17" t="s">
        <v>79</v>
      </c>
      <c r="BK310" s="150">
        <f>ROUND(I310*H310,2)</f>
        <v>0</v>
      </c>
      <c r="BL310" s="17" t="s">
        <v>89</v>
      </c>
      <c r="BM310" s="149" t="s">
        <v>478</v>
      </c>
    </row>
    <row r="311" spans="1:65" s="2" customFormat="1">
      <c r="A311" s="32"/>
      <c r="B311" s="33"/>
      <c r="C311" s="32"/>
      <c r="D311" s="151" t="s">
        <v>132</v>
      </c>
      <c r="E311" s="32"/>
      <c r="F311" s="152" t="s">
        <v>479</v>
      </c>
      <c r="G311" s="32"/>
      <c r="H311" s="32"/>
      <c r="I311" s="96"/>
      <c r="J311" s="32"/>
      <c r="K311" s="32"/>
      <c r="L311" s="33"/>
      <c r="M311" s="153"/>
      <c r="N311" s="154"/>
      <c r="O311" s="58"/>
      <c r="P311" s="58"/>
      <c r="Q311" s="58"/>
      <c r="R311" s="58"/>
      <c r="S311" s="58"/>
      <c r="T311" s="59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T311" s="17" t="s">
        <v>132</v>
      </c>
      <c r="AU311" s="17" t="s">
        <v>83</v>
      </c>
    </row>
    <row r="312" spans="1:65" s="14" customFormat="1">
      <c r="B312" s="189"/>
      <c r="D312" s="151" t="s">
        <v>184</v>
      </c>
      <c r="E312" s="190" t="s">
        <v>1</v>
      </c>
      <c r="F312" s="191" t="s">
        <v>480</v>
      </c>
      <c r="H312" s="192">
        <v>4342</v>
      </c>
      <c r="I312" s="193"/>
      <c r="L312" s="189"/>
      <c r="M312" s="194"/>
      <c r="N312" s="195"/>
      <c r="O312" s="195"/>
      <c r="P312" s="195"/>
      <c r="Q312" s="195"/>
      <c r="R312" s="195"/>
      <c r="S312" s="195"/>
      <c r="T312" s="196"/>
      <c r="AT312" s="190" t="s">
        <v>184</v>
      </c>
      <c r="AU312" s="190" t="s">
        <v>83</v>
      </c>
      <c r="AV312" s="14" t="s">
        <v>83</v>
      </c>
      <c r="AW312" s="14" t="s">
        <v>30</v>
      </c>
      <c r="AX312" s="14" t="s">
        <v>74</v>
      </c>
      <c r="AY312" s="190" t="s">
        <v>130</v>
      </c>
    </row>
    <row r="313" spans="1:65" s="15" customFormat="1">
      <c r="B313" s="197"/>
      <c r="D313" s="151" t="s">
        <v>184</v>
      </c>
      <c r="E313" s="198" t="s">
        <v>1</v>
      </c>
      <c r="F313" s="199" t="s">
        <v>187</v>
      </c>
      <c r="H313" s="200">
        <v>4342</v>
      </c>
      <c r="I313" s="201"/>
      <c r="L313" s="197"/>
      <c r="M313" s="202"/>
      <c r="N313" s="203"/>
      <c r="O313" s="203"/>
      <c r="P313" s="203"/>
      <c r="Q313" s="203"/>
      <c r="R313" s="203"/>
      <c r="S313" s="203"/>
      <c r="T313" s="204"/>
      <c r="AT313" s="198" t="s">
        <v>184</v>
      </c>
      <c r="AU313" s="198" t="s">
        <v>83</v>
      </c>
      <c r="AV313" s="15" t="s">
        <v>89</v>
      </c>
      <c r="AW313" s="15" t="s">
        <v>30</v>
      </c>
      <c r="AX313" s="15" t="s">
        <v>79</v>
      </c>
      <c r="AY313" s="198" t="s">
        <v>130</v>
      </c>
    </row>
    <row r="314" spans="1:65" s="12" customFormat="1" ht="22.9" customHeight="1">
      <c r="B314" s="169"/>
      <c r="D314" s="170" t="s">
        <v>73</v>
      </c>
      <c r="E314" s="180" t="s">
        <v>83</v>
      </c>
      <c r="F314" s="180" t="s">
        <v>481</v>
      </c>
      <c r="I314" s="172"/>
      <c r="J314" s="181">
        <f>BK314</f>
        <v>0</v>
      </c>
      <c r="L314" s="169"/>
      <c r="M314" s="174"/>
      <c r="N314" s="175"/>
      <c r="O314" s="175"/>
      <c r="P314" s="176">
        <f>SUM(P315:P320)</f>
        <v>0</v>
      </c>
      <c r="Q314" s="175"/>
      <c r="R314" s="176">
        <f>SUM(R315:R320)</f>
        <v>35.001989999999999</v>
      </c>
      <c r="S314" s="175"/>
      <c r="T314" s="177">
        <f>SUM(T315:T320)</f>
        <v>0</v>
      </c>
      <c r="AR314" s="170" t="s">
        <v>79</v>
      </c>
      <c r="AT314" s="178" t="s">
        <v>73</v>
      </c>
      <c r="AU314" s="178" t="s">
        <v>79</v>
      </c>
      <c r="AY314" s="170" t="s">
        <v>130</v>
      </c>
      <c r="BK314" s="179">
        <f>SUM(BK315:BK320)</f>
        <v>0</v>
      </c>
    </row>
    <row r="315" spans="1:65" s="2" customFormat="1" ht="21.75" customHeight="1">
      <c r="A315" s="32"/>
      <c r="B315" s="137"/>
      <c r="C315" s="138" t="s">
        <v>482</v>
      </c>
      <c r="D315" s="138" t="s">
        <v>127</v>
      </c>
      <c r="E315" s="139" t="s">
        <v>483</v>
      </c>
      <c r="F315" s="140" t="s">
        <v>484</v>
      </c>
      <c r="G315" s="141" t="s">
        <v>204</v>
      </c>
      <c r="H315" s="142">
        <v>27.36</v>
      </c>
      <c r="I315" s="143"/>
      <c r="J315" s="144">
        <f>ROUND(I315*H315,2)</f>
        <v>0</v>
      </c>
      <c r="K315" s="140" t="s">
        <v>181</v>
      </c>
      <c r="L315" s="33"/>
      <c r="M315" s="145" t="s">
        <v>1</v>
      </c>
      <c r="N315" s="146" t="s">
        <v>39</v>
      </c>
      <c r="O315" s="58"/>
      <c r="P315" s="147">
        <f>O315*H315</f>
        <v>0</v>
      </c>
      <c r="Q315" s="147">
        <v>0</v>
      </c>
      <c r="R315" s="147">
        <f>Q315*H315</f>
        <v>0</v>
      </c>
      <c r="S315" s="147">
        <v>0</v>
      </c>
      <c r="T315" s="148">
        <f>S315*H315</f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49" t="s">
        <v>89</v>
      </c>
      <c r="AT315" s="149" t="s">
        <v>127</v>
      </c>
      <c r="AU315" s="149" t="s">
        <v>83</v>
      </c>
      <c r="AY315" s="17" t="s">
        <v>130</v>
      </c>
      <c r="BE315" s="150">
        <f>IF(N315="základní",J315,0)</f>
        <v>0</v>
      </c>
      <c r="BF315" s="150">
        <f>IF(N315="snížená",J315,0)</f>
        <v>0</v>
      </c>
      <c r="BG315" s="150">
        <f>IF(N315="zákl. přenesená",J315,0)</f>
        <v>0</v>
      </c>
      <c r="BH315" s="150">
        <f>IF(N315="sníž. přenesená",J315,0)</f>
        <v>0</v>
      </c>
      <c r="BI315" s="150">
        <f>IF(N315="nulová",J315,0)</f>
        <v>0</v>
      </c>
      <c r="BJ315" s="17" t="s">
        <v>79</v>
      </c>
      <c r="BK315" s="150">
        <f>ROUND(I315*H315,2)</f>
        <v>0</v>
      </c>
      <c r="BL315" s="17" t="s">
        <v>89</v>
      </c>
      <c r="BM315" s="149" t="s">
        <v>485</v>
      </c>
    </row>
    <row r="316" spans="1:65" s="2" customFormat="1" ht="29.25">
      <c r="A316" s="32"/>
      <c r="B316" s="33"/>
      <c r="C316" s="32"/>
      <c r="D316" s="151" t="s">
        <v>132</v>
      </c>
      <c r="E316" s="32"/>
      <c r="F316" s="152" t="s">
        <v>486</v>
      </c>
      <c r="G316" s="32"/>
      <c r="H316" s="32"/>
      <c r="I316" s="96"/>
      <c r="J316" s="32"/>
      <c r="K316" s="32"/>
      <c r="L316" s="33"/>
      <c r="M316" s="153"/>
      <c r="N316" s="154"/>
      <c r="O316" s="58"/>
      <c r="P316" s="58"/>
      <c r="Q316" s="58"/>
      <c r="R316" s="58"/>
      <c r="S316" s="58"/>
      <c r="T316" s="59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T316" s="17" t="s">
        <v>132</v>
      </c>
      <c r="AU316" s="17" t="s">
        <v>83</v>
      </c>
    </row>
    <row r="317" spans="1:65" s="14" customFormat="1">
      <c r="B317" s="189"/>
      <c r="D317" s="151" t="s">
        <v>184</v>
      </c>
      <c r="E317" s="190" t="s">
        <v>1</v>
      </c>
      <c r="F317" s="191" t="s">
        <v>487</v>
      </c>
      <c r="H317" s="192">
        <v>27.36</v>
      </c>
      <c r="I317" s="193"/>
      <c r="L317" s="189"/>
      <c r="M317" s="194"/>
      <c r="N317" s="195"/>
      <c r="O317" s="195"/>
      <c r="P317" s="195"/>
      <c r="Q317" s="195"/>
      <c r="R317" s="195"/>
      <c r="S317" s="195"/>
      <c r="T317" s="196"/>
      <c r="AT317" s="190" t="s">
        <v>184</v>
      </c>
      <c r="AU317" s="190" t="s">
        <v>83</v>
      </c>
      <c r="AV317" s="14" t="s">
        <v>83</v>
      </c>
      <c r="AW317" s="14" t="s">
        <v>30</v>
      </c>
      <c r="AX317" s="14" t="s">
        <v>74</v>
      </c>
      <c r="AY317" s="190" t="s">
        <v>130</v>
      </c>
    </row>
    <row r="318" spans="1:65" s="15" customFormat="1">
      <c r="B318" s="197"/>
      <c r="D318" s="151" t="s">
        <v>184</v>
      </c>
      <c r="E318" s="198" t="s">
        <v>1</v>
      </c>
      <c r="F318" s="199" t="s">
        <v>187</v>
      </c>
      <c r="H318" s="200">
        <v>27.36</v>
      </c>
      <c r="I318" s="201"/>
      <c r="L318" s="197"/>
      <c r="M318" s="202"/>
      <c r="N318" s="203"/>
      <c r="O318" s="203"/>
      <c r="P318" s="203"/>
      <c r="Q318" s="203"/>
      <c r="R318" s="203"/>
      <c r="S318" s="203"/>
      <c r="T318" s="204"/>
      <c r="AT318" s="198" t="s">
        <v>184</v>
      </c>
      <c r="AU318" s="198" t="s">
        <v>83</v>
      </c>
      <c r="AV318" s="15" t="s">
        <v>89</v>
      </c>
      <c r="AW318" s="15" t="s">
        <v>30</v>
      </c>
      <c r="AX318" s="15" t="s">
        <v>79</v>
      </c>
      <c r="AY318" s="198" t="s">
        <v>130</v>
      </c>
    </row>
    <row r="319" spans="1:65" s="2" customFormat="1" ht="33" customHeight="1">
      <c r="A319" s="32"/>
      <c r="B319" s="137"/>
      <c r="C319" s="138" t="s">
        <v>488</v>
      </c>
      <c r="D319" s="138" t="s">
        <v>127</v>
      </c>
      <c r="E319" s="139" t="s">
        <v>489</v>
      </c>
      <c r="F319" s="140" t="s">
        <v>490</v>
      </c>
      <c r="G319" s="141" t="s">
        <v>323</v>
      </c>
      <c r="H319" s="142">
        <v>171</v>
      </c>
      <c r="I319" s="143"/>
      <c r="J319" s="144">
        <f>ROUND(I319*H319,2)</f>
        <v>0</v>
      </c>
      <c r="K319" s="140" t="s">
        <v>181</v>
      </c>
      <c r="L319" s="33"/>
      <c r="M319" s="145" t="s">
        <v>1</v>
      </c>
      <c r="N319" s="146" t="s">
        <v>39</v>
      </c>
      <c r="O319" s="58"/>
      <c r="P319" s="147">
        <f>O319*H319</f>
        <v>0</v>
      </c>
      <c r="Q319" s="147">
        <v>0.20469000000000001</v>
      </c>
      <c r="R319" s="147">
        <f>Q319*H319</f>
        <v>35.001989999999999</v>
      </c>
      <c r="S319" s="147">
        <v>0</v>
      </c>
      <c r="T319" s="148">
        <f>S319*H319</f>
        <v>0</v>
      </c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R319" s="149" t="s">
        <v>89</v>
      </c>
      <c r="AT319" s="149" t="s">
        <v>127</v>
      </c>
      <c r="AU319" s="149" t="s">
        <v>83</v>
      </c>
      <c r="AY319" s="17" t="s">
        <v>130</v>
      </c>
      <c r="BE319" s="150">
        <f>IF(N319="základní",J319,0)</f>
        <v>0</v>
      </c>
      <c r="BF319" s="150">
        <f>IF(N319="snížená",J319,0)</f>
        <v>0</v>
      </c>
      <c r="BG319" s="150">
        <f>IF(N319="zákl. přenesená",J319,0)</f>
        <v>0</v>
      </c>
      <c r="BH319" s="150">
        <f>IF(N319="sníž. přenesená",J319,0)</f>
        <v>0</v>
      </c>
      <c r="BI319" s="150">
        <f>IF(N319="nulová",J319,0)</f>
        <v>0</v>
      </c>
      <c r="BJ319" s="17" t="s">
        <v>79</v>
      </c>
      <c r="BK319" s="150">
        <f>ROUND(I319*H319,2)</f>
        <v>0</v>
      </c>
      <c r="BL319" s="17" t="s">
        <v>89</v>
      </c>
      <c r="BM319" s="149" t="s">
        <v>491</v>
      </c>
    </row>
    <row r="320" spans="1:65" s="2" customFormat="1" ht="39">
      <c r="A320" s="32"/>
      <c r="B320" s="33"/>
      <c r="C320" s="32"/>
      <c r="D320" s="151" t="s">
        <v>132</v>
      </c>
      <c r="E320" s="32"/>
      <c r="F320" s="152" t="s">
        <v>492</v>
      </c>
      <c r="G320" s="32"/>
      <c r="H320" s="32"/>
      <c r="I320" s="96"/>
      <c r="J320" s="32"/>
      <c r="K320" s="32"/>
      <c r="L320" s="33"/>
      <c r="M320" s="153"/>
      <c r="N320" s="154"/>
      <c r="O320" s="58"/>
      <c r="P320" s="58"/>
      <c r="Q320" s="58"/>
      <c r="R320" s="58"/>
      <c r="S320" s="58"/>
      <c r="T320" s="59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T320" s="17" t="s">
        <v>132</v>
      </c>
      <c r="AU320" s="17" t="s">
        <v>83</v>
      </c>
    </row>
    <row r="321" spans="1:65" s="12" customFormat="1" ht="22.9" customHeight="1">
      <c r="B321" s="169"/>
      <c r="D321" s="170" t="s">
        <v>73</v>
      </c>
      <c r="E321" s="180" t="s">
        <v>86</v>
      </c>
      <c r="F321" s="180" t="s">
        <v>493</v>
      </c>
      <c r="I321" s="172"/>
      <c r="J321" s="181">
        <f>BK321</f>
        <v>0</v>
      </c>
      <c r="L321" s="169"/>
      <c r="M321" s="174"/>
      <c r="N321" s="175"/>
      <c r="O321" s="175"/>
      <c r="P321" s="176">
        <f>SUM(P322:P334)</f>
        <v>0</v>
      </c>
      <c r="Q321" s="175"/>
      <c r="R321" s="176">
        <f>SUM(R322:R334)</f>
        <v>15.16164</v>
      </c>
      <c r="S321" s="175"/>
      <c r="T321" s="177">
        <f>SUM(T322:T334)</f>
        <v>0</v>
      </c>
      <c r="AR321" s="170" t="s">
        <v>79</v>
      </c>
      <c r="AT321" s="178" t="s">
        <v>73</v>
      </c>
      <c r="AU321" s="178" t="s">
        <v>79</v>
      </c>
      <c r="AY321" s="170" t="s">
        <v>130</v>
      </c>
      <c r="BK321" s="179">
        <f>SUM(BK322:BK334)</f>
        <v>0</v>
      </c>
    </row>
    <row r="322" spans="1:65" s="2" customFormat="1" ht="21.75" customHeight="1">
      <c r="A322" s="32"/>
      <c r="B322" s="137"/>
      <c r="C322" s="138" t="s">
        <v>494</v>
      </c>
      <c r="D322" s="138" t="s">
        <v>127</v>
      </c>
      <c r="E322" s="139" t="s">
        <v>495</v>
      </c>
      <c r="F322" s="140" t="s">
        <v>496</v>
      </c>
      <c r="G322" s="141" t="s">
        <v>323</v>
      </c>
      <c r="H322" s="142">
        <v>32</v>
      </c>
      <c r="I322" s="143"/>
      <c r="J322" s="144">
        <f>ROUND(I322*H322,2)</f>
        <v>0</v>
      </c>
      <c r="K322" s="140" t="s">
        <v>181</v>
      </c>
      <c r="L322" s="33"/>
      <c r="M322" s="145" t="s">
        <v>1</v>
      </c>
      <c r="N322" s="146" t="s">
        <v>39</v>
      </c>
      <c r="O322" s="58"/>
      <c r="P322" s="147">
        <f>O322*H322</f>
        <v>0</v>
      </c>
      <c r="Q322" s="147">
        <v>0.24127000000000001</v>
      </c>
      <c r="R322" s="147">
        <f>Q322*H322</f>
        <v>7.7206400000000004</v>
      </c>
      <c r="S322" s="147">
        <v>0</v>
      </c>
      <c r="T322" s="148">
        <f>S322*H322</f>
        <v>0</v>
      </c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R322" s="149" t="s">
        <v>89</v>
      </c>
      <c r="AT322" s="149" t="s">
        <v>127</v>
      </c>
      <c r="AU322" s="149" t="s">
        <v>83</v>
      </c>
      <c r="AY322" s="17" t="s">
        <v>130</v>
      </c>
      <c r="BE322" s="150">
        <f>IF(N322="základní",J322,0)</f>
        <v>0</v>
      </c>
      <c r="BF322" s="150">
        <f>IF(N322="snížená",J322,0)</f>
        <v>0</v>
      </c>
      <c r="BG322" s="150">
        <f>IF(N322="zákl. přenesená",J322,0)</f>
        <v>0</v>
      </c>
      <c r="BH322" s="150">
        <f>IF(N322="sníž. přenesená",J322,0)</f>
        <v>0</v>
      </c>
      <c r="BI322" s="150">
        <f>IF(N322="nulová",J322,0)</f>
        <v>0</v>
      </c>
      <c r="BJ322" s="17" t="s">
        <v>79</v>
      </c>
      <c r="BK322" s="150">
        <f>ROUND(I322*H322,2)</f>
        <v>0</v>
      </c>
      <c r="BL322" s="17" t="s">
        <v>89</v>
      </c>
      <c r="BM322" s="149" t="s">
        <v>497</v>
      </c>
    </row>
    <row r="323" spans="1:65" s="2" customFormat="1" ht="19.5">
      <c r="A323" s="32"/>
      <c r="B323" s="33"/>
      <c r="C323" s="32"/>
      <c r="D323" s="151" t="s">
        <v>132</v>
      </c>
      <c r="E323" s="32"/>
      <c r="F323" s="152" t="s">
        <v>498</v>
      </c>
      <c r="G323" s="32"/>
      <c r="H323" s="32"/>
      <c r="I323" s="96"/>
      <c r="J323" s="32"/>
      <c r="K323" s="32"/>
      <c r="L323" s="33"/>
      <c r="M323" s="153"/>
      <c r="N323" s="154"/>
      <c r="O323" s="58"/>
      <c r="P323" s="58"/>
      <c r="Q323" s="58"/>
      <c r="R323" s="58"/>
      <c r="S323" s="58"/>
      <c r="T323" s="59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T323" s="17" t="s">
        <v>132</v>
      </c>
      <c r="AU323" s="17" t="s">
        <v>83</v>
      </c>
    </row>
    <row r="324" spans="1:65" s="13" customFormat="1">
      <c r="B324" s="182"/>
      <c r="D324" s="151" t="s">
        <v>184</v>
      </c>
      <c r="E324" s="183" t="s">
        <v>1</v>
      </c>
      <c r="F324" s="184" t="s">
        <v>499</v>
      </c>
      <c r="H324" s="183" t="s">
        <v>1</v>
      </c>
      <c r="I324" s="185"/>
      <c r="L324" s="182"/>
      <c r="M324" s="186"/>
      <c r="N324" s="187"/>
      <c r="O324" s="187"/>
      <c r="P324" s="187"/>
      <c r="Q324" s="187"/>
      <c r="R324" s="187"/>
      <c r="S324" s="187"/>
      <c r="T324" s="188"/>
      <c r="AT324" s="183" t="s">
        <v>184</v>
      </c>
      <c r="AU324" s="183" t="s">
        <v>83</v>
      </c>
      <c r="AV324" s="13" t="s">
        <v>79</v>
      </c>
      <c r="AW324" s="13" t="s">
        <v>30</v>
      </c>
      <c r="AX324" s="13" t="s">
        <v>74</v>
      </c>
      <c r="AY324" s="183" t="s">
        <v>130</v>
      </c>
    </row>
    <row r="325" spans="1:65" s="14" customFormat="1">
      <c r="B325" s="189"/>
      <c r="D325" s="151" t="s">
        <v>184</v>
      </c>
      <c r="E325" s="190" t="s">
        <v>1</v>
      </c>
      <c r="F325" s="191" t="s">
        <v>500</v>
      </c>
      <c r="H325" s="192">
        <v>22</v>
      </c>
      <c r="I325" s="193"/>
      <c r="L325" s="189"/>
      <c r="M325" s="194"/>
      <c r="N325" s="195"/>
      <c r="O325" s="195"/>
      <c r="P325" s="195"/>
      <c r="Q325" s="195"/>
      <c r="R325" s="195"/>
      <c r="S325" s="195"/>
      <c r="T325" s="196"/>
      <c r="AT325" s="190" t="s">
        <v>184</v>
      </c>
      <c r="AU325" s="190" t="s">
        <v>83</v>
      </c>
      <c r="AV325" s="14" t="s">
        <v>83</v>
      </c>
      <c r="AW325" s="14" t="s">
        <v>30</v>
      </c>
      <c r="AX325" s="14" t="s">
        <v>74</v>
      </c>
      <c r="AY325" s="190" t="s">
        <v>130</v>
      </c>
    </row>
    <row r="326" spans="1:65" s="13" customFormat="1">
      <c r="B326" s="182"/>
      <c r="D326" s="151" t="s">
        <v>184</v>
      </c>
      <c r="E326" s="183" t="s">
        <v>1</v>
      </c>
      <c r="F326" s="184" t="s">
        <v>501</v>
      </c>
      <c r="H326" s="183" t="s">
        <v>1</v>
      </c>
      <c r="I326" s="185"/>
      <c r="L326" s="182"/>
      <c r="M326" s="186"/>
      <c r="N326" s="187"/>
      <c r="O326" s="187"/>
      <c r="P326" s="187"/>
      <c r="Q326" s="187"/>
      <c r="R326" s="187"/>
      <c r="S326" s="187"/>
      <c r="T326" s="188"/>
      <c r="AT326" s="183" t="s">
        <v>184</v>
      </c>
      <c r="AU326" s="183" t="s">
        <v>83</v>
      </c>
      <c r="AV326" s="13" t="s">
        <v>79</v>
      </c>
      <c r="AW326" s="13" t="s">
        <v>30</v>
      </c>
      <c r="AX326" s="13" t="s">
        <v>74</v>
      </c>
      <c r="AY326" s="183" t="s">
        <v>130</v>
      </c>
    </row>
    <row r="327" spans="1:65" s="14" customFormat="1">
      <c r="B327" s="189"/>
      <c r="D327" s="151" t="s">
        <v>184</v>
      </c>
      <c r="E327" s="190" t="s">
        <v>1</v>
      </c>
      <c r="F327" s="191" t="s">
        <v>502</v>
      </c>
      <c r="H327" s="192">
        <v>10</v>
      </c>
      <c r="I327" s="193"/>
      <c r="L327" s="189"/>
      <c r="M327" s="194"/>
      <c r="N327" s="195"/>
      <c r="O327" s="195"/>
      <c r="P327" s="195"/>
      <c r="Q327" s="195"/>
      <c r="R327" s="195"/>
      <c r="S327" s="195"/>
      <c r="T327" s="196"/>
      <c r="AT327" s="190" t="s">
        <v>184</v>
      </c>
      <c r="AU327" s="190" t="s">
        <v>83</v>
      </c>
      <c r="AV327" s="14" t="s">
        <v>83</v>
      </c>
      <c r="AW327" s="14" t="s">
        <v>30</v>
      </c>
      <c r="AX327" s="14" t="s">
        <v>74</v>
      </c>
      <c r="AY327" s="190" t="s">
        <v>130</v>
      </c>
    </row>
    <row r="328" spans="1:65" s="15" customFormat="1">
      <c r="B328" s="197"/>
      <c r="D328" s="151" t="s">
        <v>184</v>
      </c>
      <c r="E328" s="198" t="s">
        <v>1</v>
      </c>
      <c r="F328" s="199" t="s">
        <v>187</v>
      </c>
      <c r="H328" s="200">
        <v>32</v>
      </c>
      <c r="I328" s="201"/>
      <c r="L328" s="197"/>
      <c r="M328" s="202"/>
      <c r="N328" s="203"/>
      <c r="O328" s="203"/>
      <c r="P328" s="203"/>
      <c r="Q328" s="203"/>
      <c r="R328" s="203"/>
      <c r="S328" s="203"/>
      <c r="T328" s="204"/>
      <c r="AT328" s="198" t="s">
        <v>184</v>
      </c>
      <c r="AU328" s="198" t="s">
        <v>83</v>
      </c>
      <c r="AV328" s="15" t="s">
        <v>89</v>
      </c>
      <c r="AW328" s="15" t="s">
        <v>30</v>
      </c>
      <c r="AX328" s="15" t="s">
        <v>79</v>
      </c>
      <c r="AY328" s="198" t="s">
        <v>130</v>
      </c>
    </row>
    <row r="329" spans="1:65" s="2" customFormat="1" ht="21.75" customHeight="1">
      <c r="A329" s="32"/>
      <c r="B329" s="137"/>
      <c r="C329" s="205" t="s">
        <v>503</v>
      </c>
      <c r="D329" s="205" t="s">
        <v>264</v>
      </c>
      <c r="E329" s="206" t="s">
        <v>504</v>
      </c>
      <c r="F329" s="207" t="s">
        <v>505</v>
      </c>
      <c r="G329" s="208" t="s">
        <v>221</v>
      </c>
      <c r="H329" s="209">
        <v>57</v>
      </c>
      <c r="I329" s="210"/>
      <c r="J329" s="211">
        <f>ROUND(I329*H329,2)</f>
        <v>0</v>
      </c>
      <c r="K329" s="207" t="s">
        <v>181</v>
      </c>
      <c r="L329" s="212"/>
      <c r="M329" s="213" t="s">
        <v>1</v>
      </c>
      <c r="N329" s="214" t="s">
        <v>39</v>
      </c>
      <c r="O329" s="58"/>
      <c r="P329" s="147">
        <f>O329*H329</f>
        <v>0</v>
      </c>
      <c r="Q329" s="147">
        <v>5.0500000000000003E-2</v>
      </c>
      <c r="R329" s="147">
        <f>Q329*H329</f>
        <v>2.8785000000000003</v>
      </c>
      <c r="S329" s="147">
        <v>0</v>
      </c>
      <c r="T329" s="148">
        <f>S329*H329</f>
        <v>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R329" s="149" t="s">
        <v>101</v>
      </c>
      <c r="AT329" s="149" t="s">
        <v>264</v>
      </c>
      <c r="AU329" s="149" t="s">
        <v>83</v>
      </c>
      <c r="AY329" s="17" t="s">
        <v>130</v>
      </c>
      <c r="BE329" s="150">
        <f>IF(N329="základní",J329,0)</f>
        <v>0</v>
      </c>
      <c r="BF329" s="150">
        <f>IF(N329="snížená",J329,0)</f>
        <v>0</v>
      </c>
      <c r="BG329" s="150">
        <f>IF(N329="zákl. přenesená",J329,0)</f>
        <v>0</v>
      </c>
      <c r="BH329" s="150">
        <f>IF(N329="sníž. přenesená",J329,0)</f>
        <v>0</v>
      </c>
      <c r="BI329" s="150">
        <f>IF(N329="nulová",J329,0)</f>
        <v>0</v>
      </c>
      <c r="BJ329" s="17" t="s">
        <v>79</v>
      </c>
      <c r="BK329" s="150">
        <f>ROUND(I329*H329,2)</f>
        <v>0</v>
      </c>
      <c r="BL329" s="17" t="s">
        <v>89</v>
      </c>
      <c r="BM329" s="149" t="s">
        <v>506</v>
      </c>
    </row>
    <row r="330" spans="1:65" s="2" customFormat="1">
      <c r="A330" s="32"/>
      <c r="B330" s="33"/>
      <c r="C330" s="32"/>
      <c r="D330" s="151" t="s">
        <v>132</v>
      </c>
      <c r="E330" s="32"/>
      <c r="F330" s="152" t="s">
        <v>505</v>
      </c>
      <c r="G330" s="32"/>
      <c r="H330" s="32"/>
      <c r="I330" s="96"/>
      <c r="J330" s="32"/>
      <c r="K330" s="32"/>
      <c r="L330" s="33"/>
      <c r="M330" s="153"/>
      <c r="N330" s="154"/>
      <c r="O330" s="58"/>
      <c r="P330" s="58"/>
      <c r="Q330" s="58"/>
      <c r="R330" s="58"/>
      <c r="S330" s="58"/>
      <c r="T330" s="59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T330" s="17" t="s">
        <v>132</v>
      </c>
      <c r="AU330" s="17" t="s">
        <v>83</v>
      </c>
    </row>
    <row r="331" spans="1:65" s="14" customFormat="1">
      <c r="B331" s="189"/>
      <c r="D331" s="151" t="s">
        <v>184</v>
      </c>
      <c r="F331" s="191" t="s">
        <v>507</v>
      </c>
      <c r="H331" s="192">
        <v>57</v>
      </c>
      <c r="I331" s="193"/>
      <c r="L331" s="189"/>
      <c r="M331" s="194"/>
      <c r="N331" s="195"/>
      <c r="O331" s="195"/>
      <c r="P331" s="195"/>
      <c r="Q331" s="195"/>
      <c r="R331" s="195"/>
      <c r="S331" s="195"/>
      <c r="T331" s="196"/>
      <c r="AT331" s="190" t="s">
        <v>184</v>
      </c>
      <c r="AU331" s="190" t="s">
        <v>83</v>
      </c>
      <c r="AV331" s="14" t="s">
        <v>83</v>
      </c>
      <c r="AW331" s="14" t="s">
        <v>3</v>
      </c>
      <c r="AX331" s="14" t="s">
        <v>79</v>
      </c>
      <c r="AY331" s="190" t="s">
        <v>130</v>
      </c>
    </row>
    <row r="332" spans="1:65" s="2" customFormat="1" ht="21.75" customHeight="1">
      <c r="A332" s="32"/>
      <c r="B332" s="137"/>
      <c r="C332" s="205" t="s">
        <v>508</v>
      </c>
      <c r="D332" s="205" t="s">
        <v>264</v>
      </c>
      <c r="E332" s="206" t="s">
        <v>509</v>
      </c>
      <c r="F332" s="207" t="s">
        <v>510</v>
      </c>
      <c r="G332" s="208" t="s">
        <v>221</v>
      </c>
      <c r="H332" s="209">
        <v>125</v>
      </c>
      <c r="I332" s="210"/>
      <c r="J332" s="211">
        <f>ROUND(I332*H332,2)</f>
        <v>0</v>
      </c>
      <c r="K332" s="207" t="s">
        <v>181</v>
      </c>
      <c r="L332" s="212"/>
      <c r="M332" s="213" t="s">
        <v>1</v>
      </c>
      <c r="N332" s="214" t="s">
        <v>39</v>
      </c>
      <c r="O332" s="58"/>
      <c r="P332" s="147">
        <f>O332*H332</f>
        <v>0</v>
      </c>
      <c r="Q332" s="147">
        <v>3.6499999999999998E-2</v>
      </c>
      <c r="R332" s="147">
        <f>Q332*H332</f>
        <v>4.5625</v>
      </c>
      <c r="S332" s="147">
        <v>0</v>
      </c>
      <c r="T332" s="148">
        <f>S332*H332</f>
        <v>0</v>
      </c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R332" s="149" t="s">
        <v>101</v>
      </c>
      <c r="AT332" s="149" t="s">
        <v>264</v>
      </c>
      <c r="AU332" s="149" t="s">
        <v>83</v>
      </c>
      <c r="AY332" s="17" t="s">
        <v>130</v>
      </c>
      <c r="BE332" s="150">
        <f>IF(N332="základní",J332,0)</f>
        <v>0</v>
      </c>
      <c r="BF332" s="150">
        <f>IF(N332="snížená",J332,0)</f>
        <v>0</v>
      </c>
      <c r="BG332" s="150">
        <f>IF(N332="zákl. přenesená",J332,0)</f>
        <v>0</v>
      </c>
      <c r="BH332" s="150">
        <f>IF(N332="sníž. přenesená",J332,0)</f>
        <v>0</v>
      </c>
      <c r="BI332" s="150">
        <f>IF(N332="nulová",J332,0)</f>
        <v>0</v>
      </c>
      <c r="BJ332" s="17" t="s">
        <v>79</v>
      </c>
      <c r="BK332" s="150">
        <f>ROUND(I332*H332,2)</f>
        <v>0</v>
      </c>
      <c r="BL332" s="17" t="s">
        <v>89</v>
      </c>
      <c r="BM332" s="149" t="s">
        <v>511</v>
      </c>
    </row>
    <row r="333" spans="1:65" s="2" customFormat="1">
      <c r="A333" s="32"/>
      <c r="B333" s="33"/>
      <c r="C333" s="32"/>
      <c r="D333" s="151" t="s">
        <v>132</v>
      </c>
      <c r="E333" s="32"/>
      <c r="F333" s="152" t="s">
        <v>510</v>
      </c>
      <c r="G333" s="32"/>
      <c r="H333" s="32"/>
      <c r="I333" s="96"/>
      <c r="J333" s="32"/>
      <c r="K333" s="32"/>
      <c r="L333" s="33"/>
      <c r="M333" s="153"/>
      <c r="N333" s="154"/>
      <c r="O333" s="58"/>
      <c r="P333" s="58"/>
      <c r="Q333" s="58"/>
      <c r="R333" s="58"/>
      <c r="S333" s="58"/>
      <c r="T333" s="59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T333" s="17" t="s">
        <v>132</v>
      </c>
      <c r="AU333" s="17" t="s">
        <v>83</v>
      </c>
    </row>
    <row r="334" spans="1:65" s="14" customFormat="1">
      <c r="B334" s="189"/>
      <c r="D334" s="151" t="s">
        <v>184</v>
      </c>
      <c r="F334" s="191" t="s">
        <v>512</v>
      </c>
      <c r="H334" s="192">
        <v>125</v>
      </c>
      <c r="I334" s="193"/>
      <c r="L334" s="189"/>
      <c r="M334" s="194"/>
      <c r="N334" s="195"/>
      <c r="O334" s="195"/>
      <c r="P334" s="195"/>
      <c r="Q334" s="195"/>
      <c r="R334" s="195"/>
      <c r="S334" s="195"/>
      <c r="T334" s="196"/>
      <c r="AT334" s="190" t="s">
        <v>184</v>
      </c>
      <c r="AU334" s="190" t="s">
        <v>83</v>
      </c>
      <c r="AV334" s="14" t="s">
        <v>83</v>
      </c>
      <c r="AW334" s="14" t="s">
        <v>3</v>
      </c>
      <c r="AX334" s="14" t="s">
        <v>79</v>
      </c>
      <c r="AY334" s="190" t="s">
        <v>130</v>
      </c>
    </row>
    <row r="335" spans="1:65" s="12" customFormat="1" ht="22.9" customHeight="1">
      <c r="B335" s="169"/>
      <c r="D335" s="170" t="s">
        <v>73</v>
      </c>
      <c r="E335" s="180" t="s">
        <v>89</v>
      </c>
      <c r="F335" s="180" t="s">
        <v>513</v>
      </c>
      <c r="I335" s="172"/>
      <c r="J335" s="181">
        <f>BK335</f>
        <v>0</v>
      </c>
      <c r="L335" s="169"/>
      <c r="M335" s="174"/>
      <c r="N335" s="175"/>
      <c r="O335" s="175"/>
      <c r="P335" s="176">
        <f>SUM(P336:P382)</f>
        <v>0</v>
      </c>
      <c r="Q335" s="175"/>
      <c r="R335" s="176">
        <f>SUM(R336:R382)</f>
        <v>37.817970850000002</v>
      </c>
      <c r="S335" s="175"/>
      <c r="T335" s="177">
        <f>SUM(T336:T382)</f>
        <v>0</v>
      </c>
      <c r="AR335" s="170" t="s">
        <v>79</v>
      </c>
      <c r="AT335" s="178" t="s">
        <v>73</v>
      </c>
      <c r="AU335" s="178" t="s">
        <v>79</v>
      </c>
      <c r="AY335" s="170" t="s">
        <v>130</v>
      </c>
      <c r="BK335" s="179">
        <f>SUM(BK336:BK382)</f>
        <v>0</v>
      </c>
    </row>
    <row r="336" spans="1:65" s="2" customFormat="1" ht="16.5" customHeight="1">
      <c r="A336" s="32"/>
      <c r="B336" s="137"/>
      <c r="C336" s="138" t="s">
        <v>514</v>
      </c>
      <c r="D336" s="138" t="s">
        <v>127</v>
      </c>
      <c r="E336" s="139" t="s">
        <v>515</v>
      </c>
      <c r="F336" s="140" t="s">
        <v>516</v>
      </c>
      <c r="G336" s="141" t="s">
        <v>204</v>
      </c>
      <c r="H336" s="142">
        <v>15.08</v>
      </c>
      <c r="I336" s="143"/>
      <c r="J336" s="144">
        <f>ROUND(I336*H336,2)</f>
        <v>0</v>
      </c>
      <c r="K336" s="140" t="s">
        <v>181</v>
      </c>
      <c r="L336" s="33"/>
      <c r="M336" s="145" t="s">
        <v>1</v>
      </c>
      <c r="N336" s="146" t="s">
        <v>39</v>
      </c>
      <c r="O336" s="58"/>
      <c r="P336" s="147">
        <f>O336*H336</f>
        <v>0</v>
      </c>
      <c r="Q336" s="147">
        <v>2.4533700000000001</v>
      </c>
      <c r="R336" s="147">
        <f>Q336*H336</f>
        <v>36.996819600000002</v>
      </c>
      <c r="S336" s="147">
        <v>0</v>
      </c>
      <c r="T336" s="148">
        <f>S336*H336</f>
        <v>0</v>
      </c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R336" s="149" t="s">
        <v>89</v>
      </c>
      <c r="AT336" s="149" t="s">
        <v>127</v>
      </c>
      <c r="AU336" s="149" t="s">
        <v>83</v>
      </c>
      <c r="AY336" s="17" t="s">
        <v>130</v>
      </c>
      <c r="BE336" s="150">
        <f>IF(N336="základní",J336,0)</f>
        <v>0</v>
      </c>
      <c r="BF336" s="150">
        <f>IF(N336="snížená",J336,0)</f>
        <v>0</v>
      </c>
      <c r="BG336" s="150">
        <f>IF(N336="zákl. přenesená",J336,0)</f>
        <v>0</v>
      </c>
      <c r="BH336" s="150">
        <f>IF(N336="sníž. přenesená",J336,0)</f>
        <v>0</v>
      </c>
      <c r="BI336" s="150">
        <f>IF(N336="nulová",J336,0)</f>
        <v>0</v>
      </c>
      <c r="BJ336" s="17" t="s">
        <v>79</v>
      </c>
      <c r="BK336" s="150">
        <f>ROUND(I336*H336,2)</f>
        <v>0</v>
      </c>
      <c r="BL336" s="17" t="s">
        <v>89</v>
      </c>
      <c r="BM336" s="149" t="s">
        <v>517</v>
      </c>
    </row>
    <row r="337" spans="1:51" s="2" customFormat="1" ht="19.5">
      <c r="A337" s="32"/>
      <c r="B337" s="33"/>
      <c r="C337" s="32"/>
      <c r="D337" s="151" t="s">
        <v>132</v>
      </c>
      <c r="E337" s="32"/>
      <c r="F337" s="152" t="s">
        <v>518</v>
      </c>
      <c r="G337" s="32"/>
      <c r="H337" s="32"/>
      <c r="I337" s="96"/>
      <c r="J337" s="32"/>
      <c r="K337" s="32"/>
      <c r="L337" s="33"/>
      <c r="M337" s="153"/>
      <c r="N337" s="154"/>
      <c r="O337" s="58"/>
      <c r="P337" s="58"/>
      <c r="Q337" s="58"/>
      <c r="R337" s="58"/>
      <c r="S337" s="58"/>
      <c r="T337" s="59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T337" s="17" t="s">
        <v>132</v>
      </c>
      <c r="AU337" s="17" t="s">
        <v>83</v>
      </c>
    </row>
    <row r="338" spans="1:51" s="13" customFormat="1">
      <c r="B338" s="182"/>
      <c r="D338" s="151" t="s">
        <v>184</v>
      </c>
      <c r="E338" s="183" t="s">
        <v>1</v>
      </c>
      <c r="F338" s="184" t="s">
        <v>519</v>
      </c>
      <c r="H338" s="183" t="s">
        <v>1</v>
      </c>
      <c r="I338" s="185"/>
      <c r="L338" s="182"/>
      <c r="M338" s="186"/>
      <c r="N338" s="187"/>
      <c r="O338" s="187"/>
      <c r="P338" s="187"/>
      <c r="Q338" s="187"/>
      <c r="R338" s="187"/>
      <c r="S338" s="187"/>
      <c r="T338" s="188"/>
      <c r="AT338" s="183" t="s">
        <v>184</v>
      </c>
      <c r="AU338" s="183" t="s">
        <v>83</v>
      </c>
      <c r="AV338" s="13" t="s">
        <v>79</v>
      </c>
      <c r="AW338" s="13" t="s">
        <v>30</v>
      </c>
      <c r="AX338" s="13" t="s">
        <v>74</v>
      </c>
      <c r="AY338" s="183" t="s">
        <v>130</v>
      </c>
    </row>
    <row r="339" spans="1:51" s="14" customFormat="1">
      <c r="B339" s="189"/>
      <c r="D339" s="151" t="s">
        <v>184</v>
      </c>
      <c r="E339" s="190" t="s">
        <v>1</v>
      </c>
      <c r="F339" s="191" t="s">
        <v>520</v>
      </c>
      <c r="H339" s="192">
        <v>1.32</v>
      </c>
      <c r="I339" s="193"/>
      <c r="L339" s="189"/>
      <c r="M339" s="194"/>
      <c r="N339" s="195"/>
      <c r="O339" s="195"/>
      <c r="P339" s="195"/>
      <c r="Q339" s="195"/>
      <c r="R339" s="195"/>
      <c r="S339" s="195"/>
      <c r="T339" s="196"/>
      <c r="AT339" s="190" t="s">
        <v>184</v>
      </c>
      <c r="AU339" s="190" t="s">
        <v>83</v>
      </c>
      <c r="AV339" s="14" t="s">
        <v>83</v>
      </c>
      <c r="AW339" s="14" t="s">
        <v>30</v>
      </c>
      <c r="AX339" s="14" t="s">
        <v>74</v>
      </c>
      <c r="AY339" s="190" t="s">
        <v>130</v>
      </c>
    </row>
    <row r="340" spans="1:51" s="14" customFormat="1">
      <c r="B340" s="189"/>
      <c r="D340" s="151" t="s">
        <v>184</v>
      </c>
      <c r="E340" s="190" t="s">
        <v>1</v>
      </c>
      <c r="F340" s="191" t="s">
        <v>521</v>
      </c>
      <c r="H340" s="192">
        <v>1.8</v>
      </c>
      <c r="I340" s="193"/>
      <c r="L340" s="189"/>
      <c r="M340" s="194"/>
      <c r="N340" s="195"/>
      <c r="O340" s="195"/>
      <c r="P340" s="195"/>
      <c r="Q340" s="195"/>
      <c r="R340" s="195"/>
      <c r="S340" s="195"/>
      <c r="T340" s="196"/>
      <c r="AT340" s="190" t="s">
        <v>184</v>
      </c>
      <c r="AU340" s="190" t="s">
        <v>83</v>
      </c>
      <c r="AV340" s="14" t="s">
        <v>83</v>
      </c>
      <c r="AW340" s="14" t="s">
        <v>30</v>
      </c>
      <c r="AX340" s="14" t="s">
        <v>74</v>
      </c>
      <c r="AY340" s="190" t="s">
        <v>130</v>
      </c>
    </row>
    <row r="341" spans="1:51" s="14" customFormat="1">
      <c r="B341" s="189"/>
      <c r="D341" s="151" t="s">
        <v>184</v>
      </c>
      <c r="E341" s="190" t="s">
        <v>1</v>
      </c>
      <c r="F341" s="191" t="s">
        <v>522</v>
      </c>
      <c r="H341" s="192">
        <v>1.867</v>
      </c>
      <c r="I341" s="193"/>
      <c r="L341" s="189"/>
      <c r="M341" s="194"/>
      <c r="N341" s="195"/>
      <c r="O341" s="195"/>
      <c r="P341" s="195"/>
      <c r="Q341" s="195"/>
      <c r="R341" s="195"/>
      <c r="S341" s="195"/>
      <c r="T341" s="196"/>
      <c r="AT341" s="190" t="s">
        <v>184</v>
      </c>
      <c r="AU341" s="190" t="s">
        <v>83</v>
      </c>
      <c r="AV341" s="14" t="s">
        <v>83</v>
      </c>
      <c r="AW341" s="14" t="s">
        <v>30</v>
      </c>
      <c r="AX341" s="14" t="s">
        <v>74</v>
      </c>
      <c r="AY341" s="190" t="s">
        <v>130</v>
      </c>
    </row>
    <row r="342" spans="1:51" s="13" customFormat="1">
      <c r="B342" s="182"/>
      <c r="D342" s="151" t="s">
        <v>184</v>
      </c>
      <c r="E342" s="183" t="s">
        <v>1</v>
      </c>
      <c r="F342" s="184" t="s">
        <v>523</v>
      </c>
      <c r="H342" s="183" t="s">
        <v>1</v>
      </c>
      <c r="I342" s="185"/>
      <c r="L342" s="182"/>
      <c r="M342" s="186"/>
      <c r="N342" s="187"/>
      <c r="O342" s="187"/>
      <c r="P342" s="187"/>
      <c r="Q342" s="187"/>
      <c r="R342" s="187"/>
      <c r="S342" s="187"/>
      <c r="T342" s="188"/>
      <c r="AT342" s="183" t="s">
        <v>184</v>
      </c>
      <c r="AU342" s="183" t="s">
        <v>83</v>
      </c>
      <c r="AV342" s="13" t="s">
        <v>79</v>
      </c>
      <c r="AW342" s="13" t="s">
        <v>30</v>
      </c>
      <c r="AX342" s="13" t="s">
        <v>74</v>
      </c>
      <c r="AY342" s="183" t="s">
        <v>130</v>
      </c>
    </row>
    <row r="343" spans="1:51" s="14" customFormat="1">
      <c r="B343" s="189"/>
      <c r="D343" s="151" t="s">
        <v>184</v>
      </c>
      <c r="E343" s="190" t="s">
        <v>1</v>
      </c>
      <c r="F343" s="191" t="s">
        <v>524</v>
      </c>
      <c r="H343" s="192">
        <v>0.60599999999999998</v>
      </c>
      <c r="I343" s="193"/>
      <c r="L343" s="189"/>
      <c r="M343" s="194"/>
      <c r="N343" s="195"/>
      <c r="O343" s="195"/>
      <c r="P343" s="195"/>
      <c r="Q343" s="195"/>
      <c r="R343" s="195"/>
      <c r="S343" s="195"/>
      <c r="T343" s="196"/>
      <c r="AT343" s="190" t="s">
        <v>184</v>
      </c>
      <c r="AU343" s="190" t="s">
        <v>83</v>
      </c>
      <c r="AV343" s="14" t="s">
        <v>83</v>
      </c>
      <c r="AW343" s="14" t="s">
        <v>30</v>
      </c>
      <c r="AX343" s="14" t="s">
        <v>74</v>
      </c>
      <c r="AY343" s="190" t="s">
        <v>130</v>
      </c>
    </row>
    <row r="344" spans="1:51" s="13" customFormat="1">
      <c r="B344" s="182"/>
      <c r="D344" s="151" t="s">
        <v>184</v>
      </c>
      <c r="E344" s="183" t="s">
        <v>1</v>
      </c>
      <c r="F344" s="184" t="s">
        <v>525</v>
      </c>
      <c r="H344" s="183" t="s">
        <v>1</v>
      </c>
      <c r="I344" s="185"/>
      <c r="L344" s="182"/>
      <c r="M344" s="186"/>
      <c r="N344" s="187"/>
      <c r="O344" s="187"/>
      <c r="P344" s="187"/>
      <c r="Q344" s="187"/>
      <c r="R344" s="187"/>
      <c r="S344" s="187"/>
      <c r="T344" s="188"/>
      <c r="AT344" s="183" t="s">
        <v>184</v>
      </c>
      <c r="AU344" s="183" t="s">
        <v>83</v>
      </c>
      <c r="AV344" s="13" t="s">
        <v>79</v>
      </c>
      <c r="AW344" s="13" t="s">
        <v>30</v>
      </c>
      <c r="AX344" s="13" t="s">
        <v>74</v>
      </c>
      <c r="AY344" s="183" t="s">
        <v>130</v>
      </c>
    </row>
    <row r="345" spans="1:51" s="14" customFormat="1">
      <c r="B345" s="189"/>
      <c r="D345" s="151" t="s">
        <v>184</v>
      </c>
      <c r="E345" s="190" t="s">
        <v>1</v>
      </c>
      <c r="F345" s="191" t="s">
        <v>526</v>
      </c>
      <c r="H345" s="192">
        <v>0.86299999999999999</v>
      </c>
      <c r="I345" s="193"/>
      <c r="L345" s="189"/>
      <c r="M345" s="194"/>
      <c r="N345" s="195"/>
      <c r="O345" s="195"/>
      <c r="P345" s="195"/>
      <c r="Q345" s="195"/>
      <c r="R345" s="195"/>
      <c r="S345" s="195"/>
      <c r="T345" s="196"/>
      <c r="AT345" s="190" t="s">
        <v>184</v>
      </c>
      <c r="AU345" s="190" t="s">
        <v>83</v>
      </c>
      <c r="AV345" s="14" t="s">
        <v>83</v>
      </c>
      <c r="AW345" s="14" t="s">
        <v>30</v>
      </c>
      <c r="AX345" s="14" t="s">
        <v>74</v>
      </c>
      <c r="AY345" s="190" t="s">
        <v>130</v>
      </c>
    </row>
    <row r="346" spans="1:51" s="13" customFormat="1">
      <c r="B346" s="182"/>
      <c r="D346" s="151" t="s">
        <v>184</v>
      </c>
      <c r="E346" s="183" t="s">
        <v>1</v>
      </c>
      <c r="F346" s="184" t="s">
        <v>527</v>
      </c>
      <c r="H346" s="183" t="s">
        <v>1</v>
      </c>
      <c r="I346" s="185"/>
      <c r="L346" s="182"/>
      <c r="M346" s="186"/>
      <c r="N346" s="187"/>
      <c r="O346" s="187"/>
      <c r="P346" s="187"/>
      <c r="Q346" s="187"/>
      <c r="R346" s="187"/>
      <c r="S346" s="187"/>
      <c r="T346" s="188"/>
      <c r="AT346" s="183" t="s">
        <v>184</v>
      </c>
      <c r="AU346" s="183" t="s">
        <v>83</v>
      </c>
      <c r="AV346" s="13" t="s">
        <v>79</v>
      </c>
      <c r="AW346" s="13" t="s">
        <v>30</v>
      </c>
      <c r="AX346" s="13" t="s">
        <v>74</v>
      </c>
      <c r="AY346" s="183" t="s">
        <v>130</v>
      </c>
    </row>
    <row r="347" spans="1:51" s="14" customFormat="1">
      <c r="B347" s="189"/>
      <c r="D347" s="151" t="s">
        <v>184</v>
      </c>
      <c r="E347" s="190" t="s">
        <v>1</v>
      </c>
      <c r="F347" s="191" t="s">
        <v>528</v>
      </c>
      <c r="H347" s="192">
        <v>1.05</v>
      </c>
      <c r="I347" s="193"/>
      <c r="L347" s="189"/>
      <c r="M347" s="194"/>
      <c r="N347" s="195"/>
      <c r="O347" s="195"/>
      <c r="P347" s="195"/>
      <c r="Q347" s="195"/>
      <c r="R347" s="195"/>
      <c r="S347" s="195"/>
      <c r="T347" s="196"/>
      <c r="AT347" s="190" t="s">
        <v>184</v>
      </c>
      <c r="AU347" s="190" t="s">
        <v>83</v>
      </c>
      <c r="AV347" s="14" t="s">
        <v>83</v>
      </c>
      <c r="AW347" s="14" t="s">
        <v>30</v>
      </c>
      <c r="AX347" s="14" t="s">
        <v>74</v>
      </c>
      <c r="AY347" s="190" t="s">
        <v>130</v>
      </c>
    </row>
    <row r="348" spans="1:51" s="14" customFormat="1">
      <c r="B348" s="189"/>
      <c r="D348" s="151" t="s">
        <v>184</v>
      </c>
      <c r="E348" s="190" t="s">
        <v>1</v>
      </c>
      <c r="F348" s="191" t="s">
        <v>521</v>
      </c>
      <c r="H348" s="192">
        <v>1.8</v>
      </c>
      <c r="I348" s="193"/>
      <c r="L348" s="189"/>
      <c r="M348" s="194"/>
      <c r="N348" s="195"/>
      <c r="O348" s="195"/>
      <c r="P348" s="195"/>
      <c r="Q348" s="195"/>
      <c r="R348" s="195"/>
      <c r="S348" s="195"/>
      <c r="T348" s="196"/>
      <c r="AT348" s="190" t="s">
        <v>184</v>
      </c>
      <c r="AU348" s="190" t="s">
        <v>83</v>
      </c>
      <c r="AV348" s="14" t="s">
        <v>83</v>
      </c>
      <c r="AW348" s="14" t="s">
        <v>30</v>
      </c>
      <c r="AX348" s="14" t="s">
        <v>74</v>
      </c>
      <c r="AY348" s="190" t="s">
        <v>130</v>
      </c>
    </row>
    <row r="349" spans="1:51" s="14" customFormat="1">
      <c r="B349" s="189"/>
      <c r="D349" s="151" t="s">
        <v>184</v>
      </c>
      <c r="E349" s="190" t="s">
        <v>1</v>
      </c>
      <c r="F349" s="191" t="s">
        <v>529</v>
      </c>
      <c r="H349" s="192">
        <v>1.462</v>
      </c>
      <c r="I349" s="193"/>
      <c r="L349" s="189"/>
      <c r="M349" s="194"/>
      <c r="N349" s="195"/>
      <c r="O349" s="195"/>
      <c r="P349" s="195"/>
      <c r="Q349" s="195"/>
      <c r="R349" s="195"/>
      <c r="S349" s="195"/>
      <c r="T349" s="196"/>
      <c r="AT349" s="190" t="s">
        <v>184</v>
      </c>
      <c r="AU349" s="190" t="s">
        <v>83</v>
      </c>
      <c r="AV349" s="14" t="s">
        <v>83</v>
      </c>
      <c r="AW349" s="14" t="s">
        <v>30</v>
      </c>
      <c r="AX349" s="14" t="s">
        <v>74</v>
      </c>
      <c r="AY349" s="190" t="s">
        <v>130</v>
      </c>
    </row>
    <row r="350" spans="1:51" s="13" customFormat="1">
      <c r="B350" s="182"/>
      <c r="D350" s="151" t="s">
        <v>184</v>
      </c>
      <c r="E350" s="183" t="s">
        <v>1</v>
      </c>
      <c r="F350" s="184" t="s">
        <v>530</v>
      </c>
      <c r="H350" s="183" t="s">
        <v>1</v>
      </c>
      <c r="I350" s="185"/>
      <c r="L350" s="182"/>
      <c r="M350" s="186"/>
      <c r="N350" s="187"/>
      <c r="O350" s="187"/>
      <c r="P350" s="187"/>
      <c r="Q350" s="187"/>
      <c r="R350" s="187"/>
      <c r="S350" s="187"/>
      <c r="T350" s="188"/>
      <c r="AT350" s="183" t="s">
        <v>184</v>
      </c>
      <c r="AU350" s="183" t="s">
        <v>83</v>
      </c>
      <c r="AV350" s="13" t="s">
        <v>79</v>
      </c>
      <c r="AW350" s="13" t="s">
        <v>30</v>
      </c>
      <c r="AX350" s="13" t="s">
        <v>74</v>
      </c>
      <c r="AY350" s="183" t="s">
        <v>130</v>
      </c>
    </row>
    <row r="351" spans="1:51" s="14" customFormat="1">
      <c r="B351" s="189"/>
      <c r="D351" s="151" t="s">
        <v>184</v>
      </c>
      <c r="E351" s="190" t="s">
        <v>1</v>
      </c>
      <c r="F351" s="191" t="s">
        <v>528</v>
      </c>
      <c r="H351" s="192">
        <v>1.05</v>
      </c>
      <c r="I351" s="193"/>
      <c r="L351" s="189"/>
      <c r="M351" s="194"/>
      <c r="N351" s="195"/>
      <c r="O351" s="195"/>
      <c r="P351" s="195"/>
      <c r="Q351" s="195"/>
      <c r="R351" s="195"/>
      <c r="S351" s="195"/>
      <c r="T351" s="196"/>
      <c r="AT351" s="190" t="s">
        <v>184</v>
      </c>
      <c r="AU351" s="190" t="s">
        <v>83</v>
      </c>
      <c r="AV351" s="14" t="s">
        <v>83</v>
      </c>
      <c r="AW351" s="14" t="s">
        <v>30</v>
      </c>
      <c r="AX351" s="14" t="s">
        <v>74</v>
      </c>
      <c r="AY351" s="190" t="s">
        <v>130</v>
      </c>
    </row>
    <row r="352" spans="1:51" s="14" customFormat="1">
      <c r="B352" s="189"/>
      <c r="D352" s="151" t="s">
        <v>184</v>
      </c>
      <c r="E352" s="190" t="s">
        <v>1</v>
      </c>
      <c r="F352" s="191" t="s">
        <v>521</v>
      </c>
      <c r="H352" s="192">
        <v>1.8</v>
      </c>
      <c r="I352" s="193"/>
      <c r="L352" s="189"/>
      <c r="M352" s="194"/>
      <c r="N352" s="195"/>
      <c r="O352" s="195"/>
      <c r="P352" s="195"/>
      <c r="Q352" s="195"/>
      <c r="R352" s="195"/>
      <c r="S352" s="195"/>
      <c r="T352" s="196"/>
      <c r="AT352" s="190" t="s">
        <v>184</v>
      </c>
      <c r="AU352" s="190" t="s">
        <v>83</v>
      </c>
      <c r="AV352" s="14" t="s">
        <v>83</v>
      </c>
      <c r="AW352" s="14" t="s">
        <v>30</v>
      </c>
      <c r="AX352" s="14" t="s">
        <v>74</v>
      </c>
      <c r="AY352" s="190" t="s">
        <v>130</v>
      </c>
    </row>
    <row r="353" spans="1:65" s="14" customFormat="1">
      <c r="B353" s="189"/>
      <c r="D353" s="151" t="s">
        <v>184</v>
      </c>
      <c r="E353" s="190" t="s">
        <v>1</v>
      </c>
      <c r="F353" s="191" t="s">
        <v>529</v>
      </c>
      <c r="H353" s="192">
        <v>1.462</v>
      </c>
      <c r="I353" s="193"/>
      <c r="L353" s="189"/>
      <c r="M353" s="194"/>
      <c r="N353" s="195"/>
      <c r="O353" s="195"/>
      <c r="P353" s="195"/>
      <c r="Q353" s="195"/>
      <c r="R353" s="195"/>
      <c r="S353" s="195"/>
      <c r="T353" s="196"/>
      <c r="AT353" s="190" t="s">
        <v>184</v>
      </c>
      <c r="AU353" s="190" t="s">
        <v>83</v>
      </c>
      <c r="AV353" s="14" t="s">
        <v>83</v>
      </c>
      <c r="AW353" s="14" t="s">
        <v>30</v>
      </c>
      <c r="AX353" s="14" t="s">
        <v>74</v>
      </c>
      <c r="AY353" s="190" t="s">
        <v>130</v>
      </c>
    </row>
    <row r="354" spans="1:65" s="15" customFormat="1">
      <c r="B354" s="197"/>
      <c r="D354" s="151" t="s">
        <v>184</v>
      </c>
      <c r="E354" s="198" t="s">
        <v>1</v>
      </c>
      <c r="F354" s="199" t="s">
        <v>187</v>
      </c>
      <c r="H354" s="200">
        <v>15.08</v>
      </c>
      <c r="I354" s="201"/>
      <c r="L354" s="197"/>
      <c r="M354" s="202"/>
      <c r="N354" s="203"/>
      <c r="O354" s="203"/>
      <c r="P354" s="203"/>
      <c r="Q354" s="203"/>
      <c r="R354" s="203"/>
      <c r="S354" s="203"/>
      <c r="T354" s="204"/>
      <c r="AT354" s="198" t="s">
        <v>184</v>
      </c>
      <c r="AU354" s="198" t="s">
        <v>83</v>
      </c>
      <c r="AV354" s="15" t="s">
        <v>89</v>
      </c>
      <c r="AW354" s="15" t="s">
        <v>30</v>
      </c>
      <c r="AX354" s="15" t="s">
        <v>79</v>
      </c>
      <c r="AY354" s="198" t="s">
        <v>130</v>
      </c>
    </row>
    <row r="355" spans="1:65" s="2" customFormat="1" ht="21.75" customHeight="1">
      <c r="A355" s="32"/>
      <c r="B355" s="137"/>
      <c r="C355" s="138" t="s">
        <v>531</v>
      </c>
      <c r="D355" s="138" t="s">
        <v>127</v>
      </c>
      <c r="E355" s="139" t="s">
        <v>532</v>
      </c>
      <c r="F355" s="140" t="s">
        <v>533</v>
      </c>
      <c r="G355" s="141" t="s">
        <v>228</v>
      </c>
      <c r="H355" s="142">
        <v>0.22500000000000001</v>
      </c>
      <c r="I355" s="143"/>
      <c r="J355" s="144">
        <f>ROUND(I355*H355,2)</f>
        <v>0</v>
      </c>
      <c r="K355" s="140" t="s">
        <v>181</v>
      </c>
      <c r="L355" s="33"/>
      <c r="M355" s="145" t="s">
        <v>1</v>
      </c>
      <c r="N355" s="146" t="s">
        <v>39</v>
      </c>
      <c r="O355" s="58"/>
      <c r="P355" s="147">
        <f>O355*H355</f>
        <v>0</v>
      </c>
      <c r="Q355" s="147">
        <v>1.06277</v>
      </c>
      <c r="R355" s="147">
        <f>Q355*H355</f>
        <v>0.23912325000000001</v>
      </c>
      <c r="S355" s="147">
        <v>0</v>
      </c>
      <c r="T355" s="148">
        <f>S355*H355</f>
        <v>0</v>
      </c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R355" s="149" t="s">
        <v>89</v>
      </c>
      <c r="AT355" s="149" t="s">
        <v>127</v>
      </c>
      <c r="AU355" s="149" t="s">
        <v>83</v>
      </c>
      <c r="AY355" s="17" t="s">
        <v>130</v>
      </c>
      <c r="BE355" s="150">
        <f>IF(N355="základní",J355,0)</f>
        <v>0</v>
      </c>
      <c r="BF355" s="150">
        <f>IF(N355="snížená",J355,0)</f>
        <v>0</v>
      </c>
      <c r="BG355" s="150">
        <f>IF(N355="zákl. přenesená",J355,0)</f>
        <v>0</v>
      </c>
      <c r="BH355" s="150">
        <f>IF(N355="sníž. přenesená",J355,0)</f>
        <v>0</v>
      </c>
      <c r="BI355" s="150">
        <f>IF(N355="nulová",J355,0)</f>
        <v>0</v>
      </c>
      <c r="BJ355" s="17" t="s">
        <v>79</v>
      </c>
      <c r="BK355" s="150">
        <f>ROUND(I355*H355,2)</f>
        <v>0</v>
      </c>
      <c r="BL355" s="17" t="s">
        <v>89</v>
      </c>
      <c r="BM355" s="149" t="s">
        <v>534</v>
      </c>
    </row>
    <row r="356" spans="1:65" s="2" customFormat="1" ht="19.5">
      <c r="A356" s="32"/>
      <c r="B356" s="33"/>
      <c r="C356" s="32"/>
      <c r="D356" s="151" t="s">
        <v>132</v>
      </c>
      <c r="E356" s="32"/>
      <c r="F356" s="152" t="s">
        <v>535</v>
      </c>
      <c r="G356" s="32"/>
      <c r="H356" s="32"/>
      <c r="I356" s="96"/>
      <c r="J356" s="32"/>
      <c r="K356" s="32"/>
      <c r="L356" s="33"/>
      <c r="M356" s="153"/>
      <c r="N356" s="154"/>
      <c r="O356" s="58"/>
      <c r="P356" s="58"/>
      <c r="Q356" s="58"/>
      <c r="R356" s="58"/>
      <c r="S356" s="58"/>
      <c r="T356" s="59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T356" s="17" t="s">
        <v>132</v>
      </c>
      <c r="AU356" s="17" t="s">
        <v>83</v>
      </c>
    </row>
    <row r="357" spans="1:65" s="14" customFormat="1">
      <c r="B357" s="189"/>
      <c r="D357" s="151" t="s">
        <v>184</v>
      </c>
      <c r="E357" s="190" t="s">
        <v>1</v>
      </c>
      <c r="F357" s="191" t="s">
        <v>536</v>
      </c>
      <c r="H357" s="192">
        <v>0.22500000000000001</v>
      </c>
      <c r="I357" s="193"/>
      <c r="L357" s="189"/>
      <c r="M357" s="194"/>
      <c r="N357" s="195"/>
      <c r="O357" s="195"/>
      <c r="P357" s="195"/>
      <c r="Q357" s="195"/>
      <c r="R357" s="195"/>
      <c r="S357" s="195"/>
      <c r="T357" s="196"/>
      <c r="AT357" s="190" t="s">
        <v>184</v>
      </c>
      <c r="AU357" s="190" t="s">
        <v>83</v>
      </c>
      <c r="AV357" s="14" t="s">
        <v>83</v>
      </c>
      <c r="AW357" s="14" t="s">
        <v>30</v>
      </c>
      <c r="AX357" s="14" t="s">
        <v>74</v>
      </c>
      <c r="AY357" s="190" t="s">
        <v>130</v>
      </c>
    </row>
    <row r="358" spans="1:65" s="15" customFormat="1">
      <c r="B358" s="197"/>
      <c r="D358" s="151" t="s">
        <v>184</v>
      </c>
      <c r="E358" s="198" t="s">
        <v>1</v>
      </c>
      <c r="F358" s="199" t="s">
        <v>187</v>
      </c>
      <c r="H358" s="200">
        <v>0.22500000000000001</v>
      </c>
      <c r="I358" s="201"/>
      <c r="L358" s="197"/>
      <c r="M358" s="202"/>
      <c r="N358" s="203"/>
      <c r="O358" s="203"/>
      <c r="P358" s="203"/>
      <c r="Q358" s="203"/>
      <c r="R358" s="203"/>
      <c r="S358" s="203"/>
      <c r="T358" s="204"/>
      <c r="AT358" s="198" t="s">
        <v>184</v>
      </c>
      <c r="AU358" s="198" t="s">
        <v>83</v>
      </c>
      <c r="AV358" s="15" t="s">
        <v>89</v>
      </c>
      <c r="AW358" s="15" t="s">
        <v>30</v>
      </c>
      <c r="AX358" s="15" t="s">
        <v>79</v>
      </c>
      <c r="AY358" s="198" t="s">
        <v>130</v>
      </c>
    </row>
    <row r="359" spans="1:65" s="2" customFormat="1" ht="21.75" customHeight="1">
      <c r="A359" s="32"/>
      <c r="B359" s="137"/>
      <c r="C359" s="138" t="s">
        <v>537</v>
      </c>
      <c r="D359" s="138" t="s">
        <v>127</v>
      </c>
      <c r="E359" s="139" t="s">
        <v>538</v>
      </c>
      <c r="F359" s="140" t="s">
        <v>539</v>
      </c>
      <c r="G359" s="141" t="s">
        <v>180</v>
      </c>
      <c r="H359" s="142">
        <v>45.4</v>
      </c>
      <c r="I359" s="143"/>
      <c r="J359" s="144">
        <f>ROUND(I359*H359,2)</f>
        <v>0</v>
      </c>
      <c r="K359" s="140" t="s">
        <v>181</v>
      </c>
      <c r="L359" s="33"/>
      <c r="M359" s="145" t="s">
        <v>1</v>
      </c>
      <c r="N359" s="146" t="s">
        <v>39</v>
      </c>
      <c r="O359" s="58"/>
      <c r="P359" s="147">
        <f>O359*H359</f>
        <v>0</v>
      </c>
      <c r="Q359" s="147">
        <v>1.282E-2</v>
      </c>
      <c r="R359" s="147">
        <f>Q359*H359</f>
        <v>0.58202799999999999</v>
      </c>
      <c r="S359" s="147">
        <v>0</v>
      </c>
      <c r="T359" s="148">
        <f>S359*H359</f>
        <v>0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R359" s="149" t="s">
        <v>89</v>
      </c>
      <c r="AT359" s="149" t="s">
        <v>127</v>
      </c>
      <c r="AU359" s="149" t="s">
        <v>83</v>
      </c>
      <c r="AY359" s="17" t="s">
        <v>130</v>
      </c>
      <c r="BE359" s="150">
        <f>IF(N359="základní",J359,0)</f>
        <v>0</v>
      </c>
      <c r="BF359" s="150">
        <f>IF(N359="snížená",J359,0)</f>
        <v>0</v>
      </c>
      <c r="BG359" s="150">
        <f>IF(N359="zákl. přenesená",J359,0)</f>
        <v>0</v>
      </c>
      <c r="BH359" s="150">
        <f>IF(N359="sníž. přenesená",J359,0)</f>
        <v>0</v>
      </c>
      <c r="BI359" s="150">
        <f>IF(N359="nulová",J359,0)</f>
        <v>0</v>
      </c>
      <c r="BJ359" s="17" t="s">
        <v>79</v>
      </c>
      <c r="BK359" s="150">
        <f>ROUND(I359*H359,2)</f>
        <v>0</v>
      </c>
      <c r="BL359" s="17" t="s">
        <v>89</v>
      </c>
      <c r="BM359" s="149" t="s">
        <v>540</v>
      </c>
    </row>
    <row r="360" spans="1:65" s="2" customFormat="1" ht="19.5">
      <c r="A360" s="32"/>
      <c r="B360" s="33"/>
      <c r="C360" s="32"/>
      <c r="D360" s="151" t="s">
        <v>132</v>
      </c>
      <c r="E360" s="32"/>
      <c r="F360" s="152" t="s">
        <v>541</v>
      </c>
      <c r="G360" s="32"/>
      <c r="H360" s="32"/>
      <c r="I360" s="96"/>
      <c r="J360" s="32"/>
      <c r="K360" s="32"/>
      <c r="L360" s="33"/>
      <c r="M360" s="153"/>
      <c r="N360" s="154"/>
      <c r="O360" s="58"/>
      <c r="P360" s="58"/>
      <c r="Q360" s="58"/>
      <c r="R360" s="58"/>
      <c r="S360" s="58"/>
      <c r="T360" s="59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T360" s="17" t="s">
        <v>132</v>
      </c>
      <c r="AU360" s="17" t="s">
        <v>83</v>
      </c>
    </row>
    <row r="361" spans="1:65" s="14" customFormat="1">
      <c r="B361" s="189"/>
      <c r="D361" s="151" t="s">
        <v>184</v>
      </c>
      <c r="E361" s="190" t="s">
        <v>1</v>
      </c>
      <c r="F361" s="191" t="s">
        <v>542</v>
      </c>
      <c r="H361" s="192">
        <v>24.5</v>
      </c>
      <c r="I361" s="193"/>
      <c r="L361" s="189"/>
      <c r="M361" s="194"/>
      <c r="N361" s="195"/>
      <c r="O361" s="195"/>
      <c r="P361" s="195"/>
      <c r="Q361" s="195"/>
      <c r="R361" s="195"/>
      <c r="S361" s="195"/>
      <c r="T361" s="196"/>
      <c r="AT361" s="190" t="s">
        <v>184</v>
      </c>
      <c r="AU361" s="190" t="s">
        <v>83</v>
      </c>
      <c r="AV361" s="14" t="s">
        <v>83</v>
      </c>
      <c r="AW361" s="14" t="s">
        <v>30</v>
      </c>
      <c r="AX361" s="14" t="s">
        <v>74</v>
      </c>
      <c r="AY361" s="190" t="s">
        <v>130</v>
      </c>
    </row>
    <row r="362" spans="1:65" s="14" customFormat="1">
      <c r="B362" s="189"/>
      <c r="D362" s="151" t="s">
        <v>184</v>
      </c>
      <c r="E362" s="190" t="s">
        <v>1</v>
      </c>
      <c r="F362" s="191" t="s">
        <v>543</v>
      </c>
      <c r="H362" s="192">
        <v>16.100000000000001</v>
      </c>
      <c r="I362" s="193"/>
      <c r="L362" s="189"/>
      <c r="M362" s="194"/>
      <c r="N362" s="195"/>
      <c r="O362" s="195"/>
      <c r="P362" s="195"/>
      <c r="Q362" s="195"/>
      <c r="R362" s="195"/>
      <c r="S362" s="195"/>
      <c r="T362" s="196"/>
      <c r="AT362" s="190" t="s">
        <v>184</v>
      </c>
      <c r="AU362" s="190" t="s">
        <v>83</v>
      </c>
      <c r="AV362" s="14" t="s">
        <v>83</v>
      </c>
      <c r="AW362" s="14" t="s">
        <v>30</v>
      </c>
      <c r="AX362" s="14" t="s">
        <v>74</v>
      </c>
      <c r="AY362" s="190" t="s">
        <v>130</v>
      </c>
    </row>
    <row r="363" spans="1:65" s="14" customFormat="1">
      <c r="B363" s="189"/>
      <c r="D363" s="151" t="s">
        <v>184</v>
      </c>
      <c r="E363" s="190" t="s">
        <v>1</v>
      </c>
      <c r="F363" s="191" t="s">
        <v>544</v>
      </c>
      <c r="H363" s="192">
        <v>4.8</v>
      </c>
      <c r="I363" s="193"/>
      <c r="L363" s="189"/>
      <c r="M363" s="194"/>
      <c r="N363" s="195"/>
      <c r="O363" s="195"/>
      <c r="P363" s="195"/>
      <c r="Q363" s="195"/>
      <c r="R363" s="195"/>
      <c r="S363" s="195"/>
      <c r="T363" s="196"/>
      <c r="AT363" s="190" t="s">
        <v>184</v>
      </c>
      <c r="AU363" s="190" t="s">
        <v>83</v>
      </c>
      <c r="AV363" s="14" t="s">
        <v>83</v>
      </c>
      <c r="AW363" s="14" t="s">
        <v>30</v>
      </c>
      <c r="AX363" s="14" t="s">
        <v>74</v>
      </c>
      <c r="AY363" s="190" t="s">
        <v>130</v>
      </c>
    </row>
    <row r="364" spans="1:65" s="15" customFormat="1">
      <c r="B364" s="197"/>
      <c r="D364" s="151" t="s">
        <v>184</v>
      </c>
      <c r="E364" s="198" t="s">
        <v>1</v>
      </c>
      <c r="F364" s="199" t="s">
        <v>187</v>
      </c>
      <c r="H364" s="200">
        <v>45.4</v>
      </c>
      <c r="I364" s="201"/>
      <c r="L364" s="197"/>
      <c r="M364" s="202"/>
      <c r="N364" s="203"/>
      <c r="O364" s="203"/>
      <c r="P364" s="203"/>
      <c r="Q364" s="203"/>
      <c r="R364" s="203"/>
      <c r="S364" s="203"/>
      <c r="T364" s="204"/>
      <c r="AT364" s="198" t="s">
        <v>184</v>
      </c>
      <c r="AU364" s="198" t="s">
        <v>83</v>
      </c>
      <c r="AV364" s="15" t="s">
        <v>89</v>
      </c>
      <c r="AW364" s="15" t="s">
        <v>30</v>
      </c>
      <c r="AX364" s="15" t="s">
        <v>79</v>
      </c>
      <c r="AY364" s="198" t="s">
        <v>130</v>
      </c>
    </row>
    <row r="365" spans="1:65" s="2" customFormat="1" ht="21.75" customHeight="1">
      <c r="A365" s="32"/>
      <c r="B365" s="137"/>
      <c r="C365" s="138" t="s">
        <v>545</v>
      </c>
      <c r="D365" s="138" t="s">
        <v>127</v>
      </c>
      <c r="E365" s="139" t="s">
        <v>546</v>
      </c>
      <c r="F365" s="140" t="s">
        <v>547</v>
      </c>
      <c r="G365" s="141" t="s">
        <v>180</v>
      </c>
      <c r="H365" s="142">
        <v>45.4</v>
      </c>
      <c r="I365" s="143"/>
      <c r="J365" s="144">
        <f>ROUND(I365*H365,2)</f>
        <v>0</v>
      </c>
      <c r="K365" s="140" t="s">
        <v>181</v>
      </c>
      <c r="L365" s="33"/>
      <c r="M365" s="145" t="s">
        <v>1</v>
      </c>
      <c r="N365" s="146" t="s">
        <v>39</v>
      </c>
      <c r="O365" s="58"/>
      <c r="P365" s="147">
        <f>O365*H365</f>
        <v>0</v>
      </c>
      <c r="Q365" s="147">
        <v>0</v>
      </c>
      <c r="R365" s="147">
        <f>Q365*H365</f>
        <v>0</v>
      </c>
      <c r="S365" s="147">
        <v>0</v>
      </c>
      <c r="T365" s="148">
        <f>S365*H365</f>
        <v>0</v>
      </c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R365" s="149" t="s">
        <v>89</v>
      </c>
      <c r="AT365" s="149" t="s">
        <v>127</v>
      </c>
      <c r="AU365" s="149" t="s">
        <v>83</v>
      </c>
      <c r="AY365" s="17" t="s">
        <v>130</v>
      </c>
      <c r="BE365" s="150">
        <f>IF(N365="základní",J365,0)</f>
        <v>0</v>
      </c>
      <c r="BF365" s="150">
        <f>IF(N365="snížená",J365,0)</f>
        <v>0</v>
      </c>
      <c r="BG365" s="150">
        <f>IF(N365="zákl. přenesená",J365,0)</f>
        <v>0</v>
      </c>
      <c r="BH365" s="150">
        <f>IF(N365="sníž. přenesená",J365,0)</f>
        <v>0</v>
      </c>
      <c r="BI365" s="150">
        <f>IF(N365="nulová",J365,0)</f>
        <v>0</v>
      </c>
      <c r="BJ365" s="17" t="s">
        <v>79</v>
      </c>
      <c r="BK365" s="150">
        <f>ROUND(I365*H365,2)</f>
        <v>0</v>
      </c>
      <c r="BL365" s="17" t="s">
        <v>89</v>
      </c>
      <c r="BM365" s="149" t="s">
        <v>548</v>
      </c>
    </row>
    <row r="366" spans="1:65" s="2" customFormat="1" ht="19.5">
      <c r="A366" s="32"/>
      <c r="B366" s="33"/>
      <c r="C366" s="32"/>
      <c r="D366" s="151" t="s">
        <v>132</v>
      </c>
      <c r="E366" s="32"/>
      <c r="F366" s="152" t="s">
        <v>549</v>
      </c>
      <c r="G366" s="32"/>
      <c r="H366" s="32"/>
      <c r="I366" s="96"/>
      <c r="J366" s="32"/>
      <c r="K366" s="32"/>
      <c r="L366" s="33"/>
      <c r="M366" s="153"/>
      <c r="N366" s="154"/>
      <c r="O366" s="58"/>
      <c r="P366" s="58"/>
      <c r="Q366" s="58"/>
      <c r="R366" s="58"/>
      <c r="S366" s="58"/>
      <c r="T366" s="59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T366" s="17" t="s">
        <v>132</v>
      </c>
      <c r="AU366" s="17" t="s">
        <v>83</v>
      </c>
    </row>
    <row r="367" spans="1:65" s="2" customFormat="1" ht="21.75" customHeight="1">
      <c r="A367" s="32"/>
      <c r="B367" s="137"/>
      <c r="C367" s="138" t="s">
        <v>550</v>
      </c>
      <c r="D367" s="138" t="s">
        <v>127</v>
      </c>
      <c r="E367" s="139" t="s">
        <v>551</v>
      </c>
      <c r="F367" s="140" t="s">
        <v>552</v>
      </c>
      <c r="G367" s="141" t="s">
        <v>180</v>
      </c>
      <c r="H367" s="142">
        <v>36.299999999999997</v>
      </c>
      <c r="I367" s="143"/>
      <c r="J367" s="144">
        <f>ROUND(I367*H367,2)</f>
        <v>0</v>
      </c>
      <c r="K367" s="140" t="s">
        <v>181</v>
      </c>
      <c r="L367" s="33"/>
      <c r="M367" s="145" t="s">
        <v>1</v>
      </c>
      <c r="N367" s="146" t="s">
        <v>39</v>
      </c>
      <c r="O367" s="58"/>
      <c r="P367" s="147">
        <f>O367*H367</f>
        <v>0</v>
      </c>
      <c r="Q367" s="147">
        <v>0</v>
      </c>
      <c r="R367" s="147">
        <f>Q367*H367</f>
        <v>0</v>
      </c>
      <c r="S367" s="147">
        <v>0</v>
      </c>
      <c r="T367" s="148">
        <f>S367*H367</f>
        <v>0</v>
      </c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R367" s="149" t="s">
        <v>89</v>
      </c>
      <c r="AT367" s="149" t="s">
        <v>127</v>
      </c>
      <c r="AU367" s="149" t="s">
        <v>83</v>
      </c>
      <c r="AY367" s="17" t="s">
        <v>130</v>
      </c>
      <c r="BE367" s="150">
        <f>IF(N367="základní",J367,0)</f>
        <v>0</v>
      </c>
      <c r="BF367" s="150">
        <f>IF(N367="snížená",J367,0)</f>
        <v>0</v>
      </c>
      <c r="BG367" s="150">
        <f>IF(N367="zákl. přenesená",J367,0)</f>
        <v>0</v>
      </c>
      <c r="BH367" s="150">
        <f>IF(N367="sníž. přenesená",J367,0)</f>
        <v>0</v>
      </c>
      <c r="BI367" s="150">
        <f>IF(N367="nulová",J367,0)</f>
        <v>0</v>
      </c>
      <c r="BJ367" s="17" t="s">
        <v>79</v>
      </c>
      <c r="BK367" s="150">
        <f>ROUND(I367*H367,2)</f>
        <v>0</v>
      </c>
      <c r="BL367" s="17" t="s">
        <v>89</v>
      </c>
      <c r="BM367" s="149" t="s">
        <v>553</v>
      </c>
    </row>
    <row r="368" spans="1:65" s="2" customFormat="1" ht="19.5">
      <c r="A368" s="32"/>
      <c r="B368" s="33"/>
      <c r="C368" s="32"/>
      <c r="D368" s="151" t="s">
        <v>132</v>
      </c>
      <c r="E368" s="32"/>
      <c r="F368" s="152" t="s">
        <v>554</v>
      </c>
      <c r="G368" s="32"/>
      <c r="H368" s="32"/>
      <c r="I368" s="96"/>
      <c r="J368" s="32"/>
      <c r="K368" s="32"/>
      <c r="L368" s="33"/>
      <c r="M368" s="153"/>
      <c r="N368" s="154"/>
      <c r="O368" s="58"/>
      <c r="P368" s="58"/>
      <c r="Q368" s="58"/>
      <c r="R368" s="58"/>
      <c r="S368" s="58"/>
      <c r="T368" s="59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T368" s="17" t="s">
        <v>132</v>
      </c>
      <c r="AU368" s="17" t="s">
        <v>83</v>
      </c>
    </row>
    <row r="369" spans="1:65" s="14" customFormat="1">
      <c r="B369" s="189"/>
      <c r="D369" s="151" t="s">
        <v>184</v>
      </c>
      <c r="E369" s="190" t="s">
        <v>1</v>
      </c>
      <c r="F369" s="191" t="s">
        <v>555</v>
      </c>
      <c r="H369" s="192">
        <v>36.299999999999997</v>
      </c>
      <c r="I369" s="193"/>
      <c r="L369" s="189"/>
      <c r="M369" s="194"/>
      <c r="N369" s="195"/>
      <c r="O369" s="195"/>
      <c r="P369" s="195"/>
      <c r="Q369" s="195"/>
      <c r="R369" s="195"/>
      <c r="S369" s="195"/>
      <c r="T369" s="196"/>
      <c r="AT369" s="190" t="s">
        <v>184</v>
      </c>
      <c r="AU369" s="190" t="s">
        <v>83</v>
      </c>
      <c r="AV369" s="14" t="s">
        <v>83</v>
      </c>
      <c r="AW369" s="14" t="s">
        <v>30</v>
      </c>
      <c r="AX369" s="14" t="s">
        <v>74</v>
      </c>
      <c r="AY369" s="190" t="s">
        <v>130</v>
      </c>
    </row>
    <row r="370" spans="1:65" s="15" customFormat="1">
      <c r="B370" s="197"/>
      <c r="D370" s="151" t="s">
        <v>184</v>
      </c>
      <c r="E370" s="198" t="s">
        <v>1</v>
      </c>
      <c r="F370" s="199" t="s">
        <v>187</v>
      </c>
      <c r="H370" s="200">
        <v>36.299999999999997</v>
      </c>
      <c r="I370" s="201"/>
      <c r="L370" s="197"/>
      <c r="M370" s="202"/>
      <c r="N370" s="203"/>
      <c r="O370" s="203"/>
      <c r="P370" s="203"/>
      <c r="Q370" s="203"/>
      <c r="R370" s="203"/>
      <c r="S370" s="203"/>
      <c r="T370" s="204"/>
      <c r="AT370" s="198" t="s">
        <v>184</v>
      </c>
      <c r="AU370" s="198" t="s">
        <v>83</v>
      </c>
      <c r="AV370" s="15" t="s">
        <v>89</v>
      </c>
      <c r="AW370" s="15" t="s">
        <v>30</v>
      </c>
      <c r="AX370" s="15" t="s">
        <v>79</v>
      </c>
      <c r="AY370" s="198" t="s">
        <v>130</v>
      </c>
    </row>
    <row r="371" spans="1:65" s="2" customFormat="1" ht="21.75" customHeight="1">
      <c r="A371" s="32"/>
      <c r="B371" s="137"/>
      <c r="C371" s="138" t="s">
        <v>556</v>
      </c>
      <c r="D371" s="138" t="s">
        <v>127</v>
      </c>
      <c r="E371" s="139" t="s">
        <v>557</v>
      </c>
      <c r="F371" s="140" t="s">
        <v>558</v>
      </c>
      <c r="G371" s="141" t="s">
        <v>204</v>
      </c>
      <c r="H371" s="142">
        <v>9.4649999999999999</v>
      </c>
      <c r="I371" s="143"/>
      <c r="J371" s="144">
        <f>ROUND(I371*H371,2)</f>
        <v>0</v>
      </c>
      <c r="K371" s="140" t="s">
        <v>181</v>
      </c>
      <c r="L371" s="33"/>
      <c r="M371" s="145" t="s">
        <v>1</v>
      </c>
      <c r="N371" s="146" t="s">
        <v>39</v>
      </c>
      <c r="O371" s="58"/>
      <c r="P371" s="147">
        <f>O371*H371</f>
        <v>0</v>
      </c>
      <c r="Q371" s="147">
        <v>0</v>
      </c>
      <c r="R371" s="147">
        <f>Q371*H371</f>
        <v>0</v>
      </c>
      <c r="S371" s="147">
        <v>0</v>
      </c>
      <c r="T371" s="148">
        <f>S371*H371</f>
        <v>0</v>
      </c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R371" s="149" t="s">
        <v>89</v>
      </c>
      <c r="AT371" s="149" t="s">
        <v>127</v>
      </c>
      <c r="AU371" s="149" t="s">
        <v>83</v>
      </c>
      <c r="AY371" s="17" t="s">
        <v>130</v>
      </c>
      <c r="BE371" s="150">
        <f>IF(N371="základní",J371,0)</f>
        <v>0</v>
      </c>
      <c r="BF371" s="150">
        <f>IF(N371="snížená",J371,0)</f>
        <v>0</v>
      </c>
      <c r="BG371" s="150">
        <f>IF(N371="zákl. přenesená",J371,0)</f>
        <v>0</v>
      </c>
      <c r="BH371" s="150">
        <f>IF(N371="sníž. přenesená",J371,0)</f>
        <v>0</v>
      </c>
      <c r="BI371" s="150">
        <f>IF(N371="nulová",J371,0)</f>
        <v>0</v>
      </c>
      <c r="BJ371" s="17" t="s">
        <v>79</v>
      </c>
      <c r="BK371" s="150">
        <f>ROUND(I371*H371,2)</f>
        <v>0</v>
      </c>
      <c r="BL371" s="17" t="s">
        <v>89</v>
      </c>
      <c r="BM371" s="149" t="s">
        <v>559</v>
      </c>
    </row>
    <row r="372" spans="1:65" s="2" customFormat="1" ht="19.5">
      <c r="A372" s="32"/>
      <c r="B372" s="33"/>
      <c r="C372" s="32"/>
      <c r="D372" s="151" t="s">
        <v>132</v>
      </c>
      <c r="E372" s="32"/>
      <c r="F372" s="152" t="s">
        <v>560</v>
      </c>
      <c r="G372" s="32"/>
      <c r="H372" s="32"/>
      <c r="I372" s="96"/>
      <c r="J372" s="32"/>
      <c r="K372" s="32"/>
      <c r="L372" s="33"/>
      <c r="M372" s="153"/>
      <c r="N372" s="154"/>
      <c r="O372" s="58"/>
      <c r="P372" s="58"/>
      <c r="Q372" s="58"/>
      <c r="R372" s="58"/>
      <c r="S372" s="58"/>
      <c r="T372" s="59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T372" s="17" t="s">
        <v>132</v>
      </c>
      <c r="AU372" s="17" t="s">
        <v>83</v>
      </c>
    </row>
    <row r="373" spans="1:65" s="14" customFormat="1">
      <c r="B373" s="189"/>
      <c r="D373" s="151" t="s">
        <v>184</v>
      </c>
      <c r="E373" s="190" t="s">
        <v>1</v>
      </c>
      <c r="F373" s="191" t="s">
        <v>561</v>
      </c>
      <c r="H373" s="192">
        <v>5.415</v>
      </c>
      <c r="I373" s="193"/>
      <c r="L373" s="189"/>
      <c r="M373" s="194"/>
      <c r="N373" s="195"/>
      <c r="O373" s="195"/>
      <c r="P373" s="195"/>
      <c r="Q373" s="195"/>
      <c r="R373" s="195"/>
      <c r="S373" s="195"/>
      <c r="T373" s="196"/>
      <c r="AT373" s="190" t="s">
        <v>184</v>
      </c>
      <c r="AU373" s="190" t="s">
        <v>83</v>
      </c>
      <c r="AV373" s="14" t="s">
        <v>83</v>
      </c>
      <c r="AW373" s="14" t="s">
        <v>30</v>
      </c>
      <c r="AX373" s="14" t="s">
        <v>74</v>
      </c>
      <c r="AY373" s="190" t="s">
        <v>130</v>
      </c>
    </row>
    <row r="374" spans="1:65" s="14" customFormat="1">
      <c r="B374" s="189"/>
      <c r="D374" s="151" t="s">
        <v>184</v>
      </c>
      <c r="E374" s="190" t="s">
        <v>1</v>
      </c>
      <c r="F374" s="191" t="s">
        <v>562</v>
      </c>
      <c r="H374" s="192">
        <v>4.05</v>
      </c>
      <c r="I374" s="193"/>
      <c r="L374" s="189"/>
      <c r="M374" s="194"/>
      <c r="N374" s="195"/>
      <c r="O374" s="195"/>
      <c r="P374" s="195"/>
      <c r="Q374" s="195"/>
      <c r="R374" s="195"/>
      <c r="S374" s="195"/>
      <c r="T374" s="196"/>
      <c r="AT374" s="190" t="s">
        <v>184</v>
      </c>
      <c r="AU374" s="190" t="s">
        <v>83</v>
      </c>
      <c r="AV374" s="14" t="s">
        <v>83</v>
      </c>
      <c r="AW374" s="14" t="s">
        <v>30</v>
      </c>
      <c r="AX374" s="14" t="s">
        <v>74</v>
      </c>
      <c r="AY374" s="190" t="s">
        <v>130</v>
      </c>
    </row>
    <row r="375" spans="1:65" s="15" customFormat="1">
      <c r="B375" s="197"/>
      <c r="D375" s="151" t="s">
        <v>184</v>
      </c>
      <c r="E375" s="198" t="s">
        <v>1</v>
      </c>
      <c r="F375" s="199" t="s">
        <v>187</v>
      </c>
      <c r="H375" s="200">
        <v>9.4649999999999999</v>
      </c>
      <c r="I375" s="201"/>
      <c r="L375" s="197"/>
      <c r="M375" s="202"/>
      <c r="N375" s="203"/>
      <c r="O375" s="203"/>
      <c r="P375" s="203"/>
      <c r="Q375" s="203"/>
      <c r="R375" s="203"/>
      <c r="S375" s="203"/>
      <c r="T375" s="204"/>
      <c r="AT375" s="198" t="s">
        <v>184</v>
      </c>
      <c r="AU375" s="198" t="s">
        <v>83</v>
      </c>
      <c r="AV375" s="15" t="s">
        <v>89</v>
      </c>
      <c r="AW375" s="15" t="s">
        <v>30</v>
      </c>
      <c r="AX375" s="15" t="s">
        <v>79</v>
      </c>
      <c r="AY375" s="198" t="s">
        <v>130</v>
      </c>
    </row>
    <row r="376" spans="1:65" s="2" customFormat="1" ht="21.75" customHeight="1">
      <c r="A376" s="32"/>
      <c r="B376" s="137"/>
      <c r="C376" s="138" t="s">
        <v>563</v>
      </c>
      <c r="D376" s="138" t="s">
        <v>127</v>
      </c>
      <c r="E376" s="139" t="s">
        <v>564</v>
      </c>
      <c r="F376" s="140" t="s">
        <v>565</v>
      </c>
      <c r="G376" s="141" t="s">
        <v>180</v>
      </c>
      <c r="H376" s="142">
        <v>37</v>
      </c>
      <c r="I376" s="143"/>
      <c r="J376" s="144">
        <f>ROUND(I376*H376,2)</f>
        <v>0</v>
      </c>
      <c r="K376" s="140" t="s">
        <v>181</v>
      </c>
      <c r="L376" s="33"/>
      <c r="M376" s="145" t="s">
        <v>1</v>
      </c>
      <c r="N376" s="146" t="s">
        <v>39</v>
      </c>
      <c r="O376" s="58"/>
      <c r="P376" s="147">
        <f>O376*H376</f>
        <v>0</v>
      </c>
      <c r="Q376" s="147">
        <v>0</v>
      </c>
      <c r="R376" s="147">
        <f>Q376*H376</f>
        <v>0</v>
      </c>
      <c r="S376" s="147">
        <v>0</v>
      </c>
      <c r="T376" s="148">
        <f>S376*H376</f>
        <v>0</v>
      </c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R376" s="149" t="s">
        <v>89</v>
      </c>
      <c r="AT376" s="149" t="s">
        <v>127</v>
      </c>
      <c r="AU376" s="149" t="s">
        <v>83</v>
      </c>
      <c r="AY376" s="17" t="s">
        <v>130</v>
      </c>
      <c r="BE376" s="150">
        <f>IF(N376="základní",J376,0)</f>
        <v>0</v>
      </c>
      <c r="BF376" s="150">
        <f>IF(N376="snížená",J376,0)</f>
        <v>0</v>
      </c>
      <c r="BG376" s="150">
        <f>IF(N376="zákl. přenesená",J376,0)</f>
        <v>0</v>
      </c>
      <c r="BH376" s="150">
        <f>IF(N376="sníž. přenesená",J376,0)</f>
        <v>0</v>
      </c>
      <c r="BI376" s="150">
        <f>IF(N376="nulová",J376,0)</f>
        <v>0</v>
      </c>
      <c r="BJ376" s="17" t="s">
        <v>79</v>
      </c>
      <c r="BK376" s="150">
        <f>ROUND(I376*H376,2)</f>
        <v>0</v>
      </c>
      <c r="BL376" s="17" t="s">
        <v>89</v>
      </c>
      <c r="BM376" s="149" t="s">
        <v>566</v>
      </c>
    </row>
    <row r="377" spans="1:65" s="2" customFormat="1" ht="19.5">
      <c r="A377" s="32"/>
      <c r="B377" s="33"/>
      <c r="C377" s="32"/>
      <c r="D377" s="151" t="s">
        <v>132</v>
      </c>
      <c r="E377" s="32"/>
      <c r="F377" s="152" t="s">
        <v>567</v>
      </c>
      <c r="G377" s="32"/>
      <c r="H377" s="32"/>
      <c r="I377" s="96"/>
      <c r="J377" s="32"/>
      <c r="K377" s="32"/>
      <c r="L377" s="33"/>
      <c r="M377" s="153"/>
      <c r="N377" s="154"/>
      <c r="O377" s="58"/>
      <c r="P377" s="58"/>
      <c r="Q377" s="58"/>
      <c r="R377" s="58"/>
      <c r="S377" s="58"/>
      <c r="T377" s="59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T377" s="17" t="s">
        <v>132</v>
      </c>
      <c r="AU377" s="17" t="s">
        <v>83</v>
      </c>
    </row>
    <row r="378" spans="1:65" s="13" customFormat="1">
      <c r="B378" s="182"/>
      <c r="D378" s="151" t="s">
        <v>184</v>
      </c>
      <c r="E378" s="183" t="s">
        <v>1</v>
      </c>
      <c r="F378" s="184" t="s">
        <v>568</v>
      </c>
      <c r="H378" s="183" t="s">
        <v>1</v>
      </c>
      <c r="I378" s="185"/>
      <c r="L378" s="182"/>
      <c r="M378" s="186"/>
      <c r="N378" s="187"/>
      <c r="O378" s="187"/>
      <c r="P378" s="187"/>
      <c r="Q378" s="187"/>
      <c r="R378" s="187"/>
      <c r="S378" s="187"/>
      <c r="T378" s="188"/>
      <c r="AT378" s="183" t="s">
        <v>184</v>
      </c>
      <c r="AU378" s="183" t="s">
        <v>83</v>
      </c>
      <c r="AV378" s="13" t="s">
        <v>79</v>
      </c>
      <c r="AW378" s="13" t="s">
        <v>30</v>
      </c>
      <c r="AX378" s="13" t="s">
        <v>74</v>
      </c>
      <c r="AY378" s="183" t="s">
        <v>130</v>
      </c>
    </row>
    <row r="379" spans="1:65" s="14" customFormat="1">
      <c r="B379" s="189"/>
      <c r="D379" s="151" t="s">
        <v>184</v>
      </c>
      <c r="E379" s="190" t="s">
        <v>1</v>
      </c>
      <c r="F379" s="191" t="s">
        <v>569</v>
      </c>
      <c r="H379" s="192">
        <v>37</v>
      </c>
      <c r="I379" s="193"/>
      <c r="L379" s="189"/>
      <c r="M379" s="194"/>
      <c r="N379" s="195"/>
      <c r="O379" s="195"/>
      <c r="P379" s="195"/>
      <c r="Q379" s="195"/>
      <c r="R379" s="195"/>
      <c r="S379" s="195"/>
      <c r="T379" s="196"/>
      <c r="AT379" s="190" t="s">
        <v>184</v>
      </c>
      <c r="AU379" s="190" t="s">
        <v>83</v>
      </c>
      <c r="AV379" s="14" t="s">
        <v>83</v>
      </c>
      <c r="AW379" s="14" t="s">
        <v>30</v>
      </c>
      <c r="AX379" s="14" t="s">
        <v>74</v>
      </c>
      <c r="AY379" s="190" t="s">
        <v>130</v>
      </c>
    </row>
    <row r="380" spans="1:65" s="15" customFormat="1">
      <c r="B380" s="197"/>
      <c r="D380" s="151" t="s">
        <v>184</v>
      </c>
      <c r="E380" s="198" t="s">
        <v>1</v>
      </c>
      <c r="F380" s="199" t="s">
        <v>187</v>
      </c>
      <c r="H380" s="200">
        <v>37</v>
      </c>
      <c r="I380" s="201"/>
      <c r="L380" s="197"/>
      <c r="M380" s="202"/>
      <c r="N380" s="203"/>
      <c r="O380" s="203"/>
      <c r="P380" s="203"/>
      <c r="Q380" s="203"/>
      <c r="R380" s="203"/>
      <c r="S380" s="203"/>
      <c r="T380" s="204"/>
      <c r="AT380" s="198" t="s">
        <v>184</v>
      </c>
      <c r="AU380" s="198" t="s">
        <v>83</v>
      </c>
      <c r="AV380" s="15" t="s">
        <v>89</v>
      </c>
      <c r="AW380" s="15" t="s">
        <v>30</v>
      </c>
      <c r="AX380" s="15" t="s">
        <v>79</v>
      </c>
      <c r="AY380" s="198" t="s">
        <v>130</v>
      </c>
    </row>
    <row r="381" spans="1:65" s="2" customFormat="1" ht="21.75" customHeight="1">
      <c r="A381" s="32"/>
      <c r="B381" s="137"/>
      <c r="C381" s="138" t="s">
        <v>570</v>
      </c>
      <c r="D381" s="138" t="s">
        <v>127</v>
      </c>
      <c r="E381" s="139" t="s">
        <v>571</v>
      </c>
      <c r="F381" s="140" t="s">
        <v>572</v>
      </c>
      <c r="G381" s="141" t="s">
        <v>180</v>
      </c>
      <c r="H381" s="142">
        <v>37</v>
      </c>
      <c r="I381" s="143"/>
      <c r="J381" s="144">
        <f>ROUND(I381*H381,2)</f>
        <v>0</v>
      </c>
      <c r="K381" s="140" t="s">
        <v>181</v>
      </c>
      <c r="L381" s="33"/>
      <c r="M381" s="145" t="s">
        <v>1</v>
      </c>
      <c r="N381" s="146" t="s">
        <v>39</v>
      </c>
      <c r="O381" s="58"/>
      <c r="P381" s="147">
        <f>O381*H381</f>
        <v>0</v>
      </c>
      <c r="Q381" s="147">
        <v>0</v>
      </c>
      <c r="R381" s="147">
        <f>Q381*H381</f>
        <v>0</v>
      </c>
      <c r="S381" s="147">
        <v>0</v>
      </c>
      <c r="T381" s="148">
        <f>S381*H381</f>
        <v>0</v>
      </c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R381" s="149" t="s">
        <v>89</v>
      </c>
      <c r="AT381" s="149" t="s">
        <v>127</v>
      </c>
      <c r="AU381" s="149" t="s">
        <v>83</v>
      </c>
      <c r="AY381" s="17" t="s">
        <v>130</v>
      </c>
      <c r="BE381" s="150">
        <f>IF(N381="základní",J381,0)</f>
        <v>0</v>
      </c>
      <c r="BF381" s="150">
        <f>IF(N381="snížená",J381,0)</f>
        <v>0</v>
      </c>
      <c r="BG381" s="150">
        <f>IF(N381="zákl. přenesená",J381,0)</f>
        <v>0</v>
      </c>
      <c r="BH381" s="150">
        <f>IF(N381="sníž. přenesená",J381,0)</f>
        <v>0</v>
      </c>
      <c r="BI381" s="150">
        <f>IF(N381="nulová",J381,0)</f>
        <v>0</v>
      </c>
      <c r="BJ381" s="17" t="s">
        <v>79</v>
      </c>
      <c r="BK381" s="150">
        <f>ROUND(I381*H381,2)</f>
        <v>0</v>
      </c>
      <c r="BL381" s="17" t="s">
        <v>89</v>
      </c>
      <c r="BM381" s="149" t="s">
        <v>573</v>
      </c>
    </row>
    <row r="382" spans="1:65" s="2" customFormat="1" ht="29.25">
      <c r="A382" s="32"/>
      <c r="B382" s="33"/>
      <c r="C382" s="32"/>
      <c r="D382" s="151" t="s">
        <v>132</v>
      </c>
      <c r="E382" s="32"/>
      <c r="F382" s="152" t="s">
        <v>574</v>
      </c>
      <c r="G382" s="32"/>
      <c r="H382" s="32"/>
      <c r="I382" s="96"/>
      <c r="J382" s="32"/>
      <c r="K382" s="32"/>
      <c r="L382" s="33"/>
      <c r="M382" s="153"/>
      <c r="N382" s="154"/>
      <c r="O382" s="58"/>
      <c r="P382" s="58"/>
      <c r="Q382" s="58"/>
      <c r="R382" s="58"/>
      <c r="S382" s="58"/>
      <c r="T382" s="59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T382" s="17" t="s">
        <v>132</v>
      </c>
      <c r="AU382" s="17" t="s">
        <v>83</v>
      </c>
    </row>
    <row r="383" spans="1:65" s="12" customFormat="1" ht="22.9" customHeight="1">
      <c r="B383" s="169"/>
      <c r="D383" s="170" t="s">
        <v>73</v>
      </c>
      <c r="E383" s="180" t="s">
        <v>575</v>
      </c>
      <c r="F383" s="180" t="s">
        <v>576</v>
      </c>
      <c r="I383" s="172"/>
      <c r="J383" s="181">
        <f>BK383</f>
        <v>0</v>
      </c>
      <c r="L383" s="169"/>
      <c r="M383" s="174"/>
      <c r="N383" s="175"/>
      <c r="O383" s="175"/>
      <c r="P383" s="176">
        <f>SUM(P384:P385)</f>
        <v>0</v>
      </c>
      <c r="Q383" s="175"/>
      <c r="R383" s="176">
        <f>SUM(R384:R385)</f>
        <v>0</v>
      </c>
      <c r="S383" s="175"/>
      <c r="T383" s="177">
        <f>SUM(T384:T385)</f>
        <v>0</v>
      </c>
      <c r="AR383" s="170" t="s">
        <v>79</v>
      </c>
      <c r="AT383" s="178" t="s">
        <v>73</v>
      </c>
      <c r="AU383" s="178" t="s">
        <v>79</v>
      </c>
      <c r="AY383" s="170" t="s">
        <v>130</v>
      </c>
      <c r="BK383" s="179">
        <f>SUM(BK384:BK385)</f>
        <v>0</v>
      </c>
    </row>
    <row r="384" spans="1:65" s="2" customFormat="1" ht="21.75" customHeight="1">
      <c r="A384" s="32"/>
      <c r="B384" s="137"/>
      <c r="C384" s="138" t="s">
        <v>577</v>
      </c>
      <c r="D384" s="138" t="s">
        <v>127</v>
      </c>
      <c r="E384" s="139" t="s">
        <v>578</v>
      </c>
      <c r="F384" s="140" t="s">
        <v>579</v>
      </c>
      <c r="G384" s="141" t="s">
        <v>323</v>
      </c>
      <c r="H384" s="142">
        <v>107</v>
      </c>
      <c r="I384" s="143"/>
      <c r="J384" s="144">
        <f>ROUND(I384*H384,2)</f>
        <v>0</v>
      </c>
      <c r="K384" s="140" t="s">
        <v>181</v>
      </c>
      <c r="L384" s="33"/>
      <c r="M384" s="145" t="s">
        <v>1</v>
      </c>
      <c r="N384" s="146" t="s">
        <v>39</v>
      </c>
      <c r="O384" s="58"/>
      <c r="P384" s="147">
        <f>O384*H384</f>
        <v>0</v>
      </c>
      <c r="Q384" s="147">
        <v>0</v>
      </c>
      <c r="R384" s="147">
        <f>Q384*H384</f>
        <v>0</v>
      </c>
      <c r="S384" s="147">
        <v>0</v>
      </c>
      <c r="T384" s="148">
        <f>S384*H384</f>
        <v>0</v>
      </c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R384" s="149" t="s">
        <v>89</v>
      </c>
      <c r="AT384" s="149" t="s">
        <v>127</v>
      </c>
      <c r="AU384" s="149" t="s">
        <v>83</v>
      </c>
      <c r="AY384" s="17" t="s">
        <v>130</v>
      </c>
      <c r="BE384" s="150">
        <f>IF(N384="základní",J384,0)</f>
        <v>0</v>
      </c>
      <c r="BF384" s="150">
        <f>IF(N384="snížená",J384,0)</f>
        <v>0</v>
      </c>
      <c r="BG384" s="150">
        <f>IF(N384="zákl. přenesená",J384,0)</f>
        <v>0</v>
      </c>
      <c r="BH384" s="150">
        <f>IF(N384="sníž. přenesená",J384,0)</f>
        <v>0</v>
      </c>
      <c r="BI384" s="150">
        <f>IF(N384="nulová",J384,0)</f>
        <v>0</v>
      </c>
      <c r="BJ384" s="17" t="s">
        <v>79</v>
      </c>
      <c r="BK384" s="150">
        <f>ROUND(I384*H384,2)</f>
        <v>0</v>
      </c>
      <c r="BL384" s="17" t="s">
        <v>89</v>
      </c>
      <c r="BM384" s="149" t="s">
        <v>580</v>
      </c>
    </row>
    <row r="385" spans="1:65" s="2" customFormat="1" ht="19.5">
      <c r="A385" s="32"/>
      <c r="B385" s="33"/>
      <c r="C385" s="32"/>
      <c r="D385" s="151" t="s">
        <v>132</v>
      </c>
      <c r="E385" s="32"/>
      <c r="F385" s="152" t="s">
        <v>579</v>
      </c>
      <c r="G385" s="32"/>
      <c r="H385" s="32"/>
      <c r="I385" s="96"/>
      <c r="J385" s="32"/>
      <c r="K385" s="32"/>
      <c r="L385" s="33"/>
      <c r="M385" s="153"/>
      <c r="N385" s="154"/>
      <c r="O385" s="58"/>
      <c r="P385" s="58"/>
      <c r="Q385" s="58"/>
      <c r="R385" s="58"/>
      <c r="S385" s="58"/>
      <c r="T385" s="59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T385" s="17" t="s">
        <v>132</v>
      </c>
      <c r="AU385" s="17" t="s">
        <v>83</v>
      </c>
    </row>
    <row r="386" spans="1:65" s="12" customFormat="1" ht="22.9" customHeight="1">
      <c r="B386" s="169"/>
      <c r="D386" s="170" t="s">
        <v>73</v>
      </c>
      <c r="E386" s="180" t="s">
        <v>92</v>
      </c>
      <c r="F386" s="180" t="s">
        <v>581</v>
      </c>
      <c r="I386" s="172"/>
      <c r="J386" s="181">
        <f>BK386</f>
        <v>0</v>
      </c>
      <c r="L386" s="169"/>
      <c r="M386" s="174"/>
      <c r="N386" s="175"/>
      <c r="O386" s="175"/>
      <c r="P386" s="176">
        <f>SUM(P387:P488)</f>
        <v>0</v>
      </c>
      <c r="Q386" s="175"/>
      <c r="R386" s="176">
        <f>SUM(R387:R488)</f>
        <v>480.16073499999993</v>
      </c>
      <c r="S386" s="175"/>
      <c r="T386" s="177">
        <f>SUM(T387:T488)</f>
        <v>0</v>
      </c>
      <c r="AR386" s="170" t="s">
        <v>79</v>
      </c>
      <c r="AT386" s="178" t="s">
        <v>73</v>
      </c>
      <c r="AU386" s="178" t="s">
        <v>79</v>
      </c>
      <c r="AY386" s="170" t="s">
        <v>130</v>
      </c>
      <c r="BK386" s="179">
        <f>SUM(BK387:BK488)</f>
        <v>0</v>
      </c>
    </row>
    <row r="387" spans="1:65" s="2" customFormat="1" ht="16.5" customHeight="1">
      <c r="A387" s="32"/>
      <c r="B387" s="137"/>
      <c r="C387" s="138" t="s">
        <v>582</v>
      </c>
      <c r="D387" s="138" t="s">
        <v>127</v>
      </c>
      <c r="E387" s="139" t="s">
        <v>583</v>
      </c>
      <c r="F387" s="140" t="s">
        <v>584</v>
      </c>
      <c r="G387" s="141" t="s">
        <v>180</v>
      </c>
      <c r="H387" s="142">
        <v>4262.91</v>
      </c>
      <c r="I387" s="143"/>
      <c r="J387" s="144">
        <f>ROUND(I387*H387,2)</f>
        <v>0</v>
      </c>
      <c r="K387" s="140" t="s">
        <v>181</v>
      </c>
      <c r="L387" s="33"/>
      <c r="M387" s="145" t="s">
        <v>1</v>
      </c>
      <c r="N387" s="146" t="s">
        <v>39</v>
      </c>
      <c r="O387" s="58"/>
      <c r="P387" s="147">
        <f>O387*H387</f>
        <v>0</v>
      </c>
      <c r="Q387" s="147">
        <v>0</v>
      </c>
      <c r="R387" s="147">
        <f>Q387*H387</f>
        <v>0</v>
      </c>
      <c r="S387" s="147">
        <v>0</v>
      </c>
      <c r="T387" s="148">
        <f>S387*H387</f>
        <v>0</v>
      </c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R387" s="149" t="s">
        <v>89</v>
      </c>
      <c r="AT387" s="149" t="s">
        <v>127</v>
      </c>
      <c r="AU387" s="149" t="s">
        <v>83</v>
      </c>
      <c r="AY387" s="17" t="s">
        <v>130</v>
      </c>
      <c r="BE387" s="150">
        <f>IF(N387="základní",J387,0)</f>
        <v>0</v>
      </c>
      <c r="BF387" s="150">
        <f>IF(N387="snížená",J387,0)</f>
        <v>0</v>
      </c>
      <c r="BG387" s="150">
        <f>IF(N387="zákl. přenesená",J387,0)</f>
        <v>0</v>
      </c>
      <c r="BH387" s="150">
        <f>IF(N387="sníž. přenesená",J387,0)</f>
        <v>0</v>
      </c>
      <c r="BI387" s="150">
        <f>IF(N387="nulová",J387,0)</f>
        <v>0</v>
      </c>
      <c r="BJ387" s="17" t="s">
        <v>79</v>
      </c>
      <c r="BK387" s="150">
        <f>ROUND(I387*H387,2)</f>
        <v>0</v>
      </c>
      <c r="BL387" s="17" t="s">
        <v>89</v>
      </c>
      <c r="BM387" s="149" t="s">
        <v>585</v>
      </c>
    </row>
    <row r="388" spans="1:65" s="2" customFormat="1" ht="19.5">
      <c r="A388" s="32"/>
      <c r="B388" s="33"/>
      <c r="C388" s="32"/>
      <c r="D388" s="151" t="s">
        <v>132</v>
      </c>
      <c r="E388" s="32"/>
      <c r="F388" s="152" t="s">
        <v>586</v>
      </c>
      <c r="G388" s="32"/>
      <c r="H388" s="32"/>
      <c r="I388" s="96"/>
      <c r="J388" s="32"/>
      <c r="K388" s="32"/>
      <c r="L388" s="33"/>
      <c r="M388" s="153"/>
      <c r="N388" s="154"/>
      <c r="O388" s="58"/>
      <c r="P388" s="58"/>
      <c r="Q388" s="58"/>
      <c r="R388" s="58"/>
      <c r="S388" s="58"/>
      <c r="T388" s="59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T388" s="17" t="s">
        <v>132</v>
      </c>
      <c r="AU388" s="17" t="s">
        <v>83</v>
      </c>
    </row>
    <row r="389" spans="1:65" s="13" customFormat="1">
      <c r="B389" s="182"/>
      <c r="D389" s="151" t="s">
        <v>184</v>
      </c>
      <c r="E389" s="183" t="s">
        <v>1</v>
      </c>
      <c r="F389" s="184" t="s">
        <v>587</v>
      </c>
      <c r="H389" s="183" t="s">
        <v>1</v>
      </c>
      <c r="I389" s="185"/>
      <c r="L389" s="182"/>
      <c r="M389" s="186"/>
      <c r="N389" s="187"/>
      <c r="O389" s="187"/>
      <c r="P389" s="187"/>
      <c r="Q389" s="187"/>
      <c r="R389" s="187"/>
      <c r="S389" s="187"/>
      <c r="T389" s="188"/>
      <c r="AT389" s="183" t="s">
        <v>184</v>
      </c>
      <c r="AU389" s="183" t="s">
        <v>83</v>
      </c>
      <c r="AV389" s="13" t="s">
        <v>79</v>
      </c>
      <c r="AW389" s="13" t="s">
        <v>30</v>
      </c>
      <c r="AX389" s="13" t="s">
        <v>74</v>
      </c>
      <c r="AY389" s="183" t="s">
        <v>130</v>
      </c>
    </row>
    <row r="390" spans="1:65" s="13" customFormat="1">
      <c r="B390" s="182"/>
      <c r="D390" s="151" t="s">
        <v>184</v>
      </c>
      <c r="E390" s="183" t="s">
        <v>1</v>
      </c>
      <c r="F390" s="184" t="s">
        <v>588</v>
      </c>
      <c r="H390" s="183" t="s">
        <v>1</v>
      </c>
      <c r="I390" s="185"/>
      <c r="L390" s="182"/>
      <c r="M390" s="186"/>
      <c r="N390" s="187"/>
      <c r="O390" s="187"/>
      <c r="P390" s="187"/>
      <c r="Q390" s="187"/>
      <c r="R390" s="187"/>
      <c r="S390" s="187"/>
      <c r="T390" s="188"/>
      <c r="AT390" s="183" t="s">
        <v>184</v>
      </c>
      <c r="AU390" s="183" t="s">
        <v>83</v>
      </c>
      <c r="AV390" s="13" t="s">
        <v>79</v>
      </c>
      <c r="AW390" s="13" t="s">
        <v>30</v>
      </c>
      <c r="AX390" s="13" t="s">
        <v>74</v>
      </c>
      <c r="AY390" s="183" t="s">
        <v>130</v>
      </c>
    </row>
    <row r="391" spans="1:65" s="14" customFormat="1">
      <c r="B391" s="189"/>
      <c r="D391" s="151" t="s">
        <v>184</v>
      </c>
      <c r="E391" s="190" t="s">
        <v>1</v>
      </c>
      <c r="F391" s="191" t="s">
        <v>589</v>
      </c>
      <c r="H391" s="192">
        <v>966</v>
      </c>
      <c r="I391" s="193"/>
      <c r="L391" s="189"/>
      <c r="M391" s="194"/>
      <c r="N391" s="195"/>
      <c r="O391" s="195"/>
      <c r="P391" s="195"/>
      <c r="Q391" s="195"/>
      <c r="R391" s="195"/>
      <c r="S391" s="195"/>
      <c r="T391" s="196"/>
      <c r="AT391" s="190" t="s">
        <v>184</v>
      </c>
      <c r="AU391" s="190" t="s">
        <v>83</v>
      </c>
      <c r="AV391" s="14" t="s">
        <v>83</v>
      </c>
      <c r="AW391" s="14" t="s">
        <v>30</v>
      </c>
      <c r="AX391" s="14" t="s">
        <v>74</v>
      </c>
      <c r="AY391" s="190" t="s">
        <v>130</v>
      </c>
    </row>
    <row r="392" spans="1:65" s="13" customFormat="1">
      <c r="B392" s="182"/>
      <c r="D392" s="151" t="s">
        <v>184</v>
      </c>
      <c r="E392" s="183" t="s">
        <v>1</v>
      </c>
      <c r="F392" s="184" t="s">
        <v>590</v>
      </c>
      <c r="H392" s="183" t="s">
        <v>1</v>
      </c>
      <c r="I392" s="185"/>
      <c r="L392" s="182"/>
      <c r="M392" s="186"/>
      <c r="N392" s="187"/>
      <c r="O392" s="187"/>
      <c r="P392" s="187"/>
      <c r="Q392" s="187"/>
      <c r="R392" s="187"/>
      <c r="S392" s="187"/>
      <c r="T392" s="188"/>
      <c r="AT392" s="183" t="s">
        <v>184</v>
      </c>
      <c r="AU392" s="183" t="s">
        <v>83</v>
      </c>
      <c r="AV392" s="13" t="s">
        <v>79</v>
      </c>
      <c r="AW392" s="13" t="s">
        <v>30</v>
      </c>
      <c r="AX392" s="13" t="s">
        <v>74</v>
      </c>
      <c r="AY392" s="183" t="s">
        <v>130</v>
      </c>
    </row>
    <row r="393" spans="1:65" s="14" customFormat="1">
      <c r="B393" s="189"/>
      <c r="D393" s="151" t="s">
        <v>184</v>
      </c>
      <c r="E393" s="190" t="s">
        <v>1</v>
      </c>
      <c r="F393" s="191" t="s">
        <v>591</v>
      </c>
      <c r="H393" s="192">
        <v>29</v>
      </c>
      <c r="I393" s="193"/>
      <c r="L393" s="189"/>
      <c r="M393" s="194"/>
      <c r="N393" s="195"/>
      <c r="O393" s="195"/>
      <c r="P393" s="195"/>
      <c r="Q393" s="195"/>
      <c r="R393" s="195"/>
      <c r="S393" s="195"/>
      <c r="T393" s="196"/>
      <c r="AT393" s="190" t="s">
        <v>184</v>
      </c>
      <c r="AU393" s="190" t="s">
        <v>83</v>
      </c>
      <c r="AV393" s="14" t="s">
        <v>83</v>
      </c>
      <c r="AW393" s="14" t="s">
        <v>30</v>
      </c>
      <c r="AX393" s="14" t="s">
        <v>74</v>
      </c>
      <c r="AY393" s="190" t="s">
        <v>130</v>
      </c>
    </row>
    <row r="394" spans="1:65" s="13" customFormat="1">
      <c r="B394" s="182"/>
      <c r="D394" s="151" t="s">
        <v>184</v>
      </c>
      <c r="E394" s="183" t="s">
        <v>1</v>
      </c>
      <c r="F394" s="184" t="s">
        <v>592</v>
      </c>
      <c r="H394" s="183" t="s">
        <v>1</v>
      </c>
      <c r="I394" s="185"/>
      <c r="L394" s="182"/>
      <c r="M394" s="186"/>
      <c r="N394" s="187"/>
      <c r="O394" s="187"/>
      <c r="P394" s="187"/>
      <c r="Q394" s="187"/>
      <c r="R394" s="187"/>
      <c r="S394" s="187"/>
      <c r="T394" s="188"/>
      <c r="AT394" s="183" t="s">
        <v>184</v>
      </c>
      <c r="AU394" s="183" t="s">
        <v>83</v>
      </c>
      <c r="AV394" s="13" t="s">
        <v>79</v>
      </c>
      <c r="AW394" s="13" t="s">
        <v>30</v>
      </c>
      <c r="AX394" s="13" t="s">
        <v>74</v>
      </c>
      <c r="AY394" s="183" t="s">
        <v>130</v>
      </c>
    </row>
    <row r="395" spans="1:65" s="14" customFormat="1">
      <c r="B395" s="189"/>
      <c r="D395" s="151" t="s">
        <v>184</v>
      </c>
      <c r="E395" s="190" t="s">
        <v>1</v>
      </c>
      <c r="F395" s="191" t="s">
        <v>593</v>
      </c>
      <c r="H395" s="192">
        <v>4</v>
      </c>
      <c r="I395" s="193"/>
      <c r="L395" s="189"/>
      <c r="M395" s="194"/>
      <c r="N395" s="195"/>
      <c r="O395" s="195"/>
      <c r="P395" s="195"/>
      <c r="Q395" s="195"/>
      <c r="R395" s="195"/>
      <c r="S395" s="195"/>
      <c r="T395" s="196"/>
      <c r="AT395" s="190" t="s">
        <v>184</v>
      </c>
      <c r="AU395" s="190" t="s">
        <v>83</v>
      </c>
      <c r="AV395" s="14" t="s">
        <v>83</v>
      </c>
      <c r="AW395" s="14" t="s">
        <v>30</v>
      </c>
      <c r="AX395" s="14" t="s">
        <v>74</v>
      </c>
      <c r="AY395" s="190" t="s">
        <v>130</v>
      </c>
    </row>
    <row r="396" spans="1:65" s="13" customFormat="1">
      <c r="B396" s="182"/>
      <c r="D396" s="151" t="s">
        <v>184</v>
      </c>
      <c r="E396" s="183" t="s">
        <v>1</v>
      </c>
      <c r="F396" s="184" t="s">
        <v>594</v>
      </c>
      <c r="H396" s="183" t="s">
        <v>1</v>
      </c>
      <c r="I396" s="185"/>
      <c r="L396" s="182"/>
      <c r="M396" s="186"/>
      <c r="N396" s="187"/>
      <c r="O396" s="187"/>
      <c r="P396" s="187"/>
      <c r="Q396" s="187"/>
      <c r="R396" s="187"/>
      <c r="S396" s="187"/>
      <c r="T396" s="188"/>
      <c r="AT396" s="183" t="s">
        <v>184</v>
      </c>
      <c r="AU396" s="183" t="s">
        <v>83</v>
      </c>
      <c r="AV396" s="13" t="s">
        <v>79</v>
      </c>
      <c r="AW396" s="13" t="s">
        <v>30</v>
      </c>
      <c r="AX396" s="13" t="s">
        <v>74</v>
      </c>
      <c r="AY396" s="183" t="s">
        <v>130</v>
      </c>
    </row>
    <row r="397" spans="1:65" s="14" customFormat="1">
      <c r="B397" s="189"/>
      <c r="D397" s="151" t="s">
        <v>184</v>
      </c>
      <c r="E397" s="190" t="s">
        <v>1</v>
      </c>
      <c r="F397" s="191" t="s">
        <v>595</v>
      </c>
      <c r="H397" s="192">
        <v>22</v>
      </c>
      <c r="I397" s="193"/>
      <c r="L397" s="189"/>
      <c r="M397" s="194"/>
      <c r="N397" s="195"/>
      <c r="O397" s="195"/>
      <c r="P397" s="195"/>
      <c r="Q397" s="195"/>
      <c r="R397" s="195"/>
      <c r="S397" s="195"/>
      <c r="T397" s="196"/>
      <c r="AT397" s="190" t="s">
        <v>184</v>
      </c>
      <c r="AU397" s="190" t="s">
        <v>83</v>
      </c>
      <c r="AV397" s="14" t="s">
        <v>83</v>
      </c>
      <c r="AW397" s="14" t="s">
        <v>30</v>
      </c>
      <c r="AX397" s="14" t="s">
        <v>74</v>
      </c>
      <c r="AY397" s="190" t="s">
        <v>130</v>
      </c>
    </row>
    <row r="398" spans="1:65" s="13" customFormat="1">
      <c r="B398" s="182"/>
      <c r="D398" s="151" t="s">
        <v>184</v>
      </c>
      <c r="E398" s="183" t="s">
        <v>1</v>
      </c>
      <c r="F398" s="184" t="s">
        <v>596</v>
      </c>
      <c r="H398" s="183" t="s">
        <v>1</v>
      </c>
      <c r="I398" s="185"/>
      <c r="L398" s="182"/>
      <c r="M398" s="186"/>
      <c r="N398" s="187"/>
      <c r="O398" s="187"/>
      <c r="P398" s="187"/>
      <c r="Q398" s="187"/>
      <c r="R398" s="187"/>
      <c r="S398" s="187"/>
      <c r="T398" s="188"/>
      <c r="AT398" s="183" t="s">
        <v>184</v>
      </c>
      <c r="AU398" s="183" t="s">
        <v>83</v>
      </c>
      <c r="AV398" s="13" t="s">
        <v>79</v>
      </c>
      <c r="AW398" s="13" t="s">
        <v>30</v>
      </c>
      <c r="AX398" s="13" t="s">
        <v>74</v>
      </c>
      <c r="AY398" s="183" t="s">
        <v>130</v>
      </c>
    </row>
    <row r="399" spans="1:65" s="14" customFormat="1">
      <c r="B399" s="189"/>
      <c r="D399" s="151" t="s">
        <v>184</v>
      </c>
      <c r="E399" s="190" t="s">
        <v>1</v>
      </c>
      <c r="F399" s="191" t="s">
        <v>597</v>
      </c>
      <c r="H399" s="192">
        <v>1597</v>
      </c>
      <c r="I399" s="193"/>
      <c r="L399" s="189"/>
      <c r="M399" s="194"/>
      <c r="N399" s="195"/>
      <c r="O399" s="195"/>
      <c r="P399" s="195"/>
      <c r="Q399" s="195"/>
      <c r="R399" s="195"/>
      <c r="S399" s="195"/>
      <c r="T399" s="196"/>
      <c r="AT399" s="190" t="s">
        <v>184</v>
      </c>
      <c r="AU399" s="190" t="s">
        <v>83</v>
      </c>
      <c r="AV399" s="14" t="s">
        <v>83</v>
      </c>
      <c r="AW399" s="14" t="s">
        <v>30</v>
      </c>
      <c r="AX399" s="14" t="s">
        <v>74</v>
      </c>
      <c r="AY399" s="190" t="s">
        <v>130</v>
      </c>
    </row>
    <row r="400" spans="1:65" s="14" customFormat="1">
      <c r="B400" s="189"/>
      <c r="D400" s="151" t="s">
        <v>184</v>
      </c>
      <c r="E400" s="190" t="s">
        <v>1</v>
      </c>
      <c r="F400" s="191" t="s">
        <v>598</v>
      </c>
      <c r="H400" s="192">
        <v>1644.91</v>
      </c>
      <c r="I400" s="193"/>
      <c r="L400" s="189"/>
      <c r="M400" s="194"/>
      <c r="N400" s="195"/>
      <c r="O400" s="195"/>
      <c r="P400" s="195"/>
      <c r="Q400" s="195"/>
      <c r="R400" s="195"/>
      <c r="S400" s="195"/>
      <c r="T400" s="196"/>
      <c r="AT400" s="190" t="s">
        <v>184</v>
      </c>
      <c r="AU400" s="190" t="s">
        <v>83</v>
      </c>
      <c r="AV400" s="14" t="s">
        <v>83</v>
      </c>
      <c r="AW400" s="14" t="s">
        <v>30</v>
      </c>
      <c r="AX400" s="14" t="s">
        <v>74</v>
      </c>
      <c r="AY400" s="190" t="s">
        <v>130</v>
      </c>
    </row>
    <row r="401" spans="1:65" s="15" customFormat="1">
      <c r="B401" s="197"/>
      <c r="D401" s="151" t="s">
        <v>184</v>
      </c>
      <c r="E401" s="198" t="s">
        <v>1</v>
      </c>
      <c r="F401" s="199" t="s">
        <v>187</v>
      </c>
      <c r="H401" s="200">
        <v>4262.91</v>
      </c>
      <c r="I401" s="201"/>
      <c r="L401" s="197"/>
      <c r="M401" s="202"/>
      <c r="N401" s="203"/>
      <c r="O401" s="203"/>
      <c r="P401" s="203"/>
      <c r="Q401" s="203"/>
      <c r="R401" s="203"/>
      <c r="S401" s="203"/>
      <c r="T401" s="204"/>
      <c r="AT401" s="198" t="s">
        <v>184</v>
      </c>
      <c r="AU401" s="198" t="s">
        <v>83</v>
      </c>
      <c r="AV401" s="15" t="s">
        <v>89</v>
      </c>
      <c r="AW401" s="15" t="s">
        <v>30</v>
      </c>
      <c r="AX401" s="15" t="s">
        <v>79</v>
      </c>
      <c r="AY401" s="198" t="s">
        <v>130</v>
      </c>
    </row>
    <row r="402" spans="1:65" s="2" customFormat="1" ht="16.5" customHeight="1">
      <c r="A402" s="32"/>
      <c r="B402" s="137"/>
      <c r="C402" s="138" t="s">
        <v>599</v>
      </c>
      <c r="D402" s="138" t="s">
        <v>127</v>
      </c>
      <c r="E402" s="139" t="s">
        <v>600</v>
      </c>
      <c r="F402" s="140" t="s">
        <v>601</v>
      </c>
      <c r="G402" s="141" t="s">
        <v>180</v>
      </c>
      <c r="H402" s="142">
        <v>903</v>
      </c>
      <c r="I402" s="143"/>
      <c r="J402" s="144">
        <f>ROUND(I402*H402,2)</f>
        <v>0</v>
      </c>
      <c r="K402" s="140" t="s">
        <v>181</v>
      </c>
      <c r="L402" s="33"/>
      <c r="M402" s="145" t="s">
        <v>1</v>
      </c>
      <c r="N402" s="146" t="s">
        <v>39</v>
      </c>
      <c r="O402" s="58"/>
      <c r="P402" s="147">
        <f>O402*H402</f>
        <v>0</v>
      </c>
      <c r="Q402" s="147">
        <v>0</v>
      </c>
      <c r="R402" s="147">
        <f>Q402*H402</f>
        <v>0</v>
      </c>
      <c r="S402" s="147">
        <v>0</v>
      </c>
      <c r="T402" s="148">
        <f>S402*H402</f>
        <v>0</v>
      </c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R402" s="149" t="s">
        <v>89</v>
      </c>
      <c r="AT402" s="149" t="s">
        <v>127</v>
      </c>
      <c r="AU402" s="149" t="s">
        <v>83</v>
      </c>
      <c r="AY402" s="17" t="s">
        <v>130</v>
      </c>
      <c r="BE402" s="150">
        <f>IF(N402="základní",J402,0)</f>
        <v>0</v>
      </c>
      <c r="BF402" s="150">
        <f>IF(N402="snížená",J402,0)</f>
        <v>0</v>
      </c>
      <c r="BG402" s="150">
        <f>IF(N402="zákl. přenesená",J402,0)</f>
        <v>0</v>
      </c>
      <c r="BH402" s="150">
        <f>IF(N402="sníž. přenesená",J402,0)</f>
        <v>0</v>
      </c>
      <c r="BI402" s="150">
        <f>IF(N402="nulová",J402,0)</f>
        <v>0</v>
      </c>
      <c r="BJ402" s="17" t="s">
        <v>79</v>
      </c>
      <c r="BK402" s="150">
        <f>ROUND(I402*H402,2)</f>
        <v>0</v>
      </c>
      <c r="BL402" s="17" t="s">
        <v>89</v>
      </c>
      <c r="BM402" s="149" t="s">
        <v>602</v>
      </c>
    </row>
    <row r="403" spans="1:65" s="2" customFormat="1" ht="19.5">
      <c r="A403" s="32"/>
      <c r="B403" s="33"/>
      <c r="C403" s="32"/>
      <c r="D403" s="151" t="s">
        <v>132</v>
      </c>
      <c r="E403" s="32"/>
      <c r="F403" s="152" t="s">
        <v>603</v>
      </c>
      <c r="G403" s="32"/>
      <c r="H403" s="32"/>
      <c r="I403" s="96"/>
      <c r="J403" s="32"/>
      <c r="K403" s="32"/>
      <c r="L403" s="33"/>
      <c r="M403" s="153"/>
      <c r="N403" s="154"/>
      <c r="O403" s="58"/>
      <c r="P403" s="58"/>
      <c r="Q403" s="58"/>
      <c r="R403" s="58"/>
      <c r="S403" s="58"/>
      <c r="T403" s="59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T403" s="17" t="s">
        <v>132</v>
      </c>
      <c r="AU403" s="17" t="s">
        <v>83</v>
      </c>
    </row>
    <row r="404" spans="1:65" s="13" customFormat="1">
      <c r="B404" s="182"/>
      <c r="D404" s="151" t="s">
        <v>184</v>
      </c>
      <c r="E404" s="183" t="s">
        <v>1</v>
      </c>
      <c r="F404" s="184" t="s">
        <v>604</v>
      </c>
      <c r="H404" s="183" t="s">
        <v>1</v>
      </c>
      <c r="I404" s="185"/>
      <c r="L404" s="182"/>
      <c r="M404" s="186"/>
      <c r="N404" s="187"/>
      <c r="O404" s="187"/>
      <c r="P404" s="187"/>
      <c r="Q404" s="187"/>
      <c r="R404" s="187"/>
      <c r="S404" s="187"/>
      <c r="T404" s="188"/>
      <c r="AT404" s="183" t="s">
        <v>184</v>
      </c>
      <c r="AU404" s="183" t="s">
        <v>83</v>
      </c>
      <c r="AV404" s="13" t="s">
        <v>79</v>
      </c>
      <c r="AW404" s="13" t="s">
        <v>30</v>
      </c>
      <c r="AX404" s="13" t="s">
        <v>74</v>
      </c>
      <c r="AY404" s="183" t="s">
        <v>130</v>
      </c>
    </row>
    <row r="405" spans="1:65" s="14" customFormat="1">
      <c r="B405" s="189"/>
      <c r="D405" s="151" t="s">
        <v>184</v>
      </c>
      <c r="E405" s="190" t="s">
        <v>1</v>
      </c>
      <c r="F405" s="191" t="s">
        <v>605</v>
      </c>
      <c r="H405" s="192">
        <v>903</v>
      </c>
      <c r="I405" s="193"/>
      <c r="L405" s="189"/>
      <c r="M405" s="194"/>
      <c r="N405" s="195"/>
      <c r="O405" s="195"/>
      <c r="P405" s="195"/>
      <c r="Q405" s="195"/>
      <c r="R405" s="195"/>
      <c r="S405" s="195"/>
      <c r="T405" s="196"/>
      <c r="AT405" s="190" t="s">
        <v>184</v>
      </c>
      <c r="AU405" s="190" t="s">
        <v>83</v>
      </c>
      <c r="AV405" s="14" t="s">
        <v>83</v>
      </c>
      <c r="AW405" s="14" t="s">
        <v>30</v>
      </c>
      <c r="AX405" s="14" t="s">
        <v>74</v>
      </c>
      <c r="AY405" s="190" t="s">
        <v>130</v>
      </c>
    </row>
    <row r="406" spans="1:65" s="15" customFormat="1">
      <c r="B406" s="197"/>
      <c r="D406" s="151" t="s">
        <v>184</v>
      </c>
      <c r="E406" s="198" t="s">
        <v>1</v>
      </c>
      <c r="F406" s="199" t="s">
        <v>187</v>
      </c>
      <c r="H406" s="200">
        <v>903</v>
      </c>
      <c r="I406" s="201"/>
      <c r="L406" s="197"/>
      <c r="M406" s="202"/>
      <c r="N406" s="203"/>
      <c r="O406" s="203"/>
      <c r="P406" s="203"/>
      <c r="Q406" s="203"/>
      <c r="R406" s="203"/>
      <c r="S406" s="203"/>
      <c r="T406" s="204"/>
      <c r="AT406" s="198" t="s">
        <v>184</v>
      </c>
      <c r="AU406" s="198" t="s">
        <v>83</v>
      </c>
      <c r="AV406" s="15" t="s">
        <v>89</v>
      </c>
      <c r="AW406" s="15" t="s">
        <v>30</v>
      </c>
      <c r="AX406" s="15" t="s">
        <v>79</v>
      </c>
      <c r="AY406" s="198" t="s">
        <v>130</v>
      </c>
    </row>
    <row r="407" spans="1:65" s="2" customFormat="1" ht="21.75" customHeight="1">
      <c r="A407" s="32"/>
      <c r="B407" s="137"/>
      <c r="C407" s="138" t="s">
        <v>606</v>
      </c>
      <c r="D407" s="138" t="s">
        <v>127</v>
      </c>
      <c r="E407" s="139" t="s">
        <v>607</v>
      </c>
      <c r="F407" s="140" t="s">
        <v>608</v>
      </c>
      <c r="G407" s="141" t="s">
        <v>180</v>
      </c>
      <c r="H407" s="142">
        <v>1597</v>
      </c>
      <c r="I407" s="143"/>
      <c r="J407" s="144">
        <f>ROUND(I407*H407,2)</f>
        <v>0</v>
      </c>
      <c r="K407" s="140" t="s">
        <v>181</v>
      </c>
      <c r="L407" s="33"/>
      <c r="M407" s="145" t="s">
        <v>1</v>
      </c>
      <c r="N407" s="146" t="s">
        <v>39</v>
      </c>
      <c r="O407" s="58"/>
      <c r="P407" s="147">
        <f>O407*H407</f>
        <v>0</v>
      </c>
      <c r="Q407" s="147">
        <v>0</v>
      </c>
      <c r="R407" s="147">
        <f>Q407*H407</f>
        <v>0</v>
      </c>
      <c r="S407" s="147">
        <v>0</v>
      </c>
      <c r="T407" s="148">
        <f>S407*H407</f>
        <v>0</v>
      </c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R407" s="149" t="s">
        <v>89</v>
      </c>
      <c r="AT407" s="149" t="s">
        <v>127</v>
      </c>
      <c r="AU407" s="149" t="s">
        <v>83</v>
      </c>
      <c r="AY407" s="17" t="s">
        <v>130</v>
      </c>
      <c r="BE407" s="150">
        <f>IF(N407="základní",J407,0)</f>
        <v>0</v>
      </c>
      <c r="BF407" s="150">
        <f>IF(N407="snížená",J407,0)</f>
        <v>0</v>
      </c>
      <c r="BG407" s="150">
        <f>IF(N407="zákl. přenesená",J407,0)</f>
        <v>0</v>
      </c>
      <c r="BH407" s="150">
        <f>IF(N407="sníž. přenesená",J407,0)</f>
        <v>0</v>
      </c>
      <c r="BI407" s="150">
        <f>IF(N407="nulová",J407,0)</f>
        <v>0</v>
      </c>
      <c r="BJ407" s="17" t="s">
        <v>79</v>
      </c>
      <c r="BK407" s="150">
        <f>ROUND(I407*H407,2)</f>
        <v>0</v>
      </c>
      <c r="BL407" s="17" t="s">
        <v>89</v>
      </c>
      <c r="BM407" s="149" t="s">
        <v>609</v>
      </c>
    </row>
    <row r="408" spans="1:65" s="2" customFormat="1" ht="29.25">
      <c r="A408" s="32"/>
      <c r="B408" s="33"/>
      <c r="C408" s="32"/>
      <c r="D408" s="151" t="s">
        <v>132</v>
      </c>
      <c r="E408" s="32"/>
      <c r="F408" s="152" t="s">
        <v>610</v>
      </c>
      <c r="G408" s="32"/>
      <c r="H408" s="32"/>
      <c r="I408" s="96"/>
      <c r="J408" s="32"/>
      <c r="K408" s="32"/>
      <c r="L408" s="33"/>
      <c r="M408" s="153"/>
      <c r="N408" s="154"/>
      <c r="O408" s="58"/>
      <c r="P408" s="58"/>
      <c r="Q408" s="58"/>
      <c r="R408" s="58"/>
      <c r="S408" s="58"/>
      <c r="T408" s="59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T408" s="17" t="s">
        <v>132</v>
      </c>
      <c r="AU408" s="17" t="s">
        <v>83</v>
      </c>
    </row>
    <row r="409" spans="1:65" s="13" customFormat="1">
      <c r="B409" s="182"/>
      <c r="D409" s="151" t="s">
        <v>184</v>
      </c>
      <c r="E409" s="183" t="s">
        <v>1</v>
      </c>
      <c r="F409" s="184" t="s">
        <v>611</v>
      </c>
      <c r="H409" s="183" t="s">
        <v>1</v>
      </c>
      <c r="I409" s="185"/>
      <c r="L409" s="182"/>
      <c r="M409" s="186"/>
      <c r="N409" s="187"/>
      <c r="O409" s="187"/>
      <c r="P409" s="187"/>
      <c r="Q409" s="187"/>
      <c r="R409" s="187"/>
      <c r="S409" s="187"/>
      <c r="T409" s="188"/>
      <c r="AT409" s="183" t="s">
        <v>184</v>
      </c>
      <c r="AU409" s="183" t="s">
        <v>83</v>
      </c>
      <c r="AV409" s="13" t="s">
        <v>79</v>
      </c>
      <c r="AW409" s="13" t="s">
        <v>30</v>
      </c>
      <c r="AX409" s="13" t="s">
        <v>74</v>
      </c>
      <c r="AY409" s="183" t="s">
        <v>130</v>
      </c>
    </row>
    <row r="410" spans="1:65" s="14" customFormat="1">
      <c r="B410" s="189"/>
      <c r="D410" s="151" t="s">
        <v>184</v>
      </c>
      <c r="E410" s="190" t="s">
        <v>1</v>
      </c>
      <c r="F410" s="191" t="s">
        <v>597</v>
      </c>
      <c r="H410" s="192">
        <v>1597</v>
      </c>
      <c r="I410" s="193"/>
      <c r="L410" s="189"/>
      <c r="M410" s="194"/>
      <c r="N410" s="195"/>
      <c r="O410" s="195"/>
      <c r="P410" s="195"/>
      <c r="Q410" s="195"/>
      <c r="R410" s="195"/>
      <c r="S410" s="195"/>
      <c r="T410" s="196"/>
      <c r="AT410" s="190" t="s">
        <v>184</v>
      </c>
      <c r="AU410" s="190" t="s">
        <v>83</v>
      </c>
      <c r="AV410" s="14" t="s">
        <v>83</v>
      </c>
      <c r="AW410" s="14" t="s">
        <v>30</v>
      </c>
      <c r="AX410" s="14" t="s">
        <v>74</v>
      </c>
      <c r="AY410" s="190" t="s">
        <v>130</v>
      </c>
    </row>
    <row r="411" spans="1:65" s="15" customFormat="1">
      <c r="B411" s="197"/>
      <c r="D411" s="151" t="s">
        <v>184</v>
      </c>
      <c r="E411" s="198" t="s">
        <v>1</v>
      </c>
      <c r="F411" s="199" t="s">
        <v>187</v>
      </c>
      <c r="H411" s="200">
        <v>1597</v>
      </c>
      <c r="I411" s="201"/>
      <c r="L411" s="197"/>
      <c r="M411" s="202"/>
      <c r="N411" s="203"/>
      <c r="O411" s="203"/>
      <c r="P411" s="203"/>
      <c r="Q411" s="203"/>
      <c r="R411" s="203"/>
      <c r="S411" s="203"/>
      <c r="T411" s="204"/>
      <c r="AT411" s="198" t="s">
        <v>184</v>
      </c>
      <c r="AU411" s="198" t="s">
        <v>83</v>
      </c>
      <c r="AV411" s="15" t="s">
        <v>89</v>
      </c>
      <c r="AW411" s="15" t="s">
        <v>30</v>
      </c>
      <c r="AX411" s="15" t="s">
        <v>79</v>
      </c>
      <c r="AY411" s="198" t="s">
        <v>130</v>
      </c>
    </row>
    <row r="412" spans="1:65" s="2" customFormat="1" ht="16.5" customHeight="1">
      <c r="A412" s="32"/>
      <c r="B412" s="137"/>
      <c r="C412" s="138" t="s">
        <v>612</v>
      </c>
      <c r="D412" s="138" t="s">
        <v>127</v>
      </c>
      <c r="E412" s="139" t="s">
        <v>613</v>
      </c>
      <c r="F412" s="140" t="s">
        <v>614</v>
      </c>
      <c r="G412" s="141" t="s">
        <v>204</v>
      </c>
      <c r="H412" s="142">
        <v>7</v>
      </c>
      <c r="I412" s="143"/>
      <c r="J412" s="144">
        <f>ROUND(I412*H412,2)</f>
        <v>0</v>
      </c>
      <c r="K412" s="140" t="s">
        <v>181</v>
      </c>
      <c r="L412" s="33"/>
      <c r="M412" s="145" t="s">
        <v>1</v>
      </c>
      <c r="N412" s="146" t="s">
        <v>39</v>
      </c>
      <c r="O412" s="58"/>
      <c r="P412" s="147">
        <f>O412*H412</f>
        <v>0</v>
      </c>
      <c r="Q412" s="147">
        <v>0</v>
      </c>
      <c r="R412" s="147">
        <f>Q412*H412</f>
        <v>0</v>
      </c>
      <c r="S412" s="147">
        <v>0</v>
      </c>
      <c r="T412" s="148">
        <f>S412*H412</f>
        <v>0</v>
      </c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R412" s="149" t="s">
        <v>89</v>
      </c>
      <c r="AT412" s="149" t="s">
        <v>127</v>
      </c>
      <c r="AU412" s="149" t="s">
        <v>83</v>
      </c>
      <c r="AY412" s="17" t="s">
        <v>130</v>
      </c>
      <c r="BE412" s="150">
        <f>IF(N412="základní",J412,0)</f>
        <v>0</v>
      </c>
      <c r="BF412" s="150">
        <f>IF(N412="snížená",J412,0)</f>
        <v>0</v>
      </c>
      <c r="BG412" s="150">
        <f>IF(N412="zákl. přenesená",J412,0)</f>
        <v>0</v>
      </c>
      <c r="BH412" s="150">
        <f>IF(N412="sníž. přenesená",J412,0)</f>
        <v>0</v>
      </c>
      <c r="BI412" s="150">
        <f>IF(N412="nulová",J412,0)</f>
        <v>0</v>
      </c>
      <c r="BJ412" s="17" t="s">
        <v>79</v>
      </c>
      <c r="BK412" s="150">
        <f>ROUND(I412*H412,2)</f>
        <v>0</v>
      </c>
      <c r="BL412" s="17" t="s">
        <v>89</v>
      </c>
      <c r="BM412" s="149" t="s">
        <v>615</v>
      </c>
    </row>
    <row r="413" spans="1:65" s="2" customFormat="1">
      <c r="A413" s="32"/>
      <c r="B413" s="33"/>
      <c r="C413" s="32"/>
      <c r="D413" s="151" t="s">
        <v>132</v>
      </c>
      <c r="E413" s="32"/>
      <c r="F413" s="152" t="s">
        <v>616</v>
      </c>
      <c r="G413" s="32"/>
      <c r="H413" s="32"/>
      <c r="I413" s="96"/>
      <c r="J413" s="32"/>
      <c r="K413" s="32"/>
      <c r="L413" s="33"/>
      <c r="M413" s="153"/>
      <c r="N413" s="154"/>
      <c r="O413" s="58"/>
      <c r="P413" s="58"/>
      <c r="Q413" s="58"/>
      <c r="R413" s="58"/>
      <c r="S413" s="58"/>
      <c r="T413" s="59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T413" s="17" t="s">
        <v>132</v>
      </c>
      <c r="AU413" s="17" t="s">
        <v>83</v>
      </c>
    </row>
    <row r="414" spans="1:65" s="2" customFormat="1" ht="21.75" customHeight="1">
      <c r="A414" s="32"/>
      <c r="B414" s="137"/>
      <c r="C414" s="138" t="s">
        <v>617</v>
      </c>
      <c r="D414" s="138" t="s">
        <v>127</v>
      </c>
      <c r="E414" s="139" t="s">
        <v>618</v>
      </c>
      <c r="F414" s="140" t="s">
        <v>619</v>
      </c>
      <c r="G414" s="141" t="s">
        <v>180</v>
      </c>
      <c r="H414" s="142">
        <v>1913</v>
      </c>
      <c r="I414" s="143"/>
      <c r="J414" s="144">
        <f>ROUND(I414*H414,2)</f>
        <v>0</v>
      </c>
      <c r="K414" s="140" t="s">
        <v>181</v>
      </c>
      <c r="L414" s="33"/>
      <c r="M414" s="145" t="s">
        <v>1</v>
      </c>
      <c r="N414" s="146" t="s">
        <v>39</v>
      </c>
      <c r="O414" s="58"/>
      <c r="P414" s="147">
        <f>O414*H414</f>
        <v>0</v>
      </c>
      <c r="Q414" s="147">
        <v>0</v>
      </c>
      <c r="R414" s="147">
        <f>Q414*H414</f>
        <v>0</v>
      </c>
      <c r="S414" s="147">
        <v>0</v>
      </c>
      <c r="T414" s="148">
        <f>S414*H414</f>
        <v>0</v>
      </c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R414" s="149" t="s">
        <v>89</v>
      </c>
      <c r="AT414" s="149" t="s">
        <v>127</v>
      </c>
      <c r="AU414" s="149" t="s">
        <v>83</v>
      </c>
      <c r="AY414" s="17" t="s">
        <v>130</v>
      </c>
      <c r="BE414" s="150">
        <f>IF(N414="základní",J414,0)</f>
        <v>0</v>
      </c>
      <c r="BF414" s="150">
        <f>IF(N414="snížená",J414,0)</f>
        <v>0</v>
      </c>
      <c r="BG414" s="150">
        <f>IF(N414="zákl. přenesená",J414,0)</f>
        <v>0</v>
      </c>
      <c r="BH414" s="150">
        <f>IF(N414="sníž. přenesená",J414,0)</f>
        <v>0</v>
      </c>
      <c r="BI414" s="150">
        <f>IF(N414="nulová",J414,0)</f>
        <v>0</v>
      </c>
      <c r="BJ414" s="17" t="s">
        <v>79</v>
      </c>
      <c r="BK414" s="150">
        <f>ROUND(I414*H414,2)</f>
        <v>0</v>
      </c>
      <c r="BL414" s="17" t="s">
        <v>89</v>
      </c>
      <c r="BM414" s="149" t="s">
        <v>620</v>
      </c>
    </row>
    <row r="415" spans="1:65" s="2" customFormat="1">
      <c r="A415" s="32"/>
      <c r="B415" s="33"/>
      <c r="C415" s="32"/>
      <c r="D415" s="151" t="s">
        <v>132</v>
      </c>
      <c r="E415" s="32"/>
      <c r="F415" s="152" t="s">
        <v>621</v>
      </c>
      <c r="G415" s="32"/>
      <c r="H415" s="32"/>
      <c r="I415" s="96"/>
      <c r="J415" s="32"/>
      <c r="K415" s="32"/>
      <c r="L415" s="33"/>
      <c r="M415" s="153"/>
      <c r="N415" s="154"/>
      <c r="O415" s="58"/>
      <c r="P415" s="58"/>
      <c r="Q415" s="58"/>
      <c r="R415" s="58"/>
      <c r="S415" s="58"/>
      <c r="T415" s="59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T415" s="17" t="s">
        <v>132</v>
      </c>
      <c r="AU415" s="17" t="s">
        <v>83</v>
      </c>
    </row>
    <row r="416" spans="1:65" s="13" customFormat="1">
      <c r="B416" s="182"/>
      <c r="D416" s="151" t="s">
        <v>184</v>
      </c>
      <c r="E416" s="183" t="s">
        <v>1</v>
      </c>
      <c r="F416" s="184" t="s">
        <v>596</v>
      </c>
      <c r="H416" s="183" t="s">
        <v>1</v>
      </c>
      <c r="I416" s="185"/>
      <c r="L416" s="182"/>
      <c r="M416" s="186"/>
      <c r="N416" s="187"/>
      <c r="O416" s="187"/>
      <c r="P416" s="187"/>
      <c r="Q416" s="187"/>
      <c r="R416" s="187"/>
      <c r="S416" s="187"/>
      <c r="T416" s="188"/>
      <c r="AT416" s="183" t="s">
        <v>184</v>
      </c>
      <c r="AU416" s="183" t="s">
        <v>83</v>
      </c>
      <c r="AV416" s="13" t="s">
        <v>79</v>
      </c>
      <c r="AW416" s="13" t="s">
        <v>30</v>
      </c>
      <c r="AX416" s="13" t="s">
        <v>74</v>
      </c>
      <c r="AY416" s="183" t="s">
        <v>130</v>
      </c>
    </row>
    <row r="417" spans="1:65" s="14" customFormat="1">
      <c r="B417" s="189"/>
      <c r="D417" s="151" t="s">
        <v>184</v>
      </c>
      <c r="E417" s="190" t="s">
        <v>1</v>
      </c>
      <c r="F417" s="191" t="s">
        <v>597</v>
      </c>
      <c r="H417" s="192">
        <v>1597</v>
      </c>
      <c r="I417" s="193"/>
      <c r="L417" s="189"/>
      <c r="M417" s="194"/>
      <c r="N417" s="195"/>
      <c r="O417" s="195"/>
      <c r="P417" s="195"/>
      <c r="Q417" s="195"/>
      <c r="R417" s="195"/>
      <c r="S417" s="195"/>
      <c r="T417" s="196"/>
      <c r="AT417" s="190" t="s">
        <v>184</v>
      </c>
      <c r="AU417" s="190" t="s">
        <v>83</v>
      </c>
      <c r="AV417" s="14" t="s">
        <v>83</v>
      </c>
      <c r="AW417" s="14" t="s">
        <v>30</v>
      </c>
      <c r="AX417" s="14" t="s">
        <v>74</v>
      </c>
      <c r="AY417" s="190" t="s">
        <v>130</v>
      </c>
    </row>
    <row r="418" spans="1:65" s="13" customFormat="1">
      <c r="B418" s="182"/>
      <c r="D418" s="151" t="s">
        <v>184</v>
      </c>
      <c r="E418" s="183" t="s">
        <v>1</v>
      </c>
      <c r="F418" s="184" t="s">
        <v>622</v>
      </c>
      <c r="H418" s="183" t="s">
        <v>1</v>
      </c>
      <c r="I418" s="185"/>
      <c r="L418" s="182"/>
      <c r="M418" s="186"/>
      <c r="N418" s="187"/>
      <c r="O418" s="187"/>
      <c r="P418" s="187"/>
      <c r="Q418" s="187"/>
      <c r="R418" s="187"/>
      <c r="S418" s="187"/>
      <c r="T418" s="188"/>
      <c r="AT418" s="183" t="s">
        <v>184</v>
      </c>
      <c r="AU418" s="183" t="s">
        <v>83</v>
      </c>
      <c r="AV418" s="13" t="s">
        <v>79</v>
      </c>
      <c r="AW418" s="13" t="s">
        <v>30</v>
      </c>
      <c r="AX418" s="13" t="s">
        <v>74</v>
      </c>
      <c r="AY418" s="183" t="s">
        <v>130</v>
      </c>
    </row>
    <row r="419" spans="1:65" s="14" customFormat="1">
      <c r="B419" s="189"/>
      <c r="D419" s="151" t="s">
        <v>184</v>
      </c>
      <c r="E419" s="190" t="s">
        <v>1</v>
      </c>
      <c r="F419" s="191" t="s">
        <v>623</v>
      </c>
      <c r="H419" s="192">
        <v>316</v>
      </c>
      <c r="I419" s="193"/>
      <c r="L419" s="189"/>
      <c r="M419" s="194"/>
      <c r="N419" s="195"/>
      <c r="O419" s="195"/>
      <c r="P419" s="195"/>
      <c r="Q419" s="195"/>
      <c r="R419" s="195"/>
      <c r="S419" s="195"/>
      <c r="T419" s="196"/>
      <c r="AT419" s="190" t="s">
        <v>184</v>
      </c>
      <c r="AU419" s="190" t="s">
        <v>83</v>
      </c>
      <c r="AV419" s="14" t="s">
        <v>83</v>
      </c>
      <c r="AW419" s="14" t="s">
        <v>30</v>
      </c>
      <c r="AX419" s="14" t="s">
        <v>74</v>
      </c>
      <c r="AY419" s="190" t="s">
        <v>130</v>
      </c>
    </row>
    <row r="420" spans="1:65" s="15" customFormat="1">
      <c r="B420" s="197"/>
      <c r="D420" s="151" t="s">
        <v>184</v>
      </c>
      <c r="E420" s="198" t="s">
        <v>1</v>
      </c>
      <c r="F420" s="199" t="s">
        <v>187</v>
      </c>
      <c r="H420" s="200">
        <v>1913</v>
      </c>
      <c r="I420" s="201"/>
      <c r="L420" s="197"/>
      <c r="M420" s="202"/>
      <c r="N420" s="203"/>
      <c r="O420" s="203"/>
      <c r="P420" s="203"/>
      <c r="Q420" s="203"/>
      <c r="R420" s="203"/>
      <c r="S420" s="203"/>
      <c r="T420" s="204"/>
      <c r="AT420" s="198" t="s">
        <v>184</v>
      </c>
      <c r="AU420" s="198" t="s">
        <v>83</v>
      </c>
      <c r="AV420" s="15" t="s">
        <v>89</v>
      </c>
      <c r="AW420" s="15" t="s">
        <v>30</v>
      </c>
      <c r="AX420" s="15" t="s">
        <v>79</v>
      </c>
      <c r="AY420" s="198" t="s">
        <v>130</v>
      </c>
    </row>
    <row r="421" spans="1:65" s="2" customFormat="1" ht="16.5" customHeight="1">
      <c r="A421" s="32"/>
      <c r="B421" s="137"/>
      <c r="C421" s="138" t="s">
        <v>624</v>
      </c>
      <c r="D421" s="138" t="s">
        <v>127</v>
      </c>
      <c r="E421" s="139" t="s">
        <v>625</v>
      </c>
      <c r="F421" s="140" t="s">
        <v>626</v>
      </c>
      <c r="G421" s="141" t="s">
        <v>180</v>
      </c>
      <c r="H421" s="142">
        <v>587</v>
      </c>
      <c r="I421" s="143"/>
      <c r="J421" s="144">
        <f>ROUND(I421*H421,2)</f>
        <v>0</v>
      </c>
      <c r="K421" s="140" t="s">
        <v>181</v>
      </c>
      <c r="L421" s="33"/>
      <c r="M421" s="145" t="s">
        <v>1</v>
      </c>
      <c r="N421" s="146" t="s">
        <v>39</v>
      </c>
      <c r="O421" s="58"/>
      <c r="P421" s="147">
        <f>O421*H421</f>
        <v>0</v>
      </c>
      <c r="Q421" s="147">
        <v>0</v>
      </c>
      <c r="R421" s="147">
        <f>Q421*H421</f>
        <v>0</v>
      </c>
      <c r="S421" s="147">
        <v>0</v>
      </c>
      <c r="T421" s="148">
        <f>S421*H421</f>
        <v>0</v>
      </c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R421" s="149" t="s">
        <v>89</v>
      </c>
      <c r="AT421" s="149" t="s">
        <v>127</v>
      </c>
      <c r="AU421" s="149" t="s">
        <v>83</v>
      </c>
      <c r="AY421" s="17" t="s">
        <v>130</v>
      </c>
      <c r="BE421" s="150">
        <f>IF(N421="základní",J421,0)</f>
        <v>0</v>
      </c>
      <c r="BF421" s="150">
        <f>IF(N421="snížená",J421,0)</f>
        <v>0</v>
      </c>
      <c r="BG421" s="150">
        <f>IF(N421="zákl. přenesená",J421,0)</f>
        <v>0</v>
      </c>
      <c r="BH421" s="150">
        <f>IF(N421="sníž. přenesená",J421,0)</f>
        <v>0</v>
      </c>
      <c r="BI421" s="150">
        <f>IF(N421="nulová",J421,0)</f>
        <v>0</v>
      </c>
      <c r="BJ421" s="17" t="s">
        <v>79</v>
      </c>
      <c r="BK421" s="150">
        <f>ROUND(I421*H421,2)</f>
        <v>0</v>
      </c>
      <c r="BL421" s="17" t="s">
        <v>89</v>
      </c>
      <c r="BM421" s="149" t="s">
        <v>627</v>
      </c>
    </row>
    <row r="422" spans="1:65" s="2" customFormat="1" ht="19.5">
      <c r="A422" s="32"/>
      <c r="B422" s="33"/>
      <c r="C422" s="32"/>
      <c r="D422" s="151" t="s">
        <v>132</v>
      </c>
      <c r="E422" s="32"/>
      <c r="F422" s="152" t="s">
        <v>628</v>
      </c>
      <c r="G422" s="32"/>
      <c r="H422" s="32"/>
      <c r="I422" s="96"/>
      <c r="J422" s="32"/>
      <c r="K422" s="32"/>
      <c r="L422" s="33"/>
      <c r="M422" s="153"/>
      <c r="N422" s="154"/>
      <c r="O422" s="58"/>
      <c r="P422" s="58"/>
      <c r="Q422" s="58"/>
      <c r="R422" s="58"/>
      <c r="S422" s="58"/>
      <c r="T422" s="59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T422" s="17" t="s">
        <v>132</v>
      </c>
      <c r="AU422" s="17" t="s">
        <v>83</v>
      </c>
    </row>
    <row r="423" spans="1:65" s="2" customFormat="1" ht="21.75" customHeight="1">
      <c r="A423" s="32"/>
      <c r="B423" s="137"/>
      <c r="C423" s="138" t="s">
        <v>629</v>
      </c>
      <c r="D423" s="138" t="s">
        <v>127</v>
      </c>
      <c r="E423" s="139" t="s">
        <v>630</v>
      </c>
      <c r="F423" s="140" t="s">
        <v>631</v>
      </c>
      <c r="G423" s="141" t="s">
        <v>180</v>
      </c>
      <c r="H423" s="142">
        <v>1913</v>
      </c>
      <c r="I423" s="143"/>
      <c r="J423" s="144">
        <f>ROUND(I423*H423,2)</f>
        <v>0</v>
      </c>
      <c r="K423" s="140" t="s">
        <v>181</v>
      </c>
      <c r="L423" s="33"/>
      <c r="M423" s="145" t="s">
        <v>1</v>
      </c>
      <c r="N423" s="146" t="s">
        <v>39</v>
      </c>
      <c r="O423" s="58"/>
      <c r="P423" s="147">
        <f>O423*H423</f>
        <v>0</v>
      </c>
      <c r="Q423" s="147">
        <v>0</v>
      </c>
      <c r="R423" s="147">
        <f>Q423*H423</f>
        <v>0</v>
      </c>
      <c r="S423" s="147">
        <v>0</v>
      </c>
      <c r="T423" s="148">
        <f>S423*H423</f>
        <v>0</v>
      </c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R423" s="149" t="s">
        <v>89</v>
      </c>
      <c r="AT423" s="149" t="s">
        <v>127</v>
      </c>
      <c r="AU423" s="149" t="s">
        <v>83</v>
      </c>
      <c r="AY423" s="17" t="s">
        <v>130</v>
      </c>
      <c r="BE423" s="150">
        <f>IF(N423="základní",J423,0)</f>
        <v>0</v>
      </c>
      <c r="BF423" s="150">
        <f>IF(N423="snížená",J423,0)</f>
        <v>0</v>
      </c>
      <c r="BG423" s="150">
        <f>IF(N423="zákl. přenesená",J423,0)</f>
        <v>0</v>
      </c>
      <c r="BH423" s="150">
        <f>IF(N423="sníž. přenesená",J423,0)</f>
        <v>0</v>
      </c>
      <c r="BI423" s="150">
        <f>IF(N423="nulová",J423,0)</f>
        <v>0</v>
      </c>
      <c r="BJ423" s="17" t="s">
        <v>79</v>
      </c>
      <c r="BK423" s="150">
        <f>ROUND(I423*H423,2)</f>
        <v>0</v>
      </c>
      <c r="BL423" s="17" t="s">
        <v>89</v>
      </c>
      <c r="BM423" s="149" t="s">
        <v>632</v>
      </c>
    </row>
    <row r="424" spans="1:65" s="2" customFormat="1" ht="29.25">
      <c r="A424" s="32"/>
      <c r="B424" s="33"/>
      <c r="C424" s="32"/>
      <c r="D424" s="151" t="s">
        <v>132</v>
      </c>
      <c r="E424" s="32"/>
      <c r="F424" s="152" t="s">
        <v>633</v>
      </c>
      <c r="G424" s="32"/>
      <c r="H424" s="32"/>
      <c r="I424" s="96"/>
      <c r="J424" s="32"/>
      <c r="K424" s="32"/>
      <c r="L424" s="33"/>
      <c r="M424" s="153"/>
      <c r="N424" s="154"/>
      <c r="O424" s="58"/>
      <c r="P424" s="58"/>
      <c r="Q424" s="58"/>
      <c r="R424" s="58"/>
      <c r="S424" s="58"/>
      <c r="T424" s="59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T424" s="17" t="s">
        <v>132</v>
      </c>
      <c r="AU424" s="17" t="s">
        <v>83</v>
      </c>
    </row>
    <row r="425" spans="1:65" s="13" customFormat="1">
      <c r="B425" s="182"/>
      <c r="D425" s="151" t="s">
        <v>184</v>
      </c>
      <c r="E425" s="183" t="s">
        <v>1</v>
      </c>
      <c r="F425" s="184" t="s">
        <v>634</v>
      </c>
      <c r="H425" s="183" t="s">
        <v>1</v>
      </c>
      <c r="I425" s="185"/>
      <c r="L425" s="182"/>
      <c r="M425" s="186"/>
      <c r="N425" s="187"/>
      <c r="O425" s="187"/>
      <c r="P425" s="187"/>
      <c r="Q425" s="187"/>
      <c r="R425" s="187"/>
      <c r="S425" s="187"/>
      <c r="T425" s="188"/>
      <c r="AT425" s="183" t="s">
        <v>184</v>
      </c>
      <c r="AU425" s="183" t="s">
        <v>83</v>
      </c>
      <c r="AV425" s="13" t="s">
        <v>79</v>
      </c>
      <c r="AW425" s="13" t="s">
        <v>30</v>
      </c>
      <c r="AX425" s="13" t="s">
        <v>74</v>
      </c>
      <c r="AY425" s="183" t="s">
        <v>130</v>
      </c>
    </row>
    <row r="426" spans="1:65" s="14" customFormat="1">
      <c r="B426" s="189"/>
      <c r="D426" s="151" t="s">
        <v>184</v>
      </c>
      <c r="E426" s="190" t="s">
        <v>1</v>
      </c>
      <c r="F426" s="191" t="s">
        <v>623</v>
      </c>
      <c r="H426" s="192">
        <v>316</v>
      </c>
      <c r="I426" s="193"/>
      <c r="L426" s="189"/>
      <c r="M426" s="194"/>
      <c r="N426" s="195"/>
      <c r="O426" s="195"/>
      <c r="P426" s="195"/>
      <c r="Q426" s="195"/>
      <c r="R426" s="195"/>
      <c r="S426" s="195"/>
      <c r="T426" s="196"/>
      <c r="AT426" s="190" t="s">
        <v>184</v>
      </c>
      <c r="AU426" s="190" t="s">
        <v>83</v>
      </c>
      <c r="AV426" s="14" t="s">
        <v>83</v>
      </c>
      <c r="AW426" s="14" t="s">
        <v>30</v>
      </c>
      <c r="AX426" s="14" t="s">
        <v>74</v>
      </c>
      <c r="AY426" s="190" t="s">
        <v>130</v>
      </c>
    </row>
    <row r="427" spans="1:65" s="13" customFormat="1">
      <c r="B427" s="182"/>
      <c r="D427" s="151" t="s">
        <v>184</v>
      </c>
      <c r="E427" s="183" t="s">
        <v>1</v>
      </c>
      <c r="F427" s="184" t="s">
        <v>596</v>
      </c>
      <c r="H427" s="183" t="s">
        <v>1</v>
      </c>
      <c r="I427" s="185"/>
      <c r="L427" s="182"/>
      <c r="M427" s="186"/>
      <c r="N427" s="187"/>
      <c r="O427" s="187"/>
      <c r="P427" s="187"/>
      <c r="Q427" s="187"/>
      <c r="R427" s="187"/>
      <c r="S427" s="187"/>
      <c r="T427" s="188"/>
      <c r="AT427" s="183" t="s">
        <v>184</v>
      </c>
      <c r="AU427" s="183" t="s">
        <v>83</v>
      </c>
      <c r="AV427" s="13" t="s">
        <v>79</v>
      </c>
      <c r="AW427" s="13" t="s">
        <v>30</v>
      </c>
      <c r="AX427" s="13" t="s">
        <v>74</v>
      </c>
      <c r="AY427" s="183" t="s">
        <v>130</v>
      </c>
    </row>
    <row r="428" spans="1:65" s="14" customFormat="1">
      <c r="B428" s="189"/>
      <c r="D428" s="151" t="s">
        <v>184</v>
      </c>
      <c r="E428" s="190" t="s">
        <v>1</v>
      </c>
      <c r="F428" s="191" t="s">
        <v>597</v>
      </c>
      <c r="H428" s="192">
        <v>1597</v>
      </c>
      <c r="I428" s="193"/>
      <c r="L428" s="189"/>
      <c r="M428" s="194"/>
      <c r="N428" s="195"/>
      <c r="O428" s="195"/>
      <c r="P428" s="195"/>
      <c r="Q428" s="195"/>
      <c r="R428" s="195"/>
      <c r="S428" s="195"/>
      <c r="T428" s="196"/>
      <c r="AT428" s="190" t="s">
        <v>184</v>
      </c>
      <c r="AU428" s="190" t="s">
        <v>83</v>
      </c>
      <c r="AV428" s="14" t="s">
        <v>83</v>
      </c>
      <c r="AW428" s="14" t="s">
        <v>30</v>
      </c>
      <c r="AX428" s="14" t="s">
        <v>74</v>
      </c>
      <c r="AY428" s="190" t="s">
        <v>130</v>
      </c>
    </row>
    <row r="429" spans="1:65" s="15" customFormat="1">
      <c r="B429" s="197"/>
      <c r="D429" s="151" t="s">
        <v>184</v>
      </c>
      <c r="E429" s="198" t="s">
        <v>1</v>
      </c>
      <c r="F429" s="199" t="s">
        <v>187</v>
      </c>
      <c r="H429" s="200">
        <v>1913</v>
      </c>
      <c r="I429" s="201"/>
      <c r="L429" s="197"/>
      <c r="M429" s="202"/>
      <c r="N429" s="203"/>
      <c r="O429" s="203"/>
      <c r="P429" s="203"/>
      <c r="Q429" s="203"/>
      <c r="R429" s="203"/>
      <c r="S429" s="203"/>
      <c r="T429" s="204"/>
      <c r="AT429" s="198" t="s">
        <v>184</v>
      </c>
      <c r="AU429" s="198" t="s">
        <v>83</v>
      </c>
      <c r="AV429" s="15" t="s">
        <v>89</v>
      </c>
      <c r="AW429" s="15" t="s">
        <v>30</v>
      </c>
      <c r="AX429" s="15" t="s">
        <v>79</v>
      </c>
      <c r="AY429" s="198" t="s">
        <v>130</v>
      </c>
    </row>
    <row r="430" spans="1:65" s="2" customFormat="1" ht="22.15" customHeight="1">
      <c r="A430" s="32"/>
      <c r="B430" s="137"/>
      <c r="C430" s="138" t="s">
        <v>635</v>
      </c>
      <c r="D430" s="138" t="s">
        <v>127</v>
      </c>
      <c r="E430" s="139" t="s">
        <v>636</v>
      </c>
      <c r="F430" s="140" t="s">
        <v>637</v>
      </c>
      <c r="G430" s="141" t="s">
        <v>180</v>
      </c>
      <c r="H430" s="142">
        <v>352</v>
      </c>
      <c r="I430" s="143"/>
      <c r="J430" s="144">
        <f>ROUND(I430*H430,2)</f>
        <v>0</v>
      </c>
      <c r="K430" s="140" t="s">
        <v>181</v>
      </c>
      <c r="L430" s="33"/>
      <c r="M430" s="145" t="s">
        <v>1</v>
      </c>
      <c r="N430" s="146" t="s">
        <v>39</v>
      </c>
      <c r="O430" s="58"/>
      <c r="P430" s="147">
        <f>O430*H430</f>
        <v>0</v>
      </c>
      <c r="Q430" s="147">
        <v>0</v>
      </c>
      <c r="R430" s="147">
        <f>Q430*H430</f>
        <v>0</v>
      </c>
      <c r="S430" s="147">
        <v>0</v>
      </c>
      <c r="T430" s="148">
        <f>S430*H430</f>
        <v>0</v>
      </c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R430" s="149" t="s">
        <v>89</v>
      </c>
      <c r="AT430" s="149" t="s">
        <v>127</v>
      </c>
      <c r="AU430" s="149" t="s">
        <v>83</v>
      </c>
      <c r="AY430" s="17" t="s">
        <v>130</v>
      </c>
      <c r="BE430" s="150">
        <f>IF(N430="základní",J430,0)</f>
        <v>0</v>
      </c>
      <c r="BF430" s="150">
        <f>IF(N430="snížená",J430,0)</f>
        <v>0</v>
      </c>
      <c r="BG430" s="150">
        <f>IF(N430="zákl. přenesená",J430,0)</f>
        <v>0</v>
      </c>
      <c r="BH430" s="150">
        <f>IF(N430="sníž. přenesená",J430,0)</f>
        <v>0</v>
      </c>
      <c r="BI430" s="150">
        <f>IF(N430="nulová",J430,0)</f>
        <v>0</v>
      </c>
      <c r="BJ430" s="17" t="s">
        <v>79</v>
      </c>
      <c r="BK430" s="150">
        <f>ROUND(I430*H430,2)</f>
        <v>0</v>
      </c>
      <c r="BL430" s="17" t="s">
        <v>89</v>
      </c>
      <c r="BM430" s="149" t="s">
        <v>638</v>
      </c>
    </row>
    <row r="431" spans="1:65" s="2" customFormat="1" ht="19.5">
      <c r="A431" s="32"/>
      <c r="B431" s="33"/>
      <c r="C431" s="32"/>
      <c r="D431" s="151" t="s">
        <v>132</v>
      </c>
      <c r="E431" s="32"/>
      <c r="F431" s="152" t="s">
        <v>639</v>
      </c>
      <c r="G431" s="32"/>
      <c r="H431" s="32"/>
      <c r="I431" s="96"/>
      <c r="J431" s="32"/>
      <c r="K431" s="32"/>
      <c r="L431" s="33"/>
      <c r="M431" s="153"/>
      <c r="N431" s="154"/>
      <c r="O431" s="58"/>
      <c r="P431" s="58"/>
      <c r="Q431" s="58"/>
      <c r="R431" s="58"/>
      <c r="S431" s="58"/>
      <c r="T431" s="59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T431" s="17" t="s">
        <v>132</v>
      </c>
      <c r="AU431" s="17" t="s">
        <v>83</v>
      </c>
    </row>
    <row r="432" spans="1:65" s="13" customFormat="1">
      <c r="B432" s="182"/>
      <c r="D432" s="151" t="s">
        <v>184</v>
      </c>
      <c r="E432" s="183" t="s">
        <v>1</v>
      </c>
      <c r="F432" s="184" t="s">
        <v>640</v>
      </c>
      <c r="H432" s="183" t="s">
        <v>1</v>
      </c>
      <c r="I432" s="185"/>
      <c r="L432" s="182"/>
      <c r="M432" s="186"/>
      <c r="N432" s="187"/>
      <c r="O432" s="187"/>
      <c r="P432" s="187"/>
      <c r="Q432" s="187"/>
      <c r="R432" s="187"/>
      <c r="S432" s="187"/>
      <c r="T432" s="188"/>
      <c r="AT432" s="183" t="s">
        <v>184</v>
      </c>
      <c r="AU432" s="183" t="s">
        <v>83</v>
      </c>
      <c r="AV432" s="13" t="s">
        <v>79</v>
      </c>
      <c r="AW432" s="13" t="s">
        <v>30</v>
      </c>
      <c r="AX432" s="13" t="s">
        <v>74</v>
      </c>
      <c r="AY432" s="183" t="s">
        <v>130</v>
      </c>
    </row>
    <row r="433" spans="1:65" s="14" customFormat="1">
      <c r="B433" s="189"/>
      <c r="D433" s="151" t="s">
        <v>184</v>
      </c>
      <c r="E433" s="190" t="s">
        <v>1</v>
      </c>
      <c r="F433" s="191" t="s">
        <v>310</v>
      </c>
      <c r="H433" s="192">
        <v>352</v>
      </c>
      <c r="I433" s="193"/>
      <c r="L433" s="189"/>
      <c r="M433" s="194"/>
      <c r="N433" s="195"/>
      <c r="O433" s="195"/>
      <c r="P433" s="195"/>
      <c r="Q433" s="195"/>
      <c r="R433" s="195"/>
      <c r="S433" s="195"/>
      <c r="T433" s="196"/>
      <c r="AT433" s="190" t="s">
        <v>184</v>
      </c>
      <c r="AU433" s="190" t="s">
        <v>83</v>
      </c>
      <c r="AV433" s="14" t="s">
        <v>83</v>
      </c>
      <c r="AW433" s="14" t="s">
        <v>30</v>
      </c>
      <c r="AX433" s="14" t="s">
        <v>74</v>
      </c>
      <c r="AY433" s="190" t="s">
        <v>130</v>
      </c>
    </row>
    <row r="434" spans="1:65" s="15" customFormat="1">
      <c r="B434" s="197"/>
      <c r="D434" s="151" t="s">
        <v>184</v>
      </c>
      <c r="E434" s="198" t="s">
        <v>1</v>
      </c>
      <c r="F434" s="199" t="s">
        <v>187</v>
      </c>
      <c r="H434" s="200">
        <v>352</v>
      </c>
      <c r="I434" s="201"/>
      <c r="L434" s="197"/>
      <c r="M434" s="202"/>
      <c r="N434" s="203"/>
      <c r="O434" s="203"/>
      <c r="P434" s="203"/>
      <c r="Q434" s="203"/>
      <c r="R434" s="203"/>
      <c r="S434" s="203"/>
      <c r="T434" s="204"/>
      <c r="AT434" s="198" t="s">
        <v>184</v>
      </c>
      <c r="AU434" s="198" t="s">
        <v>83</v>
      </c>
      <c r="AV434" s="15" t="s">
        <v>89</v>
      </c>
      <c r="AW434" s="15" t="s">
        <v>30</v>
      </c>
      <c r="AX434" s="15" t="s">
        <v>79</v>
      </c>
      <c r="AY434" s="198" t="s">
        <v>130</v>
      </c>
    </row>
    <row r="435" spans="1:65" s="2" customFormat="1" ht="21.75" customHeight="1">
      <c r="A435" s="32"/>
      <c r="B435" s="137"/>
      <c r="C435" s="138" t="s">
        <v>641</v>
      </c>
      <c r="D435" s="138" t="s">
        <v>127</v>
      </c>
      <c r="E435" s="139" t="s">
        <v>642</v>
      </c>
      <c r="F435" s="140" t="s">
        <v>643</v>
      </c>
      <c r="G435" s="141" t="s">
        <v>180</v>
      </c>
      <c r="H435" s="142">
        <v>1062.3</v>
      </c>
      <c r="I435" s="143"/>
      <c r="J435" s="144">
        <f>ROUND(I435*H435,2)</f>
        <v>0</v>
      </c>
      <c r="K435" s="140" t="s">
        <v>181</v>
      </c>
      <c r="L435" s="33"/>
      <c r="M435" s="145" t="s">
        <v>1</v>
      </c>
      <c r="N435" s="146" t="s">
        <v>39</v>
      </c>
      <c r="O435" s="58"/>
      <c r="P435" s="147">
        <f>O435*H435</f>
        <v>0</v>
      </c>
      <c r="Q435" s="147">
        <v>8.4250000000000005E-2</v>
      </c>
      <c r="R435" s="147">
        <f>Q435*H435</f>
        <v>89.498774999999995</v>
      </c>
      <c r="S435" s="147">
        <v>0</v>
      </c>
      <c r="T435" s="148">
        <f>S435*H435</f>
        <v>0</v>
      </c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R435" s="149" t="s">
        <v>89</v>
      </c>
      <c r="AT435" s="149" t="s">
        <v>127</v>
      </c>
      <c r="AU435" s="149" t="s">
        <v>83</v>
      </c>
      <c r="AY435" s="17" t="s">
        <v>130</v>
      </c>
      <c r="BE435" s="150">
        <f>IF(N435="základní",J435,0)</f>
        <v>0</v>
      </c>
      <c r="BF435" s="150">
        <f>IF(N435="snížená",J435,0)</f>
        <v>0</v>
      </c>
      <c r="BG435" s="150">
        <f>IF(N435="zákl. přenesená",J435,0)</f>
        <v>0</v>
      </c>
      <c r="BH435" s="150">
        <f>IF(N435="sníž. přenesená",J435,0)</f>
        <v>0</v>
      </c>
      <c r="BI435" s="150">
        <f>IF(N435="nulová",J435,0)</f>
        <v>0</v>
      </c>
      <c r="BJ435" s="17" t="s">
        <v>79</v>
      </c>
      <c r="BK435" s="150">
        <f>ROUND(I435*H435,2)</f>
        <v>0</v>
      </c>
      <c r="BL435" s="17" t="s">
        <v>89</v>
      </c>
      <c r="BM435" s="149" t="s">
        <v>644</v>
      </c>
    </row>
    <row r="436" spans="1:65" s="2" customFormat="1" ht="48.75">
      <c r="A436" s="32"/>
      <c r="B436" s="33"/>
      <c r="C436" s="32"/>
      <c r="D436" s="151" t="s">
        <v>132</v>
      </c>
      <c r="E436" s="32"/>
      <c r="F436" s="152" t="s">
        <v>645</v>
      </c>
      <c r="G436" s="32"/>
      <c r="H436" s="32"/>
      <c r="I436" s="96"/>
      <c r="J436" s="32"/>
      <c r="K436" s="32"/>
      <c r="L436" s="33"/>
      <c r="M436" s="153"/>
      <c r="N436" s="154"/>
      <c r="O436" s="58"/>
      <c r="P436" s="58"/>
      <c r="Q436" s="58"/>
      <c r="R436" s="58"/>
      <c r="S436" s="58"/>
      <c r="T436" s="59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T436" s="17" t="s">
        <v>132</v>
      </c>
      <c r="AU436" s="17" t="s">
        <v>83</v>
      </c>
    </row>
    <row r="437" spans="1:65" s="13" customFormat="1">
      <c r="B437" s="182"/>
      <c r="D437" s="151" t="s">
        <v>184</v>
      </c>
      <c r="E437" s="183" t="s">
        <v>1</v>
      </c>
      <c r="F437" s="184" t="s">
        <v>646</v>
      </c>
      <c r="H437" s="183" t="s">
        <v>1</v>
      </c>
      <c r="I437" s="185"/>
      <c r="L437" s="182"/>
      <c r="M437" s="186"/>
      <c r="N437" s="187"/>
      <c r="O437" s="187"/>
      <c r="P437" s="187"/>
      <c r="Q437" s="187"/>
      <c r="R437" s="187"/>
      <c r="S437" s="187"/>
      <c r="T437" s="188"/>
      <c r="AT437" s="183" t="s">
        <v>184</v>
      </c>
      <c r="AU437" s="183" t="s">
        <v>83</v>
      </c>
      <c r="AV437" s="13" t="s">
        <v>79</v>
      </c>
      <c r="AW437" s="13" t="s">
        <v>30</v>
      </c>
      <c r="AX437" s="13" t="s">
        <v>74</v>
      </c>
      <c r="AY437" s="183" t="s">
        <v>130</v>
      </c>
    </row>
    <row r="438" spans="1:65" s="13" customFormat="1">
      <c r="B438" s="182"/>
      <c r="D438" s="151" t="s">
        <v>184</v>
      </c>
      <c r="E438" s="183" t="s">
        <v>1</v>
      </c>
      <c r="F438" s="184" t="s">
        <v>647</v>
      </c>
      <c r="H438" s="183" t="s">
        <v>1</v>
      </c>
      <c r="I438" s="185"/>
      <c r="L438" s="182"/>
      <c r="M438" s="186"/>
      <c r="N438" s="187"/>
      <c r="O438" s="187"/>
      <c r="P438" s="187"/>
      <c r="Q438" s="187"/>
      <c r="R438" s="187"/>
      <c r="S438" s="187"/>
      <c r="T438" s="188"/>
      <c r="AT438" s="183" t="s">
        <v>184</v>
      </c>
      <c r="AU438" s="183" t="s">
        <v>83</v>
      </c>
      <c r="AV438" s="13" t="s">
        <v>79</v>
      </c>
      <c r="AW438" s="13" t="s">
        <v>30</v>
      </c>
      <c r="AX438" s="13" t="s">
        <v>74</v>
      </c>
      <c r="AY438" s="183" t="s">
        <v>130</v>
      </c>
    </row>
    <row r="439" spans="1:65" s="14" customFormat="1">
      <c r="B439" s="189"/>
      <c r="D439" s="151" t="s">
        <v>184</v>
      </c>
      <c r="E439" s="190" t="s">
        <v>1</v>
      </c>
      <c r="F439" s="191" t="s">
        <v>589</v>
      </c>
      <c r="H439" s="192">
        <v>966</v>
      </c>
      <c r="I439" s="193"/>
      <c r="L439" s="189"/>
      <c r="M439" s="194"/>
      <c r="N439" s="195"/>
      <c r="O439" s="195"/>
      <c r="P439" s="195"/>
      <c r="Q439" s="195"/>
      <c r="R439" s="195"/>
      <c r="S439" s="195"/>
      <c r="T439" s="196"/>
      <c r="AT439" s="190" t="s">
        <v>184</v>
      </c>
      <c r="AU439" s="190" t="s">
        <v>83</v>
      </c>
      <c r="AV439" s="14" t="s">
        <v>83</v>
      </c>
      <c r="AW439" s="14" t="s">
        <v>30</v>
      </c>
      <c r="AX439" s="14" t="s">
        <v>74</v>
      </c>
      <c r="AY439" s="190" t="s">
        <v>130</v>
      </c>
    </row>
    <row r="440" spans="1:65" s="13" customFormat="1">
      <c r="B440" s="182"/>
      <c r="D440" s="151" t="s">
        <v>184</v>
      </c>
      <c r="E440" s="183" t="s">
        <v>1</v>
      </c>
      <c r="F440" s="184" t="s">
        <v>648</v>
      </c>
      <c r="H440" s="183" t="s">
        <v>1</v>
      </c>
      <c r="I440" s="185"/>
      <c r="L440" s="182"/>
      <c r="M440" s="186"/>
      <c r="N440" s="187"/>
      <c r="O440" s="187"/>
      <c r="P440" s="187"/>
      <c r="Q440" s="187"/>
      <c r="R440" s="187"/>
      <c r="S440" s="187"/>
      <c r="T440" s="188"/>
      <c r="AT440" s="183" t="s">
        <v>184</v>
      </c>
      <c r="AU440" s="183" t="s">
        <v>83</v>
      </c>
      <c r="AV440" s="13" t="s">
        <v>79</v>
      </c>
      <c r="AW440" s="13" t="s">
        <v>30</v>
      </c>
      <c r="AX440" s="13" t="s">
        <v>74</v>
      </c>
      <c r="AY440" s="183" t="s">
        <v>130</v>
      </c>
    </row>
    <row r="441" spans="1:65" s="14" customFormat="1">
      <c r="B441" s="189"/>
      <c r="D441" s="151" t="s">
        <v>184</v>
      </c>
      <c r="E441" s="190" t="s">
        <v>1</v>
      </c>
      <c r="F441" s="191" t="s">
        <v>591</v>
      </c>
      <c r="H441" s="192">
        <v>29</v>
      </c>
      <c r="I441" s="193"/>
      <c r="L441" s="189"/>
      <c r="M441" s="194"/>
      <c r="N441" s="195"/>
      <c r="O441" s="195"/>
      <c r="P441" s="195"/>
      <c r="Q441" s="195"/>
      <c r="R441" s="195"/>
      <c r="S441" s="195"/>
      <c r="T441" s="196"/>
      <c r="AT441" s="190" t="s">
        <v>184</v>
      </c>
      <c r="AU441" s="190" t="s">
        <v>83</v>
      </c>
      <c r="AV441" s="14" t="s">
        <v>83</v>
      </c>
      <c r="AW441" s="14" t="s">
        <v>30</v>
      </c>
      <c r="AX441" s="14" t="s">
        <v>74</v>
      </c>
      <c r="AY441" s="190" t="s">
        <v>130</v>
      </c>
    </row>
    <row r="442" spans="1:65" s="13" customFormat="1">
      <c r="B442" s="182"/>
      <c r="D442" s="151" t="s">
        <v>184</v>
      </c>
      <c r="E442" s="183" t="s">
        <v>1</v>
      </c>
      <c r="F442" s="184" t="s">
        <v>649</v>
      </c>
      <c r="H442" s="183" t="s">
        <v>1</v>
      </c>
      <c r="I442" s="185"/>
      <c r="L442" s="182"/>
      <c r="M442" s="186"/>
      <c r="N442" s="187"/>
      <c r="O442" s="187"/>
      <c r="P442" s="187"/>
      <c r="Q442" s="187"/>
      <c r="R442" s="187"/>
      <c r="S442" s="187"/>
      <c r="T442" s="188"/>
      <c r="AT442" s="183" t="s">
        <v>184</v>
      </c>
      <c r="AU442" s="183" t="s">
        <v>83</v>
      </c>
      <c r="AV442" s="13" t="s">
        <v>79</v>
      </c>
      <c r="AW442" s="13" t="s">
        <v>30</v>
      </c>
      <c r="AX442" s="13" t="s">
        <v>74</v>
      </c>
      <c r="AY442" s="183" t="s">
        <v>130</v>
      </c>
    </row>
    <row r="443" spans="1:65" s="14" customFormat="1">
      <c r="B443" s="189"/>
      <c r="D443" s="151" t="s">
        <v>184</v>
      </c>
      <c r="E443" s="190" t="s">
        <v>1</v>
      </c>
      <c r="F443" s="191" t="s">
        <v>595</v>
      </c>
      <c r="H443" s="192">
        <v>22</v>
      </c>
      <c r="I443" s="193"/>
      <c r="L443" s="189"/>
      <c r="M443" s="194"/>
      <c r="N443" s="195"/>
      <c r="O443" s="195"/>
      <c r="P443" s="195"/>
      <c r="Q443" s="195"/>
      <c r="R443" s="195"/>
      <c r="S443" s="195"/>
      <c r="T443" s="196"/>
      <c r="AT443" s="190" t="s">
        <v>184</v>
      </c>
      <c r="AU443" s="190" t="s">
        <v>83</v>
      </c>
      <c r="AV443" s="14" t="s">
        <v>83</v>
      </c>
      <c r="AW443" s="14" t="s">
        <v>30</v>
      </c>
      <c r="AX443" s="14" t="s">
        <v>74</v>
      </c>
      <c r="AY443" s="190" t="s">
        <v>130</v>
      </c>
    </row>
    <row r="444" spans="1:65" s="13" customFormat="1">
      <c r="B444" s="182"/>
      <c r="D444" s="151" t="s">
        <v>184</v>
      </c>
      <c r="E444" s="183" t="s">
        <v>1</v>
      </c>
      <c r="F444" s="184" t="s">
        <v>650</v>
      </c>
      <c r="H444" s="183" t="s">
        <v>1</v>
      </c>
      <c r="I444" s="185"/>
      <c r="L444" s="182"/>
      <c r="M444" s="186"/>
      <c r="N444" s="187"/>
      <c r="O444" s="187"/>
      <c r="P444" s="187"/>
      <c r="Q444" s="187"/>
      <c r="R444" s="187"/>
      <c r="S444" s="187"/>
      <c r="T444" s="188"/>
      <c r="AT444" s="183" t="s">
        <v>184</v>
      </c>
      <c r="AU444" s="183" t="s">
        <v>83</v>
      </c>
      <c r="AV444" s="13" t="s">
        <v>79</v>
      </c>
      <c r="AW444" s="13" t="s">
        <v>30</v>
      </c>
      <c r="AX444" s="13" t="s">
        <v>74</v>
      </c>
      <c r="AY444" s="183" t="s">
        <v>130</v>
      </c>
    </row>
    <row r="445" spans="1:65" s="14" customFormat="1">
      <c r="B445" s="189"/>
      <c r="D445" s="151" t="s">
        <v>184</v>
      </c>
      <c r="E445" s="190" t="s">
        <v>1</v>
      </c>
      <c r="F445" s="191" t="s">
        <v>593</v>
      </c>
      <c r="H445" s="192">
        <v>4</v>
      </c>
      <c r="I445" s="193"/>
      <c r="L445" s="189"/>
      <c r="M445" s="194"/>
      <c r="N445" s="195"/>
      <c r="O445" s="195"/>
      <c r="P445" s="195"/>
      <c r="Q445" s="195"/>
      <c r="R445" s="195"/>
      <c r="S445" s="195"/>
      <c r="T445" s="196"/>
      <c r="AT445" s="190" t="s">
        <v>184</v>
      </c>
      <c r="AU445" s="190" t="s">
        <v>83</v>
      </c>
      <c r="AV445" s="14" t="s">
        <v>83</v>
      </c>
      <c r="AW445" s="14" t="s">
        <v>30</v>
      </c>
      <c r="AX445" s="14" t="s">
        <v>74</v>
      </c>
      <c r="AY445" s="190" t="s">
        <v>130</v>
      </c>
    </row>
    <row r="446" spans="1:65" s="13" customFormat="1">
      <c r="B446" s="182"/>
      <c r="D446" s="151" t="s">
        <v>184</v>
      </c>
      <c r="E446" s="183" t="s">
        <v>1</v>
      </c>
      <c r="F446" s="184" t="s">
        <v>651</v>
      </c>
      <c r="H446" s="183" t="s">
        <v>1</v>
      </c>
      <c r="I446" s="185"/>
      <c r="L446" s="182"/>
      <c r="M446" s="186"/>
      <c r="N446" s="187"/>
      <c r="O446" s="187"/>
      <c r="P446" s="187"/>
      <c r="Q446" s="187"/>
      <c r="R446" s="187"/>
      <c r="S446" s="187"/>
      <c r="T446" s="188"/>
      <c r="AT446" s="183" t="s">
        <v>184</v>
      </c>
      <c r="AU446" s="183" t="s">
        <v>83</v>
      </c>
      <c r="AV446" s="13" t="s">
        <v>79</v>
      </c>
      <c r="AW446" s="13" t="s">
        <v>30</v>
      </c>
      <c r="AX446" s="13" t="s">
        <v>74</v>
      </c>
      <c r="AY446" s="183" t="s">
        <v>130</v>
      </c>
    </row>
    <row r="447" spans="1:65" s="14" customFormat="1">
      <c r="B447" s="189"/>
      <c r="D447" s="151" t="s">
        <v>184</v>
      </c>
      <c r="E447" s="190" t="s">
        <v>1</v>
      </c>
      <c r="F447" s="191" t="s">
        <v>652</v>
      </c>
      <c r="H447" s="192">
        <v>10.8</v>
      </c>
      <c r="I447" s="193"/>
      <c r="L447" s="189"/>
      <c r="M447" s="194"/>
      <c r="N447" s="195"/>
      <c r="O447" s="195"/>
      <c r="P447" s="195"/>
      <c r="Q447" s="195"/>
      <c r="R447" s="195"/>
      <c r="S447" s="195"/>
      <c r="T447" s="196"/>
      <c r="AT447" s="190" t="s">
        <v>184</v>
      </c>
      <c r="AU447" s="190" t="s">
        <v>83</v>
      </c>
      <c r="AV447" s="14" t="s">
        <v>83</v>
      </c>
      <c r="AW447" s="14" t="s">
        <v>30</v>
      </c>
      <c r="AX447" s="14" t="s">
        <v>74</v>
      </c>
      <c r="AY447" s="190" t="s">
        <v>130</v>
      </c>
    </row>
    <row r="448" spans="1:65" s="14" customFormat="1">
      <c r="B448" s="189"/>
      <c r="D448" s="151" t="s">
        <v>184</v>
      </c>
      <c r="E448" s="190" t="s">
        <v>1</v>
      </c>
      <c r="F448" s="191" t="s">
        <v>653</v>
      </c>
      <c r="H448" s="192">
        <v>1.95</v>
      </c>
      <c r="I448" s="193"/>
      <c r="L448" s="189"/>
      <c r="M448" s="194"/>
      <c r="N448" s="195"/>
      <c r="O448" s="195"/>
      <c r="P448" s="195"/>
      <c r="Q448" s="195"/>
      <c r="R448" s="195"/>
      <c r="S448" s="195"/>
      <c r="T448" s="196"/>
      <c r="AT448" s="190" t="s">
        <v>184</v>
      </c>
      <c r="AU448" s="190" t="s">
        <v>83</v>
      </c>
      <c r="AV448" s="14" t="s">
        <v>83</v>
      </c>
      <c r="AW448" s="14" t="s">
        <v>30</v>
      </c>
      <c r="AX448" s="14" t="s">
        <v>74</v>
      </c>
      <c r="AY448" s="190" t="s">
        <v>130</v>
      </c>
    </row>
    <row r="449" spans="1:65" s="14" customFormat="1">
      <c r="B449" s="189"/>
      <c r="D449" s="151" t="s">
        <v>184</v>
      </c>
      <c r="E449" s="190" t="s">
        <v>1</v>
      </c>
      <c r="F449" s="191" t="s">
        <v>654</v>
      </c>
      <c r="H449" s="192">
        <v>16.2</v>
      </c>
      <c r="I449" s="193"/>
      <c r="L449" s="189"/>
      <c r="M449" s="194"/>
      <c r="N449" s="195"/>
      <c r="O449" s="195"/>
      <c r="P449" s="195"/>
      <c r="Q449" s="195"/>
      <c r="R449" s="195"/>
      <c r="S449" s="195"/>
      <c r="T449" s="196"/>
      <c r="AT449" s="190" t="s">
        <v>184</v>
      </c>
      <c r="AU449" s="190" t="s">
        <v>83</v>
      </c>
      <c r="AV449" s="14" t="s">
        <v>83</v>
      </c>
      <c r="AW449" s="14" t="s">
        <v>30</v>
      </c>
      <c r="AX449" s="14" t="s">
        <v>74</v>
      </c>
      <c r="AY449" s="190" t="s">
        <v>130</v>
      </c>
    </row>
    <row r="450" spans="1:65" s="13" customFormat="1">
      <c r="B450" s="182"/>
      <c r="D450" s="151" t="s">
        <v>184</v>
      </c>
      <c r="E450" s="183" t="s">
        <v>1</v>
      </c>
      <c r="F450" s="184" t="s">
        <v>655</v>
      </c>
      <c r="H450" s="183" t="s">
        <v>1</v>
      </c>
      <c r="I450" s="185"/>
      <c r="L450" s="182"/>
      <c r="M450" s="186"/>
      <c r="N450" s="187"/>
      <c r="O450" s="187"/>
      <c r="P450" s="187"/>
      <c r="Q450" s="187"/>
      <c r="R450" s="187"/>
      <c r="S450" s="187"/>
      <c r="T450" s="188"/>
      <c r="AT450" s="183" t="s">
        <v>184</v>
      </c>
      <c r="AU450" s="183" t="s">
        <v>83</v>
      </c>
      <c r="AV450" s="13" t="s">
        <v>79</v>
      </c>
      <c r="AW450" s="13" t="s">
        <v>30</v>
      </c>
      <c r="AX450" s="13" t="s">
        <v>74</v>
      </c>
      <c r="AY450" s="183" t="s">
        <v>130</v>
      </c>
    </row>
    <row r="451" spans="1:65" s="14" customFormat="1">
      <c r="B451" s="189"/>
      <c r="D451" s="151" t="s">
        <v>184</v>
      </c>
      <c r="E451" s="190" t="s">
        <v>1</v>
      </c>
      <c r="F451" s="191" t="s">
        <v>656</v>
      </c>
      <c r="H451" s="192">
        <v>1.8</v>
      </c>
      <c r="I451" s="193"/>
      <c r="L451" s="189"/>
      <c r="M451" s="194"/>
      <c r="N451" s="195"/>
      <c r="O451" s="195"/>
      <c r="P451" s="195"/>
      <c r="Q451" s="195"/>
      <c r="R451" s="195"/>
      <c r="S451" s="195"/>
      <c r="T451" s="196"/>
      <c r="AT451" s="190" t="s">
        <v>184</v>
      </c>
      <c r="AU451" s="190" t="s">
        <v>83</v>
      </c>
      <c r="AV451" s="14" t="s">
        <v>83</v>
      </c>
      <c r="AW451" s="14" t="s">
        <v>30</v>
      </c>
      <c r="AX451" s="14" t="s">
        <v>74</v>
      </c>
      <c r="AY451" s="190" t="s">
        <v>130</v>
      </c>
    </row>
    <row r="452" spans="1:65" s="14" customFormat="1">
      <c r="B452" s="189"/>
      <c r="D452" s="151" t="s">
        <v>184</v>
      </c>
      <c r="E452" s="190" t="s">
        <v>1</v>
      </c>
      <c r="F452" s="191" t="s">
        <v>653</v>
      </c>
      <c r="H452" s="192">
        <v>1.95</v>
      </c>
      <c r="I452" s="193"/>
      <c r="L452" s="189"/>
      <c r="M452" s="194"/>
      <c r="N452" s="195"/>
      <c r="O452" s="195"/>
      <c r="P452" s="195"/>
      <c r="Q452" s="195"/>
      <c r="R452" s="195"/>
      <c r="S452" s="195"/>
      <c r="T452" s="196"/>
      <c r="AT452" s="190" t="s">
        <v>184</v>
      </c>
      <c r="AU452" s="190" t="s">
        <v>83</v>
      </c>
      <c r="AV452" s="14" t="s">
        <v>83</v>
      </c>
      <c r="AW452" s="14" t="s">
        <v>30</v>
      </c>
      <c r="AX452" s="14" t="s">
        <v>74</v>
      </c>
      <c r="AY452" s="190" t="s">
        <v>130</v>
      </c>
    </row>
    <row r="453" spans="1:65" s="14" customFormat="1">
      <c r="B453" s="189"/>
      <c r="D453" s="151" t="s">
        <v>184</v>
      </c>
      <c r="E453" s="190" t="s">
        <v>1</v>
      </c>
      <c r="F453" s="191" t="s">
        <v>657</v>
      </c>
      <c r="H453" s="192">
        <v>3.6</v>
      </c>
      <c r="I453" s="193"/>
      <c r="L453" s="189"/>
      <c r="M453" s="194"/>
      <c r="N453" s="195"/>
      <c r="O453" s="195"/>
      <c r="P453" s="195"/>
      <c r="Q453" s="195"/>
      <c r="R453" s="195"/>
      <c r="S453" s="195"/>
      <c r="T453" s="196"/>
      <c r="AT453" s="190" t="s">
        <v>184</v>
      </c>
      <c r="AU453" s="190" t="s">
        <v>83</v>
      </c>
      <c r="AV453" s="14" t="s">
        <v>83</v>
      </c>
      <c r="AW453" s="14" t="s">
        <v>30</v>
      </c>
      <c r="AX453" s="14" t="s">
        <v>74</v>
      </c>
      <c r="AY453" s="190" t="s">
        <v>130</v>
      </c>
    </row>
    <row r="454" spans="1:65" s="13" customFormat="1">
      <c r="B454" s="182"/>
      <c r="D454" s="151" t="s">
        <v>184</v>
      </c>
      <c r="E454" s="183" t="s">
        <v>1</v>
      </c>
      <c r="F454" s="184" t="s">
        <v>658</v>
      </c>
      <c r="H454" s="183" t="s">
        <v>1</v>
      </c>
      <c r="I454" s="185"/>
      <c r="L454" s="182"/>
      <c r="M454" s="186"/>
      <c r="N454" s="187"/>
      <c r="O454" s="187"/>
      <c r="P454" s="187"/>
      <c r="Q454" s="187"/>
      <c r="R454" s="187"/>
      <c r="S454" s="187"/>
      <c r="T454" s="188"/>
      <c r="AT454" s="183" t="s">
        <v>184</v>
      </c>
      <c r="AU454" s="183" t="s">
        <v>83</v>
      </c>
      <c r="AV454" s="13" t="s">
        <v>79</v>
      </c>
      <c r="AW454" s="13" t="s">
        <v>30</v>
      </c>
      <c r="AX454" s="13" t="s">
        <v>74</v>
      </c>
      <c r="AY454" s="183" t="s">
        <v>130</v>
      </c>
    </row>
    <row r="455" spans="1:65" s="14" customFormat="1">
      <c r="B455" s="189"/>
      <c r="D455" s="151" t="s">
        <v>184</v>
      </c>
      <c r="E455" s="190" t="s">
        <v>1</v>
      </c>
      <c r="F455" s="191" t="s">
        <v>284</v>
      </c>
      <c r="H455" s="192">
        <v>5</v>
      </c>
      <c r="I455" s="193"/>
      <c r="L455" s="189"/>
      <c r="M455" s="194"/>
      <c r="N455" s="195"/>
      <c r="O455" s="195"/>
      <c r="P455" s="195"/>
      <c r="Q455" s="195"/>
      <c r="R455" s="195"/>
      <c r="S455" s="195"/>
      <c r="T455" s="196"/>
      <c r="AT455" s="190" t="s">
        <v>184</v>
      </c>
      <c r="AU455" s="190" t="s">
        <v>83</v>
      </c>
      <c r="AV455" s="14" t="s">
        <v>83</v>
      </c>
      <c r="AW455" s="14" t="s">
        <v>30</v>
      </c>
      <c r="AX455" s="14" t="s">
        <v>74</v>
      </c>
      <c r="AY455" s="190" t="s">
        <v>130</v>
      </c>
    </row>
    <row r="456" spans="1:65" s="15" customFormat="1">
      <c r="B456" s="197"/>
      <c r="D456" s="151" t="s">
        <v>184</v>
      </c>
      <c r="E456" s="198" t="s">
        <v>1</v>
      </c>
      <c r="F456" s="199" t="s">
        <v>187</v>
      </c>
      <c r="H456" s="200">
        <v>1062.3</v>
      </c>
      <c r="I456" s="201"/>
      <c r="L456" s="197"/>
      <c r="M456" s="202"/>
      <c r="N456" s="203"/>
      <c r="O456" s="203"/>
      <c r="P456" s="203"/>
      <c r="Q456" s="203"/>
      <c r="R456" s="203"/>
      <c r="S456" s="203"/>
      <c r="T456" s="204"/>
      <c r="AT456" s="198" t="s">
        <v>184</v>
      </c>
      <c r="AU456" s="198" t="s">
        <v>83</v>
      </c>
      <c r="AV456" s="15" t="s">
        <v>89</v>
      </c>
      <c r="AW456" s="15" t="s">
        <v>30</v>
      </c>
      <c r="AX456" s="15" t="s">
        <v>79</v>
      </c>
      <c r="AY456" s="198" t="s">
        <v>130</v>
      </c>
    </row>
    <row r="457" spans="1:65" s="2" customFormat="1" ht="21" customHeight="1">
      <c r="A457" s="32"/>
      <c r="B457" s="137"/>
      <c r="C457" s="205" t="s">
        <v>659</v>
      </c>
      <c r="D457" s="205" t="s">
        <v>264</v>
      </c>
      <c r="E457" s="206" t="s">
        <v>660</v>
      </c>
      <c r="F457" s="207" t="s">
        <v>661</v>
      </c>
      <c r="G457" s="208" t="s">
        <v>180</v>
      </c>
      <c r="H457" s="209">
        <v>1016.95</v>
      </c>
      <c r="I457" s="210"/>
      <c r="J457" s="211">
        <f>ROUND(I457*H457,2)</f>
        <v>0</v>
      </c>
      <c r="K457" s="207" t="s">
        <v>181</v>
      </c>
      <c r="L457" s="212"/>
      <c r="M457" s="213" t="s">
        <v>1</v>
      </c>
      <c r="N457" s="214" t="s">
        <v>39</v>
      </c>
      <c r="O457" s="58"/>
      <c r="P457" s="147">
        <f>O457*H457</f>
        <v>0</v>
      </c>
      <c r="Q457" s="147">
        <v>0.13100000000000001</v>
      </c>
      <c r="R457" s="147">
        <f>Q457*H457</f>
        <v>133.22045</v>
      </c>
      <c r="S457" s="147">
        <v>0</v>
      </c>
      <c r="T457" s="148">
        <f>S457*H457</f>
        <v>0</v>
      </c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R457" s="149" t="s">
        <v>101</v>
      </c>
      <c r="AT457" s="149" t="s">
        <v>264</v>
      </c>
      <c r="AU457" s="149" t="s">
        <v>83</v>
      </c>
      <c r="AY457" s="17" t="s">
        <v>130</v>
      </c>
      <c r="BE457" s="150">
        <f>IF(N457="základní",J457,0)</f>
        <v>0</v>
      </c>
      <c r="BF457" s="150">
        <f>IF(N457="snížená",J457,0)</f>
        <v>0</v>
      </c>
      <c r="BG457" s="150">
        <f>IF(N457="zákl. přenesená",J457,0)</f>
        <v>0</v>
      </c>
      <c r="BH457" s="150">
        <f>IF(N457="sníž. přenesená",J457,0)</f>
        <v>0</v>
      </c>
      <c r="BI457" s="150">
        <f>IF(N457="nulová",J457,0)</f>
        <v>0</v>
      </c>
      <c r="BJ457" s="17" t="s">
        <v>79</v>
      </c>
      <c r="BK457" s="150">
        <f>ROUND(I457*H457,2)</f>
        <v>0</v>
      </c>
      <c r="BL457" s="17" t="s">
        <v>89</v>
      </c>
      <c r="BM457" s="149" t="s">
        <v>662</v>
      </c>
    </row>
    <row r="458" spans="1:65" s="2" customFormat="1">
      <c r="A458" s="32"/>
      <c r="B458" s="33"/>
      <c r="C458" s="32"/>
      <c r="D458" s="151" t="s">
        <v>132</v>
      </c>
      <c r="E458" s="32"/>
      <c r="F458" s="152" t="s">
        <v>661</v>
      </c>
      <c r="G458" s="32"/>
      <c r="H458" s="32"/>
      <c r="I458" s="96"/>
      <c r="J458" s="32"/>
      <c r="K458" s="32"/>
      <c r="L458" s="33"/>
      <c r="M458" s="153"/>
      <c r="N458" s="154"/>
      <c r="O458" s="58"/>
      <c r="P458" s="58"/>
      <c r="Q458" s="58"/>
      <c r="R458" s="58"/>
      <c r="S458" s="58"/>
      <c r="T458" s="59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T458" s="17" t="s">
        <v>132</v>
      </c>
      <c r="AU458" s="17" t="s">
        <v>83</v>
      </c>
    </row>
    <row r="459" spans="1:65" s="14" customFormat="1">
      <c r="B459" s="189"/>
      <c r="D459" s="151" t="s">
        <v>184</v>
      </c>
      <c r="E459" s="190" t="s">
        <v>1</v>
      </c>
      <c r="F459" s="191" t="s">
        <v>663</v>
      </c>
      <c r="H459" s="192">
        <v>1016.95</v>
      </c>
      <c r="I459" s="193"/>
      <c r="L459" s="189"/>
      <c r="M459" s="194"/>
      <c r="N459" s="195"/>
      <c r="O459" s="195"/>
      <c r="P459" s="195"/>
      <c r="Q459" s="195"/>
      <c r="R459" s="195"/>
      <c r="S459" s="195"/>
      <c r="T459" s="196"/>
      <c r="AT459" s="190" t="s">
        <v>184</v>
      </c>
      <c r="AU459" s="190" t="s">
        <v>83</v>
      </c>
      <c r="AV459" s="14" t="s">
        <v>83</v>
      </c>
      <c r="AW459" s="14" t="s">
        <v>30</v>
      </c>
      <c r="AX459" s="14" t="s">
        <v>74</v>
      </c>
      <c r="AY459" s="190" t="s">
        <v>130</v>
      </c>
    </row>
    <row r="460" spans="1:65" s="15" customFormat="1">
      <c r="B460" s="197"/>
      <c r="D460" s="151" t="s">
        <v>184</v>
      </c>
      <c r="E460" s="198" t="s">
        <v>1</v>
      </c>
      <c r="F460" s="199" t="s">
        <v>187</v>
      </c>
      <c r="H460" s="200">
        <v>1016.95</v>
      </c>
      <c r="I460" s="201"/>
      <c r="L460" s="197"/>
      <c r="M460" s="202"/>
      <c r="N460" s="203"/>
      <c r="O460" s="203"/>
      <c r="P460" s="203"/>
      <c r="Q460" s="203"/>
      <c r="R460" s="203"/>
      <c r="S460" s="203"/>
      <c r="T460" s="204"/>
      <c r="AT460" s="198" t="s">
        <v>184</v>
      </c>
      <c r="AU460" s="198" t="s">
        <v>83</v>
      </c>
      <c r="AV460" s="15" t="s">
        <v>89</v>
      </c>
      <c r="AW460" s="15" t="s">
        <v>30</v>
      </c>
      <c r="AX460" s="15" t="s">
        <v>79</v>
      </c>
      <c r="AY460" s="198" t="s">
        <v>130</v>
      </c>
    </row>
    <row r="461" spans="1:65" s="2" customFormat="1" ht="16.5" customHeight="1">
      <c r="A461" s="32"/>
      <c r="B461" s="137"/>
      <c r="C461" s="205" t="s">
        <v>664</v>
      </c>
      <c r="D461" s="205" t="s">
        <v>264</v>
      </c>
      <c r="E461" s="206" t="s">
        <v>665</v>
      </c>
      <c r="F461" s="207" t="s">
        <v>666</v>
      </c>
      <c r="G461" s="208" t="s">
        <v>180</v>
      </c>
      <c r="H461" s="209">
        <v>4</v>
      </c>
      <c r="I461" s="210"/>
      <c r="J461" s="211">
        <f>ROUND(I461*H461,2)</f>
        <v>0</v>
      </c>
      <c r="K461" s="207" t="s">
        <v>181</v>
      </c>
      <c r="L461" s="212"/>
      <c r="M461" s="213" t="s">
        <v>1</v>
      </c>
      <c r="N461" s="214" t="s">
        <v>39</v>
      </c>
      <c r="O461" s="58"/>
      <c r="P461" s="147">
        <f>O461*H461</f>
        <v>0</v>
      </c>
      <c r="Q461" s="147">
        <v>4.5999999999999999E-2</v>
      </c>
      <c r="R461" s="147">
        <f>Q461*H461</f>
        <v>0.184</v>
      </c>
      <c r="S461" s="147">
        <v>0</v>
      </c>
      <c r="T461" s="148">
        <f>S461*H461</f>
        <v>0</v>
      </c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R461" s="149" t="s">
        <v>101</v>
      </c>
      <c r="AT461" s="149" t="s">
        <v>264</v>
      </c>
      <c r="AU461" s="149" t="s">
        <v>83</v>
      </c>
      <c r="AY461" s="17" t="s">
        <v>130</v>
      </c>
      <c r="BE461" s="150">
        <f>IF(N461="základní",J461,0)</f>
        <v>0</v>
      </c>
      <c r="BF461" s="150">
        <f>IF(N461="snížená",J461,0)</f>
        <v>0</v>
      </c>
      <c r="BG461" s="150">
        <f>IF(N461="zákl. přenesená",J461,0)</f>
        <v>0</v>
      </c>
      <c r="BH461" s="150">
        <f>IF(N461="sníž. přenesená",J461,0)</f>
        <v>0</v>
      </c>
      <c r="BI461" s="150">
        <f>IF(N461="nulová",J461,0)</f>
        <v>0</v>
      </c>
      <c r="BJ461" s="17" t="s">
        <v>79</v>
      </c>
      <c r="BK461" s="150">
        <f>ROUND(I461*H461,2)</f>
        <v>0</v>
      </c>
      <c r="BL461" s="17" t="s">
        <v>89</v>
      </c>
      <c r="BM461" s="149" t="s">
        <v>667</v>
      </c>
    </row>
    <row r="462" spans="1:65" s="2" customFormat="1">
      <c r="A462" s="32"/>
      <c r="B462" s="33"/>
      <c r="C462" s="32"/>
      <c r="D462" s="151" t="s">
        <v>132</v>
      </c>
      <c r="E462" s="32"/>
      <c r="F462" s="152" t="s">
        <v>668</v>
      </c>
      <c r="G462" s="32"/>
      <c r="H462" s="32"/>
      <c r="I462" s="96"/>
      <c r="J462" s="32"/>
      <c r="K462" s="32"/>
      <c r="L462" s="33"/>
      <c r="M462" s="153"/>
      <c r="N462" s="154"/>
      <c r="O462" s="58"/>
      <c r="P462" s="58"/>
      <c r="Q462" s="58"/>
      <c r="R462" s="58"/>
      <c r="S462" s="58"/>
      <c r="T462" s="59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T462" s="17" t="s">
        <v>132</v>
      </c>
      <c r="AU462" s="17" t="s">
        <v>83</v>
      </c>
    </row>
    <row r="463" spans="1:65" s="2" customFormat="1" ht="21.75" customHeight="1">
      <c r="A463" s="32"/>
      <c r="B463" s="137"/>
      <c r="C463" s="205" t="s">
        <v>669</v>
      </c>
      <c r="D463" s="205" t="s">
        <v>264</v>
      </c>
      <c r="E463" s="206" t="s">
        <v>670</v>
      </c>
      <c r="F463" s="207" t="s">
        <v>671</v>
      </c>
      <c r="G463" s="208" t="s">
        <v>180</v>
      </c>
      <c r="H463" s="209">
        <v>29</v>
      </c>
      <c r="I463" s="210"/>
      <c r="J463" s="211">
        <f>ROUND(I463*H463,2)</f>
        <v>0</v>
      </c>
      <c r="K463" s="207" t="s">
        <v>181</v>
      </c>
      <c r="L463" s="212"/>
      <c r="M463" s="213" t="s">
        <v>1</v>
      </c>
      <c r="N463" s="214" t="s">
        <v>39</v>
      </c>
      <c r="O463" s="58"/>
      <c r="P463" s="147">
        <f>O463*H463</f>
        <v>0</v>
      </c>
      <c r="Q463" s="147">
        <v>0.13100000000000001</v>
      </c>
      <c r="R463" s="147">
        <f>Q463*H463</f>
        <v>3.7990000000000004</v>
      </c>
      <c r="S463" s="147">
        <v>0</v>
      </c>
      <c r="T463" s="148">
        <f>S463*H463</f>
        <v>0</v>
      </c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R463" s="149" t="s">
        <v>101</v>
      </c>
      <c r="AT463" s="149" t="s">
        <v>264</v>
      </c>
      <c r="AU463" s="149" t="s">
        <v>83</v>
      </c>
      <c r="AY463" s="17" t="s">
        <v>130</v>
      </c>
      <c r="BE463" s="150">
        <f>IF(N463="základní",J463,0)</f>
        <v>0</v>
      </c>
      <c r="BF463" s="150">
        <f>IF(N463="snížená",J463,0)</f>
        <v>0</v>
      </c>
      <c r="BG463" s="150">
        <f>IF(N463="zákl. přenesená",J463,0)</f>
        <v>0</v>
      </c>
      <c r="BH463" s="150">
        <f>IF(N463="sníž. přenesená",J463,0)</f>
        <v>0</v>
      </c>
      <c r="BI463" s="150">
        <f>IF(N463="nulová",J463,0)</f>
        <v>0</v>
      </c>
      <c r="BJ463" s="17" t="s">
        <v>79</v>
      </c>
      <c r="BK463" s="150">
        <f>ROUND(I463*H463,2)</f>
        <v>0</v>
      </c>
      <c r="BL463" s="17" t="s">
        <v>89</v>
      </c>
      <c r="BM463" s="149" t="s">
        <v>672</v>
      </c>
    </row>
    <row r="464" spans="1:65" s="2" customFormat="1" ht="19.5">
      <c r="A464" s="32"/>
      <c r="B464" s="33"/>
      <c r="C464" s="32"/>
      <c r="D464" s="151" t="s">
        <v>132</v>
      </c>
      <c r="E464" s="32"/>
      <c r="F464" s="152" t="s">
        <v>671</v>
      </c>
      <c r="G464" s="32"/>
      <c r="H464" s="32"/>
      <c r="I464" s="96"/>
      <c r="J464" s="32"/>
      <c r="K464" s="32"/>
      <c r="L464" s="33"/>
      <c r="M464" s="153"/>
      <c r="N464" s="154"/>
      <c r="O464" s="58"/>
      <c r="P464" s="58"/>
      <c r="Q464" s="58"/>
      <c r="R464" s="58"/>
      <c r="S464" s="58"/>
      <c r="T464" s="59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T464" s="17" t="s">
        <v>132</v>
      </c>
      <c r="AU464" s="17" t="s">
        <v>83</v>
      </c>
    </row>
    <row r="465" spans="1:65" s="2" customFormat="1" ht="21.75" customHeight="1">
      <c r="A465" s="32"/>
      <c r="B465" s="137"/>
      <c r="C465" s="205" t="s">
        <v>673</v>
      </c>
      <c r="D465" s="205" t="s">
        <v>264</v>
      </c>
      <c r="E465" s="206" t="s">
        <v>674</v>
      </c>
      <c r="F465" s="207" t="s">
        <v>675</v>
      </c>
      <c r="G465" s="208" t="s">
        <v>180</v>
      </c>
      <c r="H465" s="209">
        <v>7.35</v>
      </c>
      <c r="I465" s="210"/>
      <c r="J465" s="211">
        <f>ROUND(I465*H465,2)</f>
        <v>0</v>
      </c>
      <c r="K465" s="207" t="s">
        <v>181</v>
      </c>
      <c r="L465" s="212"/>
      <c r="M465" s="213" t="s">
        <v>1</v>
      </c>
      <c r="N465" s="214" t="s">
        <v>39</v>
      </c>
      <c r="O465" s="58"/>
      <c r="P465" s="147">
        <f>O465*H465</f>
        <v>0</v>
      </c>
      <c r="Q465" s="147">
        <v>0.13100000000000001</v>
      </c>
      <c r="R465" s="147">
        <f>Q465*H465</f>
        <v>0.96284999999999998</v>
      </c>
      <c r="S465" s="147">
        <v>0</v>
      </c>
      <c r="T465" s="148">
        <f>S465*H465</f>
        <v>0</v>
      </c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R465" s="149" t="s">
        <v>101</v>
      </c>
      <c r="AT465" s="149" t="s">
        <v>264</v>
      </c>
      <c r="AU465" s="149" t="s">
        <v>83</v>
      </c>
      <c r="AY465" s="17" t="s">
        <v>130</v>
      </c>
      <c r="BE465" s="150">
        <f>IF(N465="základní",J465,0)</f>
        <v>0</v>
      </c>
      <c r="BF465" s="150">
        <f>IF(N465="snížená",J465,0)</f>
        <v>0</v>
      </c>
      <c r="BG465" s="150">
        <f>IF(N465="zákl. přenesená",J465,0)</f>
        <v>0</v>
      </c>
      <c r="BH465" s="150">
        <f>IF(N465="sníž. přenesená",J465,0)</f>
        <v>0</v>
      </c>
      <c r="BI465" s="150">
        <f>IF(N465="nulová",J465,0)</f>
        <v>0</v>
      </c>
      <c r="BJ465" s="17" t="s">
        <v>79</v>
      </c>
      <c r="BK465" s="150">
        <f>ROUND(I465*H465,2)</f>
        <v>0</v>
      </c>
      <c r="BL465" s="17" t="s">
        <v>89</v>
      </c>
      <c r="BM465" s="149" t="s">
        <v>676</v>
      </c>
    </row>
    <row r="466" spans="1:65" s="2" customFormat="1">
      <c r="A466" s="32"/>
      <c r="B466" s="33"/>
      <c r="C466" s="32"/>
      <c r="D466" s="151" t="s">
        <v>132</v>
      </c>
      <c r="E466" s="32"/>
      <c r="F466" s="152" t="s">
        <v>677</v>
      </c>
      <c r="G466" s="32"/>
      <c r="H466" s="32"/>
      <c r="I466" s="96"/>
      <c r="J466" s="32"/>
      <c r="K466" s="32"/>
      <c r="L466" s="33"/>
      <c r="M466" s="153"/>
      <c r="N466" s="154"/>
      <c r="O466" s="58"/>
      <c r="P466" s="58"/>
      <c r="Q466" s="58"/>
      <c r="R466" s="58"/>
      <c r="S466" s="58"/>
      <c r="T466" s="59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T466" s="17" t="s">
        <v>132</v>
      </c>
      <c r="AU466" s="17" t="s">
        <v>83</v>
      </c>
    </row>
    <row r="467" spans="1:65" s="13" customFormat="1">
      <c r="B467" s="182"/>
      <c r="D467" s="151" t="s">
        <v>184</v>
      </c>
      <c r="E467" s="183" t="s">
        <v>1</v>
      </c>
      <c r="F467" s="184" t="s">
        <v>568</v>
      </c>
      <c r="H467" s="183" t="s">
        <v>1</v>
      </c>
      <c r="I467" s="185"/>
      <c r="L467" s="182"/>
      <c r="M467" s="186"/>
      <c r="N467" s="187"/>
      <c r="O467" s="187"/>
      <c r="P467" s="187"/>
      <c r="Q467" s="187"/>
      <c r="R467" s="187"/>
      <c r="S467" s="187"/>
      <c r="T467" s="188"/>
      <c r="AT467" s="183" t="s">
        <v>184</v>
      </c>
      <c r="AU467" s="183" t="s">
        <v>83</v>
      </c>
      <c r="AV467" s="13" t="s">
        <v>79</v>
      </c>
      <c r="AW467" s="13" t="s">
        <v>30</v>
      </c>
      <c r="AX467" s="13" t="s">
        <v>74</v>
      </c>
      <c r="AY467" s="183" t="s">
        <v>130</v>
      </c>
    </row>
    <row r="468" spans="1:65" s="14" customFormat="1">
      <c r="B468" s="189"/>
      <c r="D468" s="151" t="s">
        <v>184</v>
      </c>
      <c r="E468" s="190" t="s">
        <v>1</v>
      </c>
      <c r="F468" s="191" t="s">
        <v>678</v>
      </c>
      <c r="H468" s="192">
        <v>7.35</v>
      </c>
      <c r="I468" s="193"/>
      <c r="L468" s="189"/>
      <c r="M468" s="194"/>
      <c r="N468" s="195"/>
      <c r="O468" s="195"/>
      <c r="P468" s="195"/>
      <c r="Q468" s="195"/>
      <c r="R468" s="195"/>
      <c r="S468" s="195"/>
      <c r="T468" s="196"/>
      <c r="AT468" s="190" t="s">
        <v>184</v>
      </c>
      <c r="AU468" s="190" t="s">
        <v>83</v>
      </c>
      <c r="AV468" s="14" t="s">
        <v>83</v>
      </c>
      <c r="AW468" s="14" t="s">
        <v>30</v>
      </c>
      <c r="AX468" s="14" t="s">
        <v>74</v>
      </c>
      <c r="AY468" s="190" t="s">
        <v>130</v>
      </c>
    </row>
    <row r="469" spans="1:65" s="15" customFormat="1">
      <c r="B469" s="197"/>
      <c r="D469" s="151" t="s">
        <v>184</v>
      </c>
      <c r="E469" s="198" t="s">
        <v>1</v>
      </c>
      <c r="F469" s="199" t="s">
        <v>187</v>
      </c>
      <c r="H469" s="200">
        <v>7.35</v>
      </c>
      <c r="I469" s="201"/>
      <c r="L469" s="197"/>
      <c r="M469" s="202"/>
      <c r="N469" s="203"/>
      <c r="O469" s="203"/>
      <c r="P469" s="203"/>
      <c r="Q469" s="203"/>
      <c r="R469" s="203"/>
      <c r="S469" s="203"/>
      <c r="T469" s="204"/>
      <c r="AT469" s="198" t="s">
        <v>184</v>
      </c>
      <c r="AU469" s="198" t="s">
        <v>83</v>
      </c>
      <c r="AV469" s="15" t="s">
        <v>89</v>
      </c>
      <c r="AW469" s="15" t="s">
        <v>30</v>
      </c>
      <c r="AX469" s="15" t="s">
        <v>79</v>
      </c>
      <c r="AY469" s="198" t="s">
        <v>130</v>
      </c>
    </row>
    <row r="470" spans="1:65" s="2" customFormat="1" ht="21.75" customHeight="1">
      <c r="A470" s="32"/>
      <c r="B470" s="137"/>
      <c r="C470" s="138" t="s">
        <v>679</v>
      </c>
      <c r="D470" s="138" t="s">
        <v>127</v>
      </c>
      <c r="E470" s="139" t="s">
        <v>680</v>
      </c>
      <c r="F470" s="140" t="s">
        <v>681</v>
      </c>
      <c r="G470" s="141" t="s">
        <v>180</v>
      </c>
      <c r="H470" s="142">
        <v>903</v>
      </c>
      <c r="I470" s="143"/>
      <c r="J470" s="144">
        <f>ROUND(I470*H470,2)</f>
        <v>0</v>
      </c>
      <c r="K470" s="140" t="s">
        <v>181</v>
      </c>
      <c r="L470" s="33"/>
      <c r="M470" s="145" t="s">
        <v>1</v>
      </c>
      <c r="N470" s="146" t="s">
        <v>39</v>
      </c>
      <c r="O470" s="58"/>
      <c r="P470" s="147">
        <f>O470*H470</f>
        <v>0</v>
      </c>
      <c r="Q470" s="147">
        <v>0.10362</v>
      </c>
      <c r="R470" s="147">
        <f>Q470*H470</f>
        <v>93.568860000000001</v>
      </c>
      <c r="S470" s="147">
        <v>0</v>
      </c>
      <c r="T470" s="148">
        <f>S470*H470</f>
        <v>0</v>
      </c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R470" s="149" t="s">
        <v>89</v>
      </c>
      <c r="AT470" s="149" t="s">
        <v>127</v>
      </c>
      <c r="AU470" s="149" t="s">
        <v>83</v>
      </c>
      <c r="AY470" s="17" t="s">
        <v>130</v>
      </c>
      <c r="BE470" s="150">
        <f>IF(N470="základní",J470,0)</f>
        <v>0</v>
      </c>
      <c r="BF470" s="150">
        <f>IF(N470="snížená",J470,0)</f>
        <v>0</v>
      </c>
      <c r="BG470" s="150">
        <f>IF(N470="zákl. přenesená",J470,0)</f>
        <v>0</v>
      </c>
      <c r="BH470" s="150">
        <f>IF(N470="sníž. přenesená",J470,0)</f>
        <v>0</v>
      </c>
      <c r="BI470" s="150">
        <f>IF(N470="nulová",J470,0)</f>
        <v>0</v>
      </c>
      <c r="BJ470" s="17" t="s">
        <v>79</v>
      </c>
      <c r="BK470" s="150">
        <f>ROUND(I470*H470,2)</f>
        <v>0</v>
      </c>
      <c r="BL470" s="17" t="s">
        <v>89</v>
      </c>
      <c r="BM470" s="149" t="s">
        <v>682</v>
      </c>
    </row>
    <row r="471" spans="1:65" s="2" customFormat="1" ht="48.75">
      <c r="A471" s="32"/>
      <c r="B471" s="33"/>
      <c r="C471" s="32"/>
      <c r="D471" s="151" t="s">
        <v>132</v>
      </c>
      <c r="E471" s="32"/>
      <c r="F471" s="152" t="s">
        <v>683</v>
      </c>
      <c r="G471" s="32"/>
      <c r="H471" s="32"/>
      <c r="I471" s="96"/>
      <c r="J471" s="32"/>
      <c r="K471" s="32"/>
      <c r="L471" s="33"/>
      <c r="M471" s="153"/>
      <c r="N471" s="154"/>
      <c r="O471" s="58"/>
      <c r="P471" s="58"/>
      <c r="Q471" s="58"/>
      <c r="R471" s="58"/>
      <c r="S471" s="58"/>
      <c r="T471" s="59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T471" s="17" t="s">
        <v>132</v>
      </c>
      <c r="AU471" s="17" t="s">
        <v>83</v>
      </c>
    </row>
    <row r="472" spans="1:65" s="13" customFormat="1">
      <c r="B472" s="182"/>
      <c r="D472" s="151" t="s">
        <v>184</v>
      </c>
      <c r="E472" s="183" t="s">
        <v>1</v>
      </c>
      <c r="F472" s="184" t="s">
        <v>684</v>
      </c>
      <c r="H472" s="183" t="s">
        <v>1</v>
      </c>
      <c r="I472" s="185"/>
      <c r="L472" s="182"/>
      <c r="M472" s="186"/>
      <c r="N472" s="187"/>
      <c r="O472" s="187"/>
      <c r="P472" s="187"/>
      <c r="Q472" s="187"/>
      <c r="R472" s="187"/>
      <c r="S472" s="187"/>
      <c r="T472" s="188"/>
      <c r="AT472" s="183" t="s">
        <v>184</v>
      </c>
      <c r="AU472" s="183" t="s">
        <v>83</v>
      </c>
      <c r="AV472" s="13" t="s">
        <v>79</v>
      </c>
      <c r="AW472" s="13" t="s">
        <v>30</v>
      </c>
      <c r="AX472" s="13" t="s">
        <v>74</v>
      </c>
      <c r="AY472" s="183" t="s">
        <v>130</v>
      </c>
    </row>
    <row r="473" spans="1:65" s="13" customFormat="1">
      <c r="B473" s="182"/>
      <c r="D473" s="151" t="s">
        <v>184</v>
      </c>
      <c r="E473" s="183" t="s">
        <v>1</v>
      </c>
      <c r="F473" s="184" t="s">
        <v>685</v>
      </c>
      <c r="H473" s="183" t="s">
        <v>1</v>
      </c>
      <c r="I473" s="185"/>
      <c r="L473" s="182"/>
      <c r="M473" s="186"/>
      <c r="N473" s="187"/>
      <c r="O473" s="187"/>
      <c r="P473" s="187"/>
      <c r="Q473" s="187"/>
      <c r="R473" s="187"/>
      <c r="S473" s="187"/>
      <c r="T473" s="188"/>
      <c r="AT473" s="183" t="s">
        <v>184</v>
      </c>
      <c r="AU473" s="183" t="s">
        <v>83</v>
      </c>
      <c r="AV473" s="13" t="s">
        <v>79</v>
      </c>
      <c r="AW473" s="13" t="s">
        <v>30</v>
      </c>
      <c r="AX473" s="13" t="s">
        <v>74</v>
      </c>
      <c r="AY473" s="183" t="s">
        <v>130</v>
      </c>
    </row>
    <row r="474" spans="1:65" s="14" customFormat="1">
      <c r="B474" s="189"/>
      <c r="D474" s="151" t="s">
        <v>184</v>
      </c>
      <c r="E474" s="190" t="s">
        <v>1</v>
      </c>
      <c r="F474" s="191" t="s">
        <v>686</v>
      </c>
      <c r="H474" s="192">
        <v>891.2</v>
      </c>
      <c r="I474" s="193"/>
      <c r="L474" s="189"/>
      <c r="M474" s="194"/>
      <c r="N474" s="195"/>
      <c r="O474" s="195"/>
      <c r="P474" s="195"/>
      <c r="Q474" s="195"/>
      <c r="R474" s="195"/>
      <c r="S474" s="195"/>
      <c r="T474" s="196"/>
      <c r="AT474" s="190" t="s">
        <v>184</v>
      </c>
      <c r="AU474" s="190" t="s">
        <v>83</v>
      </c>
      <c r="AV474" s="14" t="s">
        <v>83</v>
      </c>
      <c r="AW474" s="14" t="s">
        <v>30</v>
      </c>
      <c r="AX474" s="14" t="s">
        <v>74</v>
      </c>
      <c r="AY474" s="190" t="s">
        <v>130</v>
      </c>
    </row>
    <row r="475" spans="1:65" s="13" customFormat="1">
      <c r="B475" s="182"/>
      <c r="D475" s="151" t="s">
        <v>184</v>
      </c>
      <c r="E475" s="183" t="s">
        <v>1</v>
      </c>
      <c r="F475" s="184" t="s">
        <v>590</v>
      </c>
      <c r="H475" s="183" t="s">
        <v>1</v>
      </c>
      <c r="I475" s="185"/>
      <c r="L475" s="182"/>
      <c r="M475" s="186"/>
      <c r="N475" s="187"/>
      <c r="O475" s="187"/>
      <c r="P475" s="187"/>
      <c r="Q475" s="187"/>
      <c r="R475" s="187"/>
      <c r="S475" s="187"/>
      <c r="T475" s="188"/>
      <c r="AT475" s="183" t="s">
        <v>184</v>
      </c>
      <c r="AU475" s="183" t="s">
        <v>83</v>
      </c>
      <c r="AV475" s="13" t="s">
        <v>79</v>
      </c>
      <c r="AW475" s="13" t="s">
        <v>30</v>
      </c>
      <c r="AX475" s="13" t="s">
        <v>74</v>
      </c>
      <c r="AY475" s="183" t="s">
        <v>130</v>
      </c>
    </row>
    <row r="476" spans="1:65" s="14" customFormat="1">
      <c r="B476" s="189"/>
      <c r="D476" s="151" t="s">
        <v>184</v>
      </c>
      <c r="E476" s="190" t="s">
        <v>1</v>
      </c>
      <c r="F476" s="191" t="s">
        <v>687</v>
      </c>
      <c r="H476" s="192">
        <v>1.2</v>
      </c>
      <c r="I476" s="193"/>
      <c r="L476" s="189"/>
      <c r="M476" s="194"/>
      <c r="N476" s="195"/>
      <c r="O476" s="195"/>
      <c r="P476" s="195"/>
      <c r="Q476" s="195"/>
      <c r="R476" s="195"/>
      <c r="S476" s="195"/>
      <c r="T476" s="196"/>
      <c r="AT476" s="190" t="s">
        <v>184</v>
      </c>
      <c r="AU476" s="190" t="s">
        <v>83</v>
      </c>
      <c r="AV476" s="14" t="s">
        <v>83</v>
      </c>
      <c r="AW476" s="14" t="s">
        <v>30</v>
      </c>
      <c r="AX476" s="14" t="s">
        <v>74</v>
      </c>
      <c r="AY476" s="190" t="s">
        <v>130</v>
      </c>
    </row>
    <row r="477" spans="1:65" s="13" customFormat="1">
      <c r="B477" s="182"/>
      <c r="D477" s="151" t="s">
        <v>184</v>
      </c>
      <c r="E477" s="183" t="s">
        <v>1</v>
      </c>
      <c r="F477" s="184" t="s">
        <v>688</v>
      </c>
      <c r="H477" s="183" t="s">
        <v>1</v>
      </c>
      <c r="I477" s="185"/>
      <c r="L477" s="182"/>
      <c r="M477" s="186"/>
      <c r="N477" s="187"/>
      <c r="O477" s="187"/>
      <c r="P477" s="187"/>
      <c r="Q477" s="187"/>
      <c r="R477" s="187"/>
      <c r="S477" s="187"/>
      <c r="T477" s="188"/>
      <c r="AT477" s="183" t="s">
        <v>184</v>
      </c>
      <c r="AU477" s="183" t="s">
        <v>83</v>
      </c>
      <c r="AV477" s="13" t="s">
        <v>79</v>
      </c>
      <c r="AW477" s="13" t="s">
        <v>30</v>
      </c>
      <c r="AX477" s="13" t="s">
        <v>74</v>
      </c>
      <c r="AY477" s="183" t="s">
        <v>130</v>
      </c>
    </row>
    <row r="478" spans="1:65" s="14" customFormat="1">
      <c r="B478" s="189"/>
      <c r="D478" s="151" t="s">
        <v>184</v>
      </c>
      <c r="E478" s="190" t="s">
        <v>1</v>
      </c>
      <c r="F478" s="191" t="s">
        <v>689</v>
      </c>
      <c r="H478" s="192">
        <v>10.6</v>
      </c>
      <c r="I478" s="193"/>
      <c r="L478" s="189"/>
      <c r="M478" s="194"/>
      <c r="N478" s="195"/>
      <c r="O478" s="195"/>
      <c r="P478" s="195"/>
      <c r="Q478" s="195"/>
      <c r="R478" s="195"/>
      <c r="S478" s="195"/>
      <c r="T478" s="196"/>
      <c r="AT478" s="190" t="s">
        <v>184</v>
      </c>
      <c r="AU478" s="190" t="s">
        <v>83</v>
      </c>
      <c r="AV478" s="14" t="s">
        <v>83</v>
      </c>
      <c r="AW478" s="14" t="s">
        <v>30</v>
      </c>
      <c r="AX478" s="14" t="s">
        <v>74</v>
      </c>
      <c r="AY478" s="190" t="s">
        <v>130</v>
      </c>
    </row>
    <row r="479" spans="1:65" s="15" customFormat="1">
      <c r="B479" s="197"/>
      <c r="D479" s="151" t="s">
        <v>184</v>
      </c>
      <c r="E479" s="198" t="s">
        <v>1</v>
      </c>
      <c r="F479" s="199" t="s">
        <v>187</v>
      </c>
      <c r="H479" s="200">
        <v>903</v>
      </c>
      <c r="I479" s="201"/>
      <c r="L479" s="197"/>
      <c r="M479" s="202"/>
      <c r="N479" s="203"/>
      <c r="O479" s="203"/>
      <c r="P479" s="203"/>
      <c r="Q479" s="203"/>
      <c r="R479" s="203"/>
      <c r="S479" s="203"/>
      <c r="T479" s="204"/>
      <c r="AT479" s="198" t="s">
        <v>184</v>
      </c>
      <c r="AU479" s="198" t="s">
        <v>83</v>
      </c>
      <c r="AV479" s="15" t="s">
        <v>89</v>
      </c>
      <c r="AW479" s="15" t="s">
        <v>30</v>
      </c>
      <c r="AX479" s="15" t="s">
        <v>79</v>
      </c>
      <c r="AY479" s="198" t="s">
        <v>130</v>
      </c>
    </row>
    <row r="480" spans="1:65" s="2" customFormat="1" ht="18.600000000000001" customHeight="1">
      <c r="A480" s="32"/>
      <c r="B480" s="137"/>
      <c r="C480" s="205" t="s">
        <v>690</v>
      </c>
      <c r="D480" s="205" t="s">
        <v>264</v>
      </c>
      <c r="E480" s="206" t="s">
        <v>691</v>
      </c>
      <c r="F480" s="207" t="s">
        <v>692</v>
      </c>
      <c r="G480" s="208" t="s">
        <v>180</v>
      </c>
      <c r="H480" s="209">
        <v>891.2</v>
      </c>
      <c r="I480" s="210"/>
      <c r="J480" s="211">
        <f>ROUND(I480*H480,2)</f>
        <v>0</v>
      </c>
      <c r="K480" s="207" t="s">
        <v>181</v>
      </c>
      <c r="L480" s="212"/>
      <c r="M480" s="213" t="s">
        <v>1</v>
      </c>
      <c r="N480" s="214" t="s">
        <v>39</v>
      </c>
      <c r="O480" s="58"/>
      <c r="P480" s="147">
        <f>O480*H480</f>
        <v>0</v>
      </c>
      <c r="Q480" s="147">
        <v>0.17599999999999999</v>
      </c>
      <c r="R480" s="147">
        <f>Q480*H480</f>
        <v>156.85120000000001</v>
      </c>
      <c r="S480" s="147">
        <v>0</v>
      </c>
      <c r="T480" s="148">
        <f>S480*H480</f>
        <v>0</v>
      </c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R480" s="149" t="s">
        <v>101</v>
      </c>
      <c r="AT480" s="149" t="s">
        <v>264</v>
      </c>
      <c r="AU480" s="149" t="s">
        <v>83</v>
      </c>
      <c r="AY480" s="17" t="s">
        <v>130</v>
      </c>
      <c r="BE480" s="150">
        <f>IF(N480="základní",J480,0)</f>
        <v>0</v>
      </c>
      <c r="BF480" s="150">
        <f>IF(N480="snížená",J480,0)</f>
        <v>0</v>
      </c>
      <c r="BG480" s="150">
        <f>IF(N480="zákl. přenesená",J480,0)</f>
        <v>0</v>
      </c>
      <c r="BH480" s="150">
        <f>IF(N480="sníž. přenesená",J480,0)</f>
        <v>0</v>
      </c>
      <c r="BI480" s="150">
        <f>IF(N480="nulová",J480,0)</f>
        <v>0</v>
      </c>
      <c r="BJ480" s="17" t="s">
        <v>79</v>
      </c>
      <c r="BK480" s="150">
        <f>ROUND(I480*H480,2)</f>
        <v>0</v>
      </c>
      <c r="BL480" s="17" t="s">
        <v>89</v>
      </c>
      <c r="BM480" s="149" t="s">
        <v>693</v>
      </c>
    </row>
    <row r="481" spans="1:65" s="2" customFormat="1">
      <c r="A481" s="32"/>
      <c r="B481" s="33"/>
      <c r="C481" s="32"/>
      <c r="D481" s="151" t="s">
        <v>132</v>
      </c>
      <c r="E481" s="32"/>
      <c r="F481" s="152" t="s">
        <v>692</v>
      </c>
      <c r="G481" s="32"/>
      <c r="H481" s="32"/>
      <c r="I481" s="96"/>
      <c r="J481" s="32"/>
      <c r="K481" s="32"/>
      <c r="L481" s="33"/>
      <c r="M481" s="153"/>
      <c r="N481" s="154"/>
      <c r="O481" s="58"/>
      <c r="P481" s="58"/>
      <c r="Q481" s="58"/>
      <c r="R481" s="58"/>
      <c r="S481" s="58"/>
      <c r="T481" s="59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T481" s="17" t="s">
        <v>132</v>
      </c>
      <c r="AU481" s="17" t="s">
        <v>83</v>
      </c>
    </row>
    <row r="482" spans="1:65" s="2" customFormat="1" ht="21.75" customHeight="1">
      <c r="A482" s="32"/>
      <c r="B482" s="137"/>
      <c r="C482" s="205" t="s">
        <v>694</v>
      </c>
      <c r="D482" s="205" t="s">
        <v>264</v>
      </c>
      <c r="E482" s="206" t="s">
        <v>695</v>
      </c>
      <c r="F482" s="207" t="s">
        <v>696</v>
      </c>
      <c r="G482" s="208" t="s">
        <v>180</v>
      </c>
      <c r="H482" s="209">
        <v>1.2</v>
      </c>
      <c r="I482" s="210"/>
      <c r="J482" s="211">
        <f>ROUND(I482*H482,2)</f>
        <v>0</v>
      </c>
      <c r="K482" s="207" t="s">
        <v>181</v>
      </c>
      <c r="L482" s="212"/>
      <c r="M482" s="213" t="s">
        <v>1</v>
      </c>
      <c r="N482" s="214" t="s">
        <v>39</v>
      </c>
      <c r="O482" s="58"/>
      <c r="P482" s="147">
        <f>O482*H482</f>
        <v>0</v>
      </c>
      <c r="Q482" s="147">
        <v>0.17499999999999999</v>
      </c>
      <c r="R482" s="147">
        <f>Q482*H482</f>
        <v>0.21</v>
      </c>
      <c r="S482" s="147">
        <v>0</v>
      </c>
      <c r="T482" s="148">
        <f>S482*H482</f>
        <v>0</v>
      </c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R482" s="149" t="s">
        <v>101</v>
      </c>
      <c r="AT482" s="149" t="s">
        <v>264</v>
      </c>
      <c r="AU482" s="149" t="s">
        <v>83</v>
      </c>
      <c r="AY482" s="17" t="s">
        <v>130</v>
      </c>
      <c r="BE482" s="150">
        <f>IF(N482="základní",J482,0)</f>
        <v>0</v>
      </c>
      <c r="BF482" s="150">
        <f>IF(N482="snížená",J482,0)</f>
        <v>0</v>
      </c>
      <c r="BG482" s="150">
        <f>IF(N482="zákl. přenesená",J482,0)</f>
        <v>0</v>
      </c>
      <c r="BH482" s="150">
        <f>IF(N482="sníž. přenesená",J482,0)</f>
        <v>0</v>
      </c>
      <c r="BI482" s="150">
        <f>IF(N482="nulová",J482,0)</f>
        <v>0</v>
      </c>
      <c r="BJ482" s="17" t="s">
        <v>79</v>
      </c>
      <c r="BK482" s="150">
        <f>ROUND(I482*H482,2)</f>
        <v>0</v>
      </c>
      <c r="BL482" s="17" t="s">
        <v>89</v>
      </c>
      <c r="BM482" s="149" t="s">
        <v>697</v>
      </c>
    </row>
    <row r="483" spans="1:65" s="2" customFormat="1" ht="19.5">
      <c r="A483" s="32"/>
      <c r="B483" s="33"/>
      <c r="C483" s="32"/>
      <c r="D483" s="151" t="s">
        <v>132</v>
      </c>
      <c r="E483" s="32"/>
      <c r="F483" s="152" t="s">
        <v>696</v>
      </c>
      <c r="G483" s="32"/>
      <c r="H483" s="32"/>
      <c r="I483" s="96"/>
      <c r="J483" s="32"/>
      <c r="K483" s="32"/>
      <c r="L483" s="33"/>
      <c r="M483" s="153"/>
      <c r="N483" s="154"/>
      <c r="O483" s="58"/>
      <c r="P483" s="58"/>
      <c r="Q483" s="58"/>
      <c r="R483" s="58"/>
      <c r="S483" s="58"/>
      <c r="T483" s="59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T483" s="17" t="s">
        <v>132</v>
      </c>
      <c r="AU483" s="17" t="s">
        <v>83</v>
      </c>
    </row>
    <row r="484" spans="1:65" s="2" customFormat="1" ht="22.15" customHeight="1">
      <c r="A484" s="32"/>
      <c r="B484" s="137"/>
      <c r="C484" s="205" t="s">
        <v>698</v>
      </c>
      <c r="D484" s="205" t="s">
        <v>264</v>
      </c>
      <c r="E484" s="206" t="s">
        <v>699</v>
      </c>
      <c r="F484" s="207" t="s">
        <v>700</v>
      </c>
      <c r="G484" s="208" t="s">
        <v>180</v>
      </c>
      <c r="H484" s="209">
        <v>10.6</v>
      </c>
      <c r="I484" s="210"/>
      <c r="J484" s="211">
        <f>ROUND(I484*H484,2)</f>
        <v>0</v>
      </c>
      <c r="K484" s="207" t="s">
        <v>181</v>
      </c>
      <c r="L484" s="212"/>
      <c r="M484" s="213" t="s">
        <v>1</v>
      </c>
      <c r="N484" s="214" t="s">
        <v>39</v>
      </c>
      <c r="O484" s="58"/>
      <c r="P484" s="147">
        <f>O484*H484</f>
        <v>0</v>
      </c>
      <c r="Q484" s="147">
        <v>0.17599999999999999</v>
      </c>
      <c r="R484" s="147">
        <f>Q484*H484</f>
        <v>1.8655999999999999</v>
      </c>
      <c r="S484" s="147">
        <v>0</v>
      </c>
      <c r="T484" s="148">
        <f>S484*H484</f>
        <v>0</v>
      </c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R484" s="149" t="s">
        <v>101</v>
      </c>
      <c r="AT484" s="149" t="s">
        <v>264</v>
      </c>
      <c r="AU484" s="149" t="s">
        <v>83</v>
      </c>
      <c r="AY484" s="17" t="s">
        <v>130</v>
      </c>
      <c r="BE484" s="150">
        <f>IF(N484="základní",J484,0)</f>
        <v>0</v>
      </c>
      <c r="BF484" s="150">
        <f>IF(N484="snížená",J484,0)</f>
        <v>0</v>
      </c>
      <c r="BG484" s="150">
        <f>IF(N484="zákl. přenesená",J484,0)</f>
        <v>0</v>
      </c>
      <c r="BH484" s="150">
        <f>IF(N484="sníž. přenesená",J484,0)</f>
        <v>0</v>
      </c>
      <c r="BI484" s="150">
        <f>IF(N484="nulová",J484,0)</f>
        <v>0</v>
      </c>
      <c r="BJ484" s="17" t="s">
        <v>79</v>
      </c>
      <c r="BK484" s="150">
        <f>ROUND(I484*H484,2)</f>
        <v>0</v>
      </c>
      <c r="BL484" s="17" t="s">
        <v>89</v>
      </c>
      <c r="BM484" s="149" t="s">
        <v>701</v>
      </c>
    </row>
    <row r="485" spans="1:65" s="2" customFormat="1">
      <c r="A485" s="32"/>
      <c r="B485" s="33"/>
      <c r="C485" s="32"/>
      <c r="D485" s="151" t="s">
        <v>132</v>
      </c>
      <c r="E485" s="32"/>
      <c r="F485" s="152" t="s">
        <v>700</v>
      </c>
      <c r="G485" s="32"/>
      <c r="H485" s="32"/>
      <c r="I485" s="96"/>
      <c r="J485" s="32"/>
      <c r="K485" s="32"/>
      <c r="L485" s="33"/>
      <c r="M485" s="153"/>
      <c r="N485" s="154"/>
      <c r="O485" s="58"/>
      <c r="P485" s="58"/>
      <c r="Q485" s="58"/>
      <c r="R485" s="58"/>
      <c r="S485" s="58"/>
      <c r="T485" s="59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T485" s="17" t="s">
        <v>132</v>
      </c>
      <c r="AU485" s="17" t="s">
        <v>83</v>
      </c>
    </row>
    <row r="486" spans="1:65" s="13" customFormat="1">
      <c r="B486" s="182"/>
      <c r="D486" s="151" t="s">
        <v>184</v>
      </c>
      <c r="E486" s="183" t="s">
        <v>1</v>
      </c>
      <c r="F486" s="184" t="s">
        <v>702</v>
      </c>
      <c r="H486" s="183" t="s">
        <v>1</v>
      </c>
      <c r="I486" s="185"/>
      <c r="L486" s="182"/>
      <c r="M486" s="186"/>
      <c r="N486" s="187"/>
      <c r="O486" s="187"/>
      <c r="P486" s="187"/>
      <c r="Q486" s="187"/>
      <c r="R486" s="187"/>
      <c r="S486" s="187"/>
      <c r="T486" s="188"/>
      <c r="AT486" s="183" t="s">
        <v>184</v>
      </c>
      <c r="AU486" s="183" t="s">
        <v>83</v>
      </c>
      <c r="AV486" s="13" t="s">
        <v>79</v>
      </c>
      <c r="AW486" s="13" t="s">
        <v>30</v>
      </c>
      <c r="AX486" s="13" t="s">
        <v>74</v>
      </c>
      <c r="AY486" s="183" t="s">
        <v>130</v>
      </c>
    </row>
    <row r="487" spans="1:65" s="14" customFormat="1">
      <c r="B487" s="189"/>
      <c r="D487" s="151" t="s">
        <v>184</v>
      </c>
      <c r="E487" s="190" t="s">
        <v>1</v>
      </c>
      <c r="F487" s="191" t="s">
        <v>689</v>
      </c>
      <c r="H487" s="192">
        <v>10.6</v>
      </c>
      <c r="I487" s="193"/>
      <c r="L487" s="189"/>
      <c r="M487" s="194"/>
      <c r="N487" s="195"/>
      <c r="O487" s="195"/>
      <c r="P487" s="195"/>
      <c r="Q487" s="195"/>
      <c r="R487" s="195"/>
      <c r="S487" s="195"/>
      <c r="T487" s="196"/>
      <c r="AT487" s="190" t="s">
        <v>184</v>
      </c>
      <c r="AU487" s="190" t="s">
        <v>83</v>
      </c>
      <c r="AV487" s="14" t="s">
        <v>83</v>
      </c>
      <c r="AW487" s="14" t="s">
        <v>30</v>
      </c>
      <c r="AX487" s="14" t="s">
        <v>74</v>
      </c>
      <c r="AY487" s="190" t="s">
        <v>130</v>
      </c>
    </row>
    <row r="488" spans="1:65" s="15" customFormat="1">
      <c r="B488" s="197"/>
      <c r="D488" s="151" t="s">
        <v>184</v>
      </c>
      <c r="E488" s="198" t="s">
        <v>1</v>
      </c>
      <c r="F488" s="199" t="s">
        <v>187</v>
      </c>
      <c r="H488" s="200">
        <v>10.6</v>
      </c>
      <c r="I488" s="201"/>
      <c r="L488" s="197"/>
      <c r="M488" s="202"/>
      <c r="N488" s="203"/>
      <c r="O488" s="203"/>
      <c r="P488" s="203"/>
      <c r="Q488" s="203"/>
      <c r="R488" s="203"/>
      <c r="S488" s="203"/>
      <c r="T488" s="204"/>
      <c r="AT488" s="198" t="s">
        <v>184</v>
      </c>
      <c r="AU488" s="198" t="s">
        <v>83</v>
      </c>
      <c r="AV488" s="15" t="s">
        <v>89</v>
      </c>
      <c r="AW488" s="15" t="s">
        <v>30</v>
      </c>
      <c r="AX488" s="15" t="s">
        <v>79</v>
      </c>
      <c r="AY488" s="198" t="s">
        <v>130</v>
      </c>
    </row>
    <row r="489" spans="1:65" s="12" customFormat="1" ht="22.9" customHeight="1">
      <c r="B489" s="169"/>
      <c r="D489" s="170" t="s">
        <v>73</v>
      </c>
      <c r="E489" s="180" t="s">
        <v>101</v>
      </c>
      <c r="F489" s="180" t="s">
        <v>703</v>
      </c>
      <c r="I489" s="172"/>
      <c r="J489" s="181">
        <f>BK489</f>
        <v>0</v>
      </c>
      <c r="L489" s="169"/>
      <c r="M489" s="174"/>
      <c r="N489" s="175"/>
      <c r="O489" s="175"/>
      <c r="P489" s="176">
        <f>SUM(P490:P536)</f>
        <v>0</v>
      </c>
      <c r="Q489" s="175"/>
      <c r="R489" s="176">
        <f>SUM(R490:R536)</f>
        <v>31.90869</v>
      </c>
      <c r="S489" s="175"/>
      <c r="T489" s="177">
        <f>SUM(T490:T536)</f>
        <v>0</v>
      </c>
      <c r="AR489" s="170" t="s">
        <v>79</v>
      </c>
      <c r="AT489" s="178" t="s">
        <v>73</v>
      </c>
      <c r="AU489" s="178" t="s">
        <v>79</v>
      </c>
      <c r="AY489" s="170" t="s">
        <v>130</v>
      </c>
      <c r="BK489" s="179">
        <f>SUM(BK490:BK536)</f>
        <v>0</v>
      </c>
    </row>
    <row r="490" spans="1:65" s="2" customFormat="1" ht="16.5" customHeight="1">
      <c r="A490" s="32"/>
      <c r="B490" s="137"/>
      <c r="C490" s="138" t="s">
        <v>704</v>
      </c>
      <c r="D490" s="138" t="s">
        <v>127</v>
      </c>
      <c r="E490" s="139" t="s">
        <v>705</v>
      </c>
      <c r="F490" s="140" t="s">
        <v>706</v>
      </c>
      <c r="G490" s="141" t="s">
        <v>164</v>
      </c>
      <c r="H490" s="142">
        <v>15</v>
      </c>
      <c r="I490" s="143"/>
      <c r="J490" s="144">
        <f>ROUND(I490*H490,2)</f>
        <v>0</v>
      </c>
      <c r="K490" s="140" t="s">
        <v>181</v>
      </c>
      <c r="L490" s="33"/>
      <c r="M490" s="145" t="s">
        <v>1</v>
      </c>
      <c r="N490" s="146" t="s">
        <v>39</v>
      </c>
      <c r="O490" s="58"/>
      <c r="P490" s="147">
        <f>O490*H490</f>
        <v>0</v>
      </c>
      <c r="Q490" s="147">
        <v>0</v>
      </c>
      <c r="R490" s="147">
        <f>Q490*H490</f>
        <v>0</v>
      </c>
      <c r="S490" s="147">
        <v>0</v>
      </c>
      <c r="T490" s="148">
        <f>S490*H490</f>
        <v>0</v>
      </c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R490" s="149" t="s">
        <v>89</v>
      </c>
      <c r="AT490" s="149" t="s">
        <v>127</v>
      </c>
      <c r="AU490" s="149" t="s">
        <v>83</v>
      </c>
      <c r="AY490" s="17" t="s">
        <v>130</v>
      </c>
      <c r="BE490" s="150">
        <f>IF(N490="základní",J490,0)</f>
        <v>0</v>
      </c>
      <c r="BF490" s="150">
        <f>IF(N490="snížená",J490,0)</f>
        <v>0</v>
      </c>
      <c r="BG490" s="150">
        <f>IF(N490="zákl. přenesená",J490,0)</f>
        <v>0</v>
      </c>
      <c r="BH490" s="150">
        <f>IF(N490="sníž. přenesená",J490,0)</f>
        <v>0</v>
      </c>
      <c r="BI490" s="150">
        <f>IF(N490="nulová",J490,0)</f>
        <v>0</v>
      </c>
      <c r="BJ490" s="17" t="s">
        <v>79</v>
      </c>
      <c r="BK490" s="150">
        <f>ROUND(I490*H490,2)</f>
        <v>0</v>
      </c>
      <c r="BL490" s="17" t="s">
        <v>89</v>
      </c>
      <c r="BM490" s="149" t="s">
        <v>707</v>
      </c>
    </row>
    <row r="491" spans="1:65" s="2" customFormat="1">
      <c r="A491" s="32"/>
      <c r="B491" s="33"/>
      <c r="C491" s="32"/>
      <c r="D491" s="151" t="s">
        <v>132</v>
      </c>
      <c r="E491" s="32"/>
      <c r="F491" s="152" t="s">
        <v>706</v>
      </c>
      <c r="G491" s="32"/>
      <c r="H491" s="32"/>
      <c r="I491" s="96"/>
      <c r="J491" s="32"/>
      <c r="K491" s="32"/>
      <c r="L491" s="33"/>
      <c r="M491" s="153"/>
      <c r="N491" s="154"/>
      <c r="O491" s="58"/>
      <c r="P491" s="58"/>
      <c r="Q491" s="58"/>
      <c r="R491" s="58"/>
      <c r="S491" s="58"/>
      <c r="T491" s="59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T491" s="17" t="s">
        <v>132</v>
      </c>
      <c r="AU491" s="17" t="s">
        <v>83</v>
      </c>
    </row>
    <row r="492" spans="1:65" s="2" customFormat="1" ht="16.5" customHeight="1">
      <c r="A492" s="32"/>
      <c r="B492" s="137"/>
      <c r="C492" s="138" t="s">
        <v>708</v>
      </c>
      <c r="D492" s="138" t="s">
        <v>127</v>
      </c>
      <c r="E492" s="139" t="s">
        <v>709</v>
      </c>
      <c r="F492" s="140" t="s">
        <v>710</v>
      </c>
      <c r="G492" s="141" t="s">
        <v>164</v>
      </c>
      <c r="H492" s="142">
        <v>4</v>
      </c>
      <c r="I492" s="143"/>
      <c r="J492" s="144">
        <f>ROUND(I492*H492,2)</f>
        <v>0</v>
      </c>
      <c r="K492" s="140" t="s">
        <v>181</v>
      </c>
      <c r="L492" s="33"/>
      <c r="M492" s="145" t="s">
        <v>1</v>
      </c>
      <c r="N492" s="146" t="s">
        <v>39</v>
      </c>
      <c r="O492" s="58"/>
      <c r="P492" s="147">
        <f>O492*H492</f>
        <v>0</v>
      </c>
      <c r="Q492" s="147">
        <v>0</v>
      </c>
      <c r="R492" s="147">
        <f>Q492*H492</f>
        <v>0</v>
      </c>
      <c r="S492" s="147">
        <v>0</v>
      </c>
      <c r="T492" s="148">
        <f>S492*H492</f>
        <v>0</v>
      </c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R492" s="149" t="s">
        <v>89</v>
      </c>
      <c r="AT492" s="149" t="s">
        <v>127</v>
      </c>
      <c r="AU492" s="149" t="s">
        <v>83</v>
      </c>
      <c r="AY492" s="17" t="s">
        <v>130</v>
      </c>
      <c r="BE492" s="150">
        <f>IF(N492="základní",J492,0)</f>
        <v>0</v>
      </c>
      <c r="BF492" s="150">
        <f>IF(N492="snížená",J492,0)</f>
        <v>0</v>
      </c>
      <c r="BG492" s="150">
        <f>IF(N492="zákl. přenesená",J492,0)</f>
        <v>0</v>
      </c>
      <c r="BH492" s="150">
        <f>IF(N492="sníž. přenesená",J492,0)</f>
        <v>0</v>
      </c>
      <c r="BI492" s="150">
        <f>IF(N492="nulová",J492,0)</f>
        <v>0</v>
      </c>
      <c r="BJ492" s="17" t="s">
        <v>79</v>
      </c>
      <c r="BK492" s="150">
        <f>ROUND(I492*H492,2)</f>
        <v>0</v>
      </c>
      <c r="BL492" s="17" t="s">
        <v>89</v>
      </c>
      <c r="BM492" s="149" t="s">
        <v>711</v>
      </c>
    </row>
    <row r="493" spans="1:65" s="2" customFormat="1">
      <c r="A493" s="32"/>
      <c r="B493" s="33"/>
      <c r="C493" s="32"/>
      <c r="D493" s="151" t="s">
        <v>132</v>
      </c>
      <c r="E493" s="32"/>
      <c r="F493" s="152" t="s">
        <v>710</v>
      </c>
      <c r="G493" s="32"/>
      <c r="H493" s="32"/>
      <c r="I493" s="96"/>
      <c r="J493" s="32"/>
      <c r="K493" s="32"/>
      <c r="L493" s="33"/>
      <c r="M493" s="153"/>
      <c r="N493" s="154"/>
      <c r="O493" s="58"/>
      <c r="P493" s="58"/>
      <c r="Q493" s="58"/>
      <c r="R493" s="58"/>
      <c r="S493" s="58"/>
      <c r="T493" s="59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T493" s="17" t="s">
        <v>132</v>
      </c>
      <c r="AU493" s="17" t="s">
        <v>83</v>
      </c>
    </row>
    <row r="494" spans="1:65" s="2" customFormat="1" ht="16.5" customHeight="1">
      <c r="A494" s="32"/>
      <c r="B494" s="137"/>
      <c r="C494" s="138" t="s">
        <v>712</v>
      </c>
      <c r="D494" s="138" t="s">
        <v>127</v>
      </c>
      <c r="E494" s="139" t="s">
        <v>713</v>
      </c>
      <c r="F494" s="140" t="s">
        <v>714</v>
      </c>
      <c r="G494" s="141" t="s">
        <v>164</v>
      </c>
      <c r="H494" s="142">
        <v>5</v>
      </c>
      <c r="I494" s="143"/>
      <c r="J494" s="144">
        <f>ROUND(I494*H494,2)</f>
        <v>0</v>
      </c>
      <c r="K494" s="140" t="s">
        <v>181</v>
      </c>
      <c r="L494" s="33"/>
      <c r="M494" s="145" t="s">
        <v>1</v>
      </c>
      <c r="N494" s="146" t="s">
        <v>39</v>
      </c>
      <c r="O494" s="58"/>
      <c r="P494" s="147">
        <f>O494*H494</f>
        <v>0</v>
      </c>
      <c r="Q494" s="147">
        <v>0</v>
      </c>
      <c r="R494" s="147">
        <f>Q494*H494</f>
        <v>0</v>
      </c>
      <c r="S494" s="147">
        <v>0</v>
      </c>
      <c r="T494" s="148">
        <f>S494*H494</f>
        <v>0</v>
      </c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R494" s="149" t="s">
        <v>89</v>
      </c>
      <c r="AT494" s="149" t="s">
        <v>127</v>
      </c>
      <c r="AU494" s="149" t="s">
        <v>83</v>
      </c>
      <c r="AY494" s="17" t="s">
        <v>130</v>
      </c>
      <c r="BE494" s="150">
        <f>IF(N494="základní",J494,0)</f>
        <v>0</v>
      </c>
      <c r="BF494" s="150">
        <f>IF(N494="snížená",J494,0)</f>
        <v>0</v>
      </c>
      <c r="BG494" s="150">
        <f>IF(N494="zákl. přenesená",J494,0)</f>
        <v>0</v>
      </c>
      <c r="BH494" s="150">
        <f>IF(N494="sníž. přenesená",J494,0)</f>
        <v>0</v>
      </c>
      <c r="BI494" s="150">
        <f>IF(N494="nulová",J494,0)</f>
        <v>0</v>
      </c>
      <c r="BJ494" s="17" t="s">
        <v>79</v>
      </c>
      <c r="BK494" s="150">
        <f>ROUND(I494*H494,2)</f>
        <v>0</v>
      </c>
      <c r="BL494" s="17" t="s">
        <v>89</v>
      </c>
      <c r="BM494" s="149" t="s">
        <v>715</v>
      </c>
    </row>
    <row r="495" spans="1:65" s="2" customFormat="1">
      <c r="A495" s="32"/>
      <c r="B495" s="33"/>
      <c r="C495" s="32"/>
      <c r="D495" s="151" t="s">
        <v>132</v>
      </c>
      <c r="E495" s="32"/>
      <c r="F495" s="152" t="s">
        <v>714</v>
      </c>
      <c r="G495" s="32"/>
      <c r="H495" s="32"/>
      <c r="I495" s="96"/>
      <c r="J495" s="32"/>
      <c r="K495" s="32"/>
      <c r="L495" s="33"/>
      <c r="M495" s="153"/>
      <c r="N495" s="154"/>
      <c r="O495" s="58"/>
      <c r="P495" s="58"/>
      <c r="Q495" s="58"/>
      <c r="R495" s="58"/>
      <c r="S495" s="58"/>
      <c r="T495" s="59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T495" s="17" t="s">
        <v>132</v>
      </c>
      <c r="AU495" s="17" t="s">
        <v>83</v>
      </c>
    </row>
    <row r="496" spans="1:65" s="2" customFormat="1" ht="21.75" customHeight="1">
      <c r="A496" s="32"/>
      <c r="B496" s="137"/>
      <c r="C496" s="138" t="s">
        <v>716</v>
      </c>
      <c r="D496" s="138" t="s">
        <v>127</v>
      </c>
      <c r="E496" s="139" t="s">
        <v>717</v>
      </c>
      <c r="F496" s="140" t="s">
        <v>718</v>
      </c>
      <c r="G496" s="141" t="s">
        <v>323</v>
      </c>
      <c r="H496" s="142">
        <v>54.15</v>
      </c>
      <c r="I496" s="143"/>
      <c r="J496" s="144">
        <f>ROUND(I496*H496,2)</f>
        <v>0</v>
      </c>
      <c r="K496" s="140" t="s">
        <v>181</v>
      </c>
      <c r="L496" s="33"/>
      <c r="M496" s="145" t="s">
        <v>1</v>
      </c>
      <c r="N496" s="146" t="s">
        <v>39</v>
      </c>
      <c r="O496" s="58"/>
      <c r="P496" s="147">
        <f>O496*H496</f>
        <v>0</v>
      </c>
      <c r="Q496" s="147">
        <v>1.0000000000000001E-5</v>
      </c>
      <c r="R496" s="147">
        <f>Q496*H496</f>
        <v>5.4149999999999999E-4</v>
      </c>
      <c r="S496" s="147">
        <v>0</v>
      </c>
      <c r="T496" s="148">
        <f>S496*H496</f>
        <v>0</v>
      </c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R496" s="149" t="s">
        <v>89</v>
      </c>
      <c r="AT496" s="149" t="s">
        <v>127</v>
      </c>
      <c r="AU496" s="149" t="s">
        <v>83</v>
      </c>
      <c r="AY496" s="17" t="s">
        <v>130</v>
      </c>
      <c r="BE496" s="150">
        <f>IF(N496="základní",J496,0)</f>
        <v>0</v>
      </c>
      <c r="BF496" s="150">
        <f>IF(N496="snížená",J496,0)</f>
        <v>0</v>
      </c>
      <c r="BG496" s="150">
        <f>IF(N496="zákl. přenesená",J496,0)</f>
        <v>0</v>
      </c>
      <c r="BH496" s="150">
        <f>IF(N496="sníž. přenesená",J496,0)</f>
        <v>0</v>
      </c>
      <c r="BI496" s="150">
        <f>IF(N496="nulová",J496,0)</f>
        <v>0</v>
      </c>
      <c r="BJ496" s="17" t="s">
        <v>79</v>
      </c>
      <c r="BK496" s="150">
        <f>ROUND(I496*H496,2)</f>
        <v>0</v>
      </c>
      <c r="BL496" s="17" t="s">
        <v>89</v>
      </c>
      <c r="BM496" s="149" t="s">
        <v>719</v>
      </c>
    </row>
    <row r="497" spans="1:65" s="2" customFormat="1" ht="29.25">
      <c r="A497" s="32"/>
      <c r="B497" s="33"/>
      <c r="C497" s="32"/>
      <c r="D497" s="151" t="s">
        <v>132</v>
      </c>
      <c r="E497" s="32"/>
      <c r="F497" s="152" t="s">
        <v>720</v>
      </c>
      <c r="G497" s="32"/>
      <c r="H497" s="32"/>
      <c r="I497" s="96"/>
      <c r="J497" s="32"/>
      <c r="K497" s="32"/>
      <c r="L497" s="33"/>
      <c r="M497" s="153"/>
      <c r="N497" s="154"/>
      <c r="O497" s="58"/>
      <c r="P497" s="58"/>
      <c r="Q497" s="58"/>
      <c r="R497" s="58"/>
      <c r="S497" s="58"/>
      <c r="T497" s="59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T497" s="17" t="s">
        <v>132</v>
      </c>
      <c r="AU497" s="17" t="s">
        <v>83</v>
      </c>
    </row>
    <row r="498" spans="1:65" s="14" customFormat="1">
      <c r="B498" s="189"/>
      <c r="D498" s="151" t="s">
        <v>184</v>
      </c>
      <c r="E498" s="190" t="s">
        <v>1</v>
      </c>
      <c r="F498" s="191" t="s">
        <v>721</v>
      </c>
      <c r="H498" s="192">
        <v>54.15</v>
      </c>
      <c r="I498" s="193"/>
      <c r="L498" s="189"/>
      <c r="M498" s="194"/>
      <c r="N498" s="195"/>
      <c r="O498" s="195"/>
      <c r="P498" s="195"/>
      <c r="Q498" s="195"/>
      <c r="R498" s="195"/>
      <c r="S498" s="195"/>
      <c r="T498" s="196"/>
      <c r="AT498" s="190" t="s">
        <v>184</v>
      </c>
      <c r="AU498" s="190" t="s">
        <v>83</v>
      </c>
      <c r="AV498" s="14" t="s">
        <v>83</v>
      </c>
      <c r="AW498" s="14" t="s">
        <v>30</v>
      </c>
      <c r="AX498" s="14" t="s">
        <v>74</v>
      </c>
      <c r="AY498" s="190" t="s">
        <v>130</v>
      </c>
    </row>
    <row r="499" spans="1:65" s="15" customFormat="1">
      <c r="B499" s="197"/>
      <c r="D499" s="151" t="s">
        <v>184</v>
      </c>
      <c r="E499" s="198" t="s">
        <v>1</v>
      </c>
      <c r="F499" s="199" t="s">
        <v>187</v>
      </c>
      <c r="H499" s="200">
        <v>54.15</v>
      </c>
      <c r="I499" s="201"/>
      <c r="L499" s="197"/>
      <c r="M499" s="202"/>
      <c r="N499" s="203"/>
      <c r="O499" s="203"/>
      <c r="P499" s="203"/>
      <c r="Q499" s="203"/>
      <c r="R499" s="203"/>
      <c r="S499" s="203"/>
      <c r="T499" s="204"/>
      <c r="AT499" s="198" t="s">
        <v>184</v>
      </c>
      <c r="AU499" s="198" t="s">
        <v>83</v>
      </c>
      <c r="AV499" s="15" t="s">
        <v>89</v>
      </c>
      <c r="AW499" s="15" t="s">
        <v>30</v>
      </c>
      <c r="AX499" s="15" t="s">
        <v>79</v>
      </c>
      <c r="AY499" s="198" t="s">
        <v>130</v>
      </c>
    </row>
    <row r="500" spans="1:65" s="2" customFormat="1" ht="16.5" customHeight="1">
      <c r="A500" s="32"/>
      <c r="B500" s="137"/>
      <c r="C500" s="205" t="s">
        <v>722</v>
      </c>
      <c r="D500" s="205" t="s">
        <v>264</v>
      </c>
      <c r="E500" s="206" t="s">
        <v>723</v>
      </c>
      <c r="F500" s="207" t="s">
        <v>724</v>
      </c>
      <c r="G500" s="208" t="s">
        <v>323</v>
      </c>
      <c r="H500" s="209">
        <v>54.15</v>
      </c>
      <c r="I500" s="210"/>
      <c r="J500" s="211">
        <f>ROUND(I500*H500,2)</f>
        <v>0</v>
      </c>
      <c r="K500" s="207" t="s">
        <v>181</v>
      </c>
      <c r="L500" s="212"/>
      <c r="M500" s="213" t="s">
        <v>1</v>
      </c>
      <c r="N500" s="214" t="s">
        <v>39</v>
      </c>
      <c r="O500" s="58"/>
      <c r="P500" s="147">
        <f>O500*H500</f>
        <v>0</v>
      </c>
      <c r="Q500" s="147">
        <v>2.5899999999999999E-3</v>
      </c>
      <c r="R500" s="147">
        <f>Q500*H500</f>
        <v>0.1402485</v>
      </c>
      <c r="S500" s="147">
        <v>0</v>
      </c>
      <c r="T500" s="148">
        <f>S500*H500</f>
        <v>0</v>
      </c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R500" s="149" t="s">
        <v>101</v>
      </c>
      <c r="AT500" s="149" t="s">
        <v>264</v>
      </c>
      <c r="AU500" s="149" t="s">
        <v>83</v>
      </c>
      <c r="AY500" s="17" t="s">
        <v>130</v>
      </c>
      <c r="BE500" s="150">
        <f>IF(N500="základní",J500,0)</f>
        <v>0</v>
      </c>
      <c r="BF500" s="150">
        <f>IF(N500="snížená",J500,0)</f>
        <v>0</v>
      </c>
      <c r="BG500" s="150">
        <f>IF(N500="zákl. přenesená",J500,0)</f>
        <v>0</v>
      </c>
      <c r="BH500" s="150">
        <f>IF(N500="sníž. přenesená",J500,0)</f>
        <v>0</v>
      </c>
      <c r="BI500" s="150">
        <f>IF(N500="nulová",J500,0)</f>
        <v>0</v>
      </c>
      <c r="BJ500" s="17" t="s">
        <v>79</v>
      </c>
      <c r="BK500" s="150">
        <f>ROUND(I500*H500,2)</f>
        <v>0</v>
      </c>
      <c r="BL500" s="17" t="s">
        <v>89</v>
      </c>
      <c r="BM500" s="149" t="s">
        <v>725</v>
      </c>
    </row>
    <row r="501" spans="1:65" s="2" customFormat="1">
      <c r="A501" s="32"/>
      <c r="B501" s="33"/>
      <c r="C501" s="32"/>
      <c r="D501" s="151" t="s">
        <v>132</v>
      </c>
      <c r="E501" s="32"/>
      <c r="F501" s="152" t="s">
        <v>724</v>
      </c>
      <c r="G501" s="32"/>
      <c r="H501" s="32"/>
      <c r="I501" s="96"/>
      <c r="J501" s="32"/>
      <c r="K501" s="32"/>
      <c r="L501" s="33"/>
      <c r="M501" s="153"/>
      <c r="N501" s="154"/>
      <c r="O501" s="58"/>
      <c r="P501" s="58"/>
      <c r="Q501" s="58"/>
      <c r="R501" s="58"/>
      <c r="S501" s="58"/>
      <c r="T501" s="59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T501" s="17" t="s">
        <v>132</v>
      </c>
      <c r="AU501" s="17" t="s">
        <v>83</v>
      </c>
    </row>
    <row r="502" spans="1:65" s="2" customFormat="1" ht="21.75" customHeight="1">
      <c r="A502" s="32"/>
      <c r="B502" s="137"/>
      <c r="C502" s="138" t="s">
        <v>726</v>
      </c>
      <c r="D502" s="138" t="s">
        <v>127</v>
      </c>
      <c r="E502" s="139" t="s">
        <v>727</v>
      </c>
      <c r="F502" s="140" t="s">
        <v>728</v>
      </c>
      <c r="G502" s="141" t="s">
        <v>221</v>
      </c>
      <c r="H502" s="142">
        <v>15</v>
      </c>
      <c r="I502" s="143"/>
      <c r="J502" s="144">
        <f>ROUND(I502*H502,2)</f>
        <v>0</v>
      </c>
      <c r="K502" s="140" t="s">
        <v>181</v>
      </c>
      <c r="L502" s="33"/>
      <c r="M502" s="145" t="s">
        <v>1</v>
      </c>
      <c r="N502" s="146" t="s">
        <v>39</v>
      </c>
      <c r="O502" s="58"/>
      <c r="P502" s="147">
        <f>O502*H502</f>
        <v>0</v>
      </c>
      <c r="Q502" s="147">
        <v>0</v>
      </c>
      <c r="R502" s="147">
        <f>Q502*H502</f>
        <v>0</v>
      </c>
      <c r="S502" s="147">
        <v>0</v>
      </c>
      <c r="T502" s="148">
        <f>S502*H502</f>
        <v>0</v>
      </c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R502" s="149" t="s">
        <v>89</v>
      </c>
      <c r="AT502" s="149" t="s">
        <v>127</v>
      </c>
      <c r="AU502" s="149" t="s">
        <v>83</v>
      </c>
      <c r="AY502" s="17" t="s">
        <v>130</v>
      </c>
      <c r="BE502" s="150">
        <f>IF(N502="základní",J502,0)</f>
        <v>0</v>
      </c>
      <c r="BF502" s="150">
        <f>IF(N502="snížená",J502,0)</f>
        <v>0</v>
      </c>
      <c r="BG502" s="150">
        <f>IF(N502="zákl. přenesená",J502,0)</f>
        <v>0</v>
      </c>
      <c r="BH502" s="150">
        <f>IF(N502="sníž. přenesená",J502,0)</f>
        <v>0</v>
      </c>
      <c r="BI502" s="150">
        <f>IF(N502="nulová",J502,0)</f>
        <v>0</v>
      </c>
      <c r="BJ502" s="17" t="s">
        <v>79</v>
      </c>
      <c r="BK502" s="150">
        <f>ROUND(I502*H502,2)</f>
        <v>0</v>
      </c>
      <c r="BL502" s="17" t="s">
        <v>89</v>
      </c>
      <c r="BM502" s="149" t="s">
        <v>729</v>
      </c>
    </row>
    <row r="503" spans="1:65" s="2" customFormat="1" ht="19.5">
      <c r="A503" s="32"/>
      <c r="B503" s="33"/>
      <c r="C503" s="32"/>
      <c r="D503" s="151" t="s">
        <v>132</v>
      </c>
      <c r="E503" s="32"/>
      <c r="F503" s="152" t="s">
        <v>730</v>
      </c>
      <c r="G503" s="32"/>
      <c r="H503" s="32"/>
      <c r="I503" s="96"/>
      <c r="J503" s="32"/>
      <c r="K503" s="32"/>
      <c r="L503" s="33"/>
      <c r="M503" s="153"/>
      <c r="N503" s="154"/>
      <c r="O503" s="58"/>
      <c r="P503" s="58"/>
      <c r="Q503" s="58"/>
      <c r="R503" s="58"/>
      <c r="S503" s="58"/>
      <c r="T503" s="59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T503" s="17" t="s">
        <v>132</v>
      </c>
      <c r="AU503" s="17" t="s">
        <v>83</v>
      </c>
    </row>
    <row r="504" spans="1:65" s="2" customFormat="1" ht="16.5" customHeight="1">
      <c r="A504" s="32"/>
      <c r="B504" s="137"/>
      <c r="C504" s="205" t="s">
        <v>731</v>
      </c>
      <c r="D504" s="205" t="s">
        <v>264</v>
      </c>
      <c r="E504" s="206" t="s">
        <v>732</v>
      </c>
      <c r="F504" s="207" t="s">
        <v>733</v>
      </c>
      <c r="G504" s="208" t="s">
        <v>221</v>
      </c>
      <c r="H504" s="209">
        <v>15</v>
      </c>
      <c r="I504" s="210"/>
      <c r="J504" s="211">
        <f>ROUND(I504*H504,2)</f>
        <v>0</v>
      </c>
      <c r="K504" s="207" t="s">
        <v>181</v>
      </c>
      <c r="L504" s="212"/>
      <c r="M504" s="213" t="s">
        <v>1</v>
      </c>
      <c r="N504" s="214" t="s">
        <v>39</v>
      </c>
      <c r="O504" s="58"/>
      <c r="P504" s="147">
        <f>O504*H504</f>
        <v>0</v>
      </c>
      <c r="Q504" s="147">
        <v>8.0000000000000004E-4</v>
      </c>
      <c r="R504" s="147">
        <f>Q504*H504</f>
        <v>1.2E-2</v>
      </c>
      <c r="S504" s="147">
        <v>0</v>
      </c>
      <c r="T504" s="148">
        <f>S504*H504</f>
        <v>0</v>
      </c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R504" s="149" t="s">
        <v>101</v>
      </c>
      <c r="AT504" s="149" t="s">
        <v>264</v>
      </c>
      <c r="AU504" s="149" t="s">
        <v>83</v>
      </c>
      <c r="AY504" s="17" t="s">
        <v>130</v>
      </c>
      <c r="BE504" s="150">
        <f>IF(N504="základní",J504,0)</f>
        <v>0</v>
      </c>
      <c r="BF504" s="150">
        <f>IF(N504="snížená",J504,0)</f>
        <v>0</v>
      </c>
      <c r="BG504" s="150">
        <f>IF(N504="zákl. přenesená",J504,0)</f>
        <v>0</v>
      </c>
      <c r="BH504" s="150">
        <f>IF(N504="sníž. přenesená",J504,0)</f>
        <v>0</v>
      </c>
      <c r="BI504" s="150">
        <f>IF(N504="nulová",J504,0)</f>
        <v>0</v>
      </c>
      <c r="BJ504" s="17" t="s">
        <v>79</v>
      </c>
      <c r="BK504" s="150">
        <f>ROUND(I504*H504,2)</f>
        <v>0</v>
      </c>
      <c r="BL504" s="17" t="s">
        <v>89</v>
      </c>
      <c r="BM504" s="149" t="s">
        <v>734</v>
      </c>
    </row>
    <row r="505" spans="1:65" s="2" customFormat="1">
      <c r="A505" s="32"/>
      <c r="B505" s="33"/>
      <c r="C505" s="32"/>
      <c r="D505" s="151" t="s">
        <v>132</v>
      </c>
      <c r="E505" s="32"/>
      <c r="F505" s="152" t="s">
        <v>733</v>
      </c>
      <c r="G505" s="32"/>
      <c r="H505" s="32"/>
      <c r="I505" s="96"/>
      <c r="J505" s="32"/>
      <c r="K505" s="32"/>
      <c r="L505" s="33"/>
      <c r="M505" s="153"/>
      <c r="N505" s="154"/>
      <c r="O505" s="58"/>
      <c r="P505" s="58"/>
      <c r="Q505" s="58"/>
      <c r="R505" s="58"/>
      <c r="S505" s="58"/>
      <c r="T505" s="59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T505" s="17" t="s">
        <v>132</v>
      </c>
      <c r="AU505" s="17" t="s">
        <v>83</v>
      </c>
    </row>
    <row r="506" spans="1:65" s="2" customFormat="1" ht="21.75" customHeight="1">
      <c r="A506" s="32"/>
      <c r="B506" s="137"/>
      <c r="C506" s="138" t="s">
        <v>735</v>
      </c>
      <c r="D506" s="138" t="s">
        <v>127</v>
      </c>
      <c r="E506" s="139" t="s">
        <v>736</v>
      </c>
      <c r="F506" s="140" t="s">
        <v>737</v>
      </c>
      <c r="G506" s="141" t="s">
        <v>221</v>
      </c>
      <c r="H506" s="142">
        <v>18</v>
      </c>
      <c r="I506" s="143"/>
      <c r="J506" s="144">
        <f>ROUND(I506*H506,2)</f>
        <v>0</v>
      </c>
      <c r="K506" s="140" t="s">
        <v>181</v>
      </c>
      <c r="L506" s="33"/>
      <c r="M506" s="145" t="s">
        <v>1</v>
      </c>
      <c r="N506" s="146" t="s">
        <v>39</v>
      </c>
      <c r="O506" s="58"/>
      <c r="P506" s="147">
        <f>O506*H506</f>
        <v>0</v>
      </c>
      <c r="Q506" s="147">
        <v>0.34089999999999998</v>
      </c>
      <c r="R506" s="147">
        <f>Q506*H506</f>
        <v>6.1361999999999997</v>
      </c>
      <c r="S506" s="147">
        <v>0</v>
      </c>
      <c r="T506" s="148">
        <f>S506*H506</f>
        <v>0</v>
      </c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R506" s="149" t="s">
        <v>89</v>
      </c>
      <c r="AT506" s="149" t="s">
        <v>127</v>
      </c>
      <c r="AU506" s="149" t="s">
        <v>83</v>
      </c>
      <c r="AY506" s="17" t="s">
        <v>130</v>
      </c>
      <c r="BE506" s="150">
        <f>IF(N506="základní",J506,0)</f>
        <v>0</v>
      </c>
      <c r="BF506" s="150">
        <f>IF(N506="snížená",J506,0)</f>
        <v>0</v>
      </c>
      <c r="BG506" s="150">
        <f>IF(N506="zákl. přenesená",J506,0)</f>
        <v>0</v>
      </c>
      <c r="BH506" s="150">
        <f>IF(N506="sníž. přenesená",J506,0)</f>
        <v>0</v>
      </c>
      <c r="BI506" s="150">
        <f>IF(N506="nulová",J506,0)</f>
        <v>0</v>
      </c>
      <c r="BJ506" s="17" t="s">
        <v>79</v>
      </c>
      <c r="BK506" s="150">
        <f>ROUND(I506*H506,2)</f>
        <v>0</v>
      </c>
      <c r="BL506" s="17" t="s">
        <v>89</v>
      </c>
      <c r="BM506" s="149" t="s">
        <v>738</v>
      </c>
    </row>
    <row r="507" spans="1:65" s="2" customFormat="1" ht="19.5">
      <c r="A507" s="32"/>
      <c r="B507" s="33"/>
      <c r="C507" s="32"/>
      <c r="D507" s="151" t="s">
        <v>132</v>
      </c>
      <c r="E507" s="32"/>
      <c r="F507" s="152" t="s">
        <v>739</v>
      </c>
      <c r="G507" s="32"/>
      <c r="H507" s="32"/>
      <c r="I507" s="96"/>
      <c r="J507" s="32"/>
      <c r="K507" s="32"/>
      <c r="L507" s="33"/>
      <c r="M507" s="153"/>
      <c r="N507" s="154"/>
      <c r="O507" s="58"/>
      <c r="P507" s="58"/>
      <c r="Q507" s="58"/>
      <c r="R507" s="58"/>
      <c r="S507" s="58"/>
      <c r="T507" s="59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T507" s="17" t="s">
        <v>132</v>
      </c>
      <c r="AU507" s="17" t="s">
        <v>83</v>
      </c>
    </row>
    <row r="508" spans="1:65" s="14" customFormat="1">
      <c r="B508" s="189"/>
      <c r="D508" s="151" t="s">
        <v>184</v>
      </c>
      <c r="E508" s="190" t="s">
        <v>1</v>
      </c>
      <c r="F508" s="191" t="s">
        <v>740</v>
      </c>
      <c r="H508" s="192">
        <v>18</v>
      </c>
      <c r="I508" s="193"/>
      <c r="L508" s="189"/>
      <c r="M508" s="194"/>
      <c r="N508" s="195"/>
      <c r="O508" s="195"/>
      <c r="P508" s="195"/>
      <c r="Q508" s="195"/>
      <c r="R508" s="195"/>
      <c r="S508" s="195"/>
      <c r="T508" s="196"/>
      <c r="AT508" s="190" t="s">
        <v>184</v>
      </c>
      <c r="AU508" s="190" t="s">
        <v>83</v>
      </c>
      <c r="AV508" s="14" t="s">
        <v>83</v>
      </c>
      <c r="AW508" s="14" t="s">
        <v>30</v>
      </c>
      <c r="AX508" s="14" t="s">
        <v>74</v>
      </c>
      <c r="AY508" s="190" t="s">
        <v>130</v>
      </c>
    </row>
    <row r="509" spans="1:65" s="15" customFormat="1">
      <c r="B509" s="197"/>
      <c r="D509" s="151" t="s">
        <v>184</v>
      </c>
      <c r="E509" s="198" t="s">
        <v>1</v>
      </c>
      <c r="F509" s="199" t="s">
        <v>187</v>
      </c>
      <c r="H509" s="200">
        <v>18</v>
      </c>
      <c r="I509" s="201"/>
      <c r="L509" s="197"/>
      <c r="M509" s="202"/>
      <c r="N509" s="203"/>
      <c r="O509" s="203"/>
      <c r="P509" s="203"/>
      <c r="Q509" s="203"/>
      <c r="R509" s="203"/>
      <c r="S509" s="203"/>
      <c r="T509" s="204"/>
      <c r="AT509" s="198" t="s">
        <v>184</v>
      </c>
      <c r="AU509" s="198" t="s">
        <v>83</v>
      </c>
      <c r="AV509" s="15" t="s">
        <v>89</v>
      </c>
      <c r="AW509" s="15" t="s">
        <v>30</v>
      </c>
      <c r="AX509" s="15" t="s">
        <v>79</v>
      </c>
      <c r="AY509" s="198" t="s">
        <v>130</v>
      </c>
    </row>
    <row r="510" spans="1:65" s="2" customFormat="1" ht="21.75" customHeight="1">
      <c r="A510" s="32"/>
      <c r="B510" s="137"/>
      <c r="C510" s="138" t="s">
        <v>741</v>
      </c>
      <c r="D510" s="138" t="s">
        <v>127</v>
      </c>
      <c r="E510" s="139" t="s">
        <v>742</v>
      </c>
      <c r="F510" s="140" t="s">
        <v>743</v>
      </c>
      <c r="G510" s="141" t="s">
        <v>221</v>
      </c>
      <c r="H510" s="142">
        <v>7</v>
      </c>
      <c r="I510" s="143"/>
      <c r="J510" s="144">
        <f>ROUND(I510*H510,2)</f>
        <v>0</v>
      </c>
      <c r="K510" s="140" t="s">
        <v>205</v>
      </c>
      <c r="L510" s="33"/>
      <c r="M510" s="145" t="s">
        <v>1</v>
      </c>
      <c r="N510" s="146" t="s">
        <v>39</v>
      </c>
      <c r="O510" s="58"/>
      <c r="P510" s="147">
        <f>O510*H510</f>
        <v>0</v>
      </c>
      <c r="Q510" s="147">
        <v>7.0200000000000002E-3</v>
      </c>
      <c r="R510" s="147">
        <f>Q510*H510</f>
        <v>4.9140000000000003E-2</v>
      </c>
      <c r="S510" s="147">
        <v>0</v>
      </c>
      <c r="T510" s="148">
        <f>S510*H510</f>
        <v>0</v>
      </c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R510" s="149" t="s">
        <v>89</v>
      </c>
      <c r="AT510" s="149" t="s">
        <v>127</v>
      </c>
      <c r="AU510" s="149" t="s">
        <v>83</v>
      </c>
      <c r="AY510" s="17" t="s">
        <v>130</v>
      </c>
      <c r="BE510" s="150">
        <f>IF(N510="základní",J510,0)</f>
        <v>0</v>
      </c>
      <c r="BF510" s="150">
        <f>IF(N510="snížená",J510,0)</f>
        <v>0</v>
      </c>
      <c r="BG510" s="150">
        <f>IF(N510="zákl. přenesená",J510,0)</f>
        <v>0</v>
      </c>
      <c r="BH510" s="150">
        <f>IF(N510="sníž. přenesená",J510,0)</f>
        <v>0</v>
      </c>
      <c r="BI510" s="150">
        <f>IF(N510="nulová",J510,0)</f>
        <v>0</v>
      </c>
      <c r="BJ510" s="17" t="s">
        <v>79</v>
      </c>
      <c r="BK510" s="150">
        <f>ROUND(I510*H510,2)</f>
        <v>0</v>
      </c>
      <c r="BL510" s="17" t="s">
        <v>89</v>
      </c>
      <c r="BM510" s="149" t="s">
        <v>744</v>
      </c>
    </row>
    <row r="511" spans="1:65" s="2" customFormat="1" ht="19.5">
      <c r="A511" s="32"/>
      <c r="B511" s="33"/>
      <c r="C511" s="32"/>
      <c r="D511" s="151" t="s">
        <v>132</v>
      </c>
      <c r="E511" s="32"/>
      <c r="F511" s="152" t="s">
        <v>745</v>
      </c>
      <c r="G511" s="32"/>
      <c r="H511" s="32"/>
      <c r="I511" s="96"/>
      <c r="J511" s="32"/>
      <c r="K511" s="32"/>
      <c r="L511" s="33"/>
      <c r="M511" s="153"/>
      <c r="N511" s="154"/>
      <c r="O511" s="58"/>
      <c r="P511" s="58"/>
      <c r="Q511" s="58"/>
      <c r="R511" s="58"/>
      <c r="S511" s="58"/>
      <c r="T511" s="59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T511" s="17" t="s">
        <v>132</v>
      </c>
      <c r="AU511" s="17" t="s">
        <v>83</v>
      </c>
    </row>
    <row r="512" spans="1:65" s="13" customFormat="1">
      <c r="B512" s="182"/>
      <c r="D512" s="151" t="s">
        <v>184</v>
      </c>
      <c r="E512" s="183" t="s">
        <v>1</v>
      </c>
      <c r="F512" s="184" t="s">
        <v>746</v>
      </c>
      <c r="H512" s="183" t="s">
        <v>1</v>
      </c>
      <c r="I512" s="185"/>
      <c r="L512" s="182"/>
      <c r="M512" s="186"/>
      <c r="N512" s="187"/>
      <c r="O512" s="187"/>
      <c r="P512" s="187"/>
      <c r="Q512" s="187"/>
      <c r="R512" s="187"/>
      <c r="S512" s="187"/>
      <c r="T512" s="188"/>
      <c r="AT512" s="183" t="s">
        <v>184</v>
      </c>
      <c r="AU512" s="183" t="s">
        <v>83</v>
      </c>
      <c r="AV512" s="13" t="s">
        <v>79</v>
      </c>
      <c r="AW512" s="13" t="s">
        <v>30</v>
      </c>
      <c r="AX512" s="13" t="s">
        <v>74</v>
      </c>
      <c r="AY512" s="183" t="s">
        <v>130</v>
      </c>
    </row>
    <row r="513" spans="1:65" s="14" customFormat="1">
      <c r="B513" s="189"/>
      <c r="D513" s="151" t="s">
        <v>184</v>
      </c>
      <c r="E513" s="190" t="s">
        <v>1</v>
      </c>
      <c r="F513" s="191" t="s">
        <v>747</v>
      </c>
      <c r="H513" s="192">
        <v>6</v>
      </c>
      <c r="I513" s="193"/>
      <c r="L513" s="189"/>
      <c r="M513" s="194"/>
      <c r="N513" s="195"/>
      <c r="O513" s="195"/>
      <c r="P513" s="195"/>
      <c r="Q513" s="195"/>
      <c r="R513" s="195"/>
      <c r="S513" s="195"/>
      <c r="T513" s="196"/>
      <c r="AT513" s="190" t="s">
        <v>184</v>
      </c>
      <c r="AU513" s="190" t="s">
        <v>83</v>
      </c>
      <c r="AV513" s="14" t="s">
        <v>83</v>
      </c>
      <c r="AW513" s="14" t="s">
        <v>30</v>
      </c>
      <c r="AX513" s="14" t="s">
        <v>74</v>
      </c>
      <c r="AY513" s="190" t="s">
        <v>130</v>
      </c>
    </row>
    <row r="514" spans="1:65" s="13" customFormat="1">
      <c r="B514" s="182"/>
      <c r="D514" s="151" t="s">
        <v>184</v>
      </c>
      <c r="E514" s="183" t="s">
        <v>1</v>
      </c>
      <c r="F514" s="184" t="s">
        <v>748</v>
      </c>
      <c r="H514" s="183" t="s">
        <v>1</v>
      </c>
      <c r="I514" s="185"/>
      <c r="L514" s="182"/>
      <c r="M514" s="186"/>
      <c r="N514" s="187"/>
      <c r="O514" s="187"/>
      <c r="P514" s="187"/>
      <c r="Q514" s="187"/>
      <c r="R514" s="187"/>
      <c r="S514" s="187"/>
      <c r="T514" s="188"/>
      <c r="AT514" s="183" t="s">
        <v>184</v>
      </c>
      <c r="AU514" s="183" t="s">
        <v>83</v>
      </c>
      <c r="AV514" s="13" t="s">
        <v>79</v>
      </c>
      <c r="AW514" s="13" t="s">
        <v>30</v>
      </c>
      <c r="AX514" s="13" t="s">
        <v>74</v>
      </c>
      <c r="AY514" s="183" t="s">
        <v>130</v>
      </c>
    </row>
    <row r="515" spans="1:65" s="14" customFormat="1">
      <c r="B515" s="189"/>
      <c r="D515" s="151" t="s">
        <v>184</v>
      </c>
      <c r="E515" s="190" t="s">
        <v>1</v>
      </c>
      <c r="F515" s="191" t="s">
        <v>79</v>
      </c>
      <c r="H515" s="192">
        <v>1</v>
      </c>
      <c r="I515" s="193"/>
      <c r="L515" s="189"/>
      <c r="M515" s="194"/>
      <c r="N515" s="195"/>
      <c r="O515" s="195"/>
      <c r="P515" s="195"/>
      <c r="Q515" s="195"/>
      <c r="R515" s="195"/>
      <c r="S515" s="195"/>
      <c r="T515" s="196"/>
      <c r="AT515" s="190" t="s">
        <v>184</v>
      </c>
      <c r="AU515" s="190" t="s">
        <v>83</v>
      </c>
      <c r="AV515" s="14" t="s">
        <v>83</v>
      </c>
      <c r="AW515" s="14" t="s">
        <v>30</v>
      </c>
      <c r="AX515" s="14" t="s">
        <v>74</v>
      </c>
      <c r="AY515" s="190" t="s">
        <v>130</v>
      </c>
    </row>
    <row r="516" spans="1:65" s="15" customFormat="1">
      <c r="B516" s="197"/>
      <c r="D516" s="151" t="s">
        <v>184</v>
      </c>
      <c r="E516" s="198" t="s">
        <v>1</v>
      </c>
      <c r="F516" s="199" t="s">
        <v>187</v>
      </c>
      <c r="H516" s="200">
        <v>7</v>
      </c>
      <c r="I516" s="201"/>
      <c r="L516" s="197"/>
      <c r="M516" s="202"/>
      <c r="N516" s="203"/>
      <c r="O516" s="203"/>
      <c r="P516" s="203"/>
      <c r="Q516" s="203"/>
      <c r="R516" s="203"/>
      <c r="S516" s="203"/>
      <c r="T516" s="204"/>
      <c r="AT516" s="198" t="s">
        <v>184</v>
      </c>
      <c r="AU516" s="198" t="s">
        <v>83</v>
      </c>
      <c r="AV516" s="15" t="s">
        <v>89</v>
      </c>
      <c r="AW516" s="15" t="s">
        <v>30</v>
      </c>
      <c r="AX516" s="15" t="s">
        <v>79</v>
      </c>
      <c r="AY516" s="198" t="s">
        <v>130</v>
      </c>
    </row>
    <row r="517" spans="1:65" s="2" customFormat="1" ht="21.75" customHeight="1">
      <c r="A517" s="32"/>
      <c r="B517" s="137"/>
      <c r="C517" s="205" t="s">
        <v>749</v>
      </c>
      <c r="D517" s="205" t="s">
        <v>264</v>
      </c>
      <c r="E517" s="206" t="s">
        <v>750</v>
      </c>
      <c r="F517" s="207" t="s">
        <v>751</v>
      </c>
      <c r="G517" s="208" t="s">
        <v>221</v>
      </c>
      <c r="H517" s="209">
        <v>6</v>
      </c>
      <c r="I517" s="210"/>
      <c r="J517" s="211">
        <f>ROUND(I517*H517,2)</f>
        <v>0</v>
      </c>
      <c r="K517" s="207" t="s">
        <v>181</v>
      </c>
      <c r="L517" s="212"/>
      <c r="M517" s="213" t="s">
        <v>1</v>
      </c>
      <c r="N517" s="214" t="s">
        <v>39</v>
      </c>
      <c r="O517" s="58"/>
      <c r="P517" s="147">
        <f>O517*H517</f>
        <v>0</v>
      </c>
      <c r="Q517" s="147">
        <v>0.19600000000000001</v>
      </c>
      <c r="R517" s="147">
        <f>Q517*H517</f>
        <v>1.1760000000000002</v>
      </c>
      <c r="S517" s="147">
        <v>0</v>
      </c>
      <c r="T517" s="148">
        <f>S517*H517</f>
        <v>0</v>
      </c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R517" s="149" t="s">
        <v>101</v>
      </c>
      <c r="AT517" s="149" t="s">
        <v>264</v>
      </c>
      <c r="AU517" s="149" t="s">
        <v>83</v>
      </c>
      <c r="AY517" s="17" t="s">
        <v>130</v>
      </c>
      <c r="BE517" s="150">
        <f>IF(N517="základní",J517,0)</f>
        <v>0</v>
      </c>
      <c r="BF517" s="150">
        <f>IF(N517="snížená",J517,0)</f>
        <v>0</v>
      </c>
      <c r="BG517" s="150">
        <f>IF(N517="zákl. přenesená",J517,0)</f>
        <v>0</v>
      </c>
      <c r="BH517" s="150">
        <f>IF(N517="sníž. přenesená",J517,0)</f>
        <v>0</v>
      </c>
      <c r="BI517" s="150">
        <f>IF(N517="nulová",J517,0)</f>
        <v>0</v>
      </c>
      <c r="BJ517" s="17" t="s">
        <v>79</v>
      </c>
      <c r="BK517" s="150">
        <f>ROUND(I517*H517,2)</f>
        <v>0</v>
      </c>
      <c r="BL517" s="17" t="s">
        <v>89</v>
      </c>
      <c r="BM517" s="149" t="s">
        <v>752</v>
      </c>
    </row>
    <row r="518" spans="1:65" s="2" customFormat="1">
      <c r="A518" s="32"/>
      <c r="B518" s="33"/>
      <c r="C518" s="32"/>
      <c r="D518" s="151" t="s">
        <v>132</v>
      </c>
      <c r="E518" s="32"/>
      <c r="F518" s="152" t="s">
        <v>751</v>
      </c>
      <c r="G518" s="32"/>
      <c r="H518" s="32"/>
      <c r="I518" s="96"/>
      <c r="J518" s="32"/>
      <c r="K518" s="32"/>
      <c r="L518" s="33"/>
      <c r="M518" s="153"/>
      <c r="N518" s="154"/>
      <c r="O518" s="58"/>
      <c r="P518" s="58"/>
      <c r="Q518" s="58"/>
      <c r="R518" s="58"/>
      <c r="S518" s="58"/>
      <c r="T518" s="59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T518" s="17" t="s">
        <v>132</v>
      </c>
      <c r="AU518" s="17" t="s">
        <v>83</v>
      </c>
    </row>
    <row r="519" spans="1:65" s="2" customFormat="1" ht="21.75" customHeight="1">
      <c r="A519" s="32"/>
      <c r="B519" s="137"/>
      <c r="C519" s="138" t="s">
        <v>753</v>
      </c>
      <c r="D519" s="138" t="s">
        <v>127</v>
      </c>
      <c r="E519" s="139" t="s">
        <v>754</v>
      </c>
      <c r="F519" s="140" t="s">
        <v>755</v>
      </c>
      <c r="G519" s="141" t="s">
        <v>221</v>
      </c>
      <c r="H519" s="142">
        <v>18</v>
      </c>
      <c r="I519" s="143"/>
      <c r="J519" s="144">
        <f>ROUND(I519*H519,2)</f>
        <v>0</v>
      </c>
      <c r="K519" s="140" t="s">
        <v>181</v>
      </c>
      <c r="L519" s="33"/>
      <c r="M519" s="145" t="s">
        <v>1</v>
      </c>
      <c r="N519" s="146" t="s">
        <v>39</v>
      </c>
      <c r="O519" s="58"/>
      <c r="P519" s="147">
        <f>O519*H519</f>
        <v>0</v>
      </c>
      <c r="Q519" s="147">
        <v>0.21734000000000001</v>
      </c>
      <c r="R519" s="147">
        <f>Q519*H519</f>
        <v>3.9121200000000003</v>
      </c>
      <c r="S519" s="147">
        <v>0</v>
      </c>
      <c r="T519" s="148">
        <f>S519*H519</f>
        <v>0</v>
      </c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R519" s="149" t="s">
        <v>89</v>
      </c>
      <c r="AT519" s="149" t="s">
        <v>127</v>
      </c>
      <c r="AU519" s="149" t="s">
        <v>83</v>
      </c>
      <c r="AY519" s="17" t="s">
        <v>130</v>
      </c>
      <c r="BE519" s="150">
        <f>IF(N519="základní",J519,0)</f>
        <v>0</v>
      </c>
      <c r="BF519" s="150">
        <f>IF(N519="snížená",J519,0)</f>
        <v>0</v>
      </c>
      <c r="BG519" s="150">
        <f>IF(N519="zákl. přenesená",J519,0)</f>
        <v>0</v>
      </c>
      <c r="BH519" s="150">
        <f>IF(N519="sníž. přenesená",J519,0)</f>
        <v>0</v>
      </c>
      <c r="BI519" s="150">
        <f>IF(N519="nulová",J519,0)</f>
        <v>0</v>
      </c>
      <c r="BJ519" s="17" t="s">
        <v>79</v>
      </c>
      <c r="BK519" s="150">
        <f>ROUND(I519*H519,2)</f>
        <v>0</v>
      </c>
      <c r="BL519" s="17" t="s">
        <v>89</v>
      </c>
      <c r="BM519" s="149" t="s">
        <v>756</v>
      </c>
    </row>
    <row r="520" spans="1:65" s="2" customFormat="1" ht="19.5">
      <c r="A520" s="32"/>
      <c r="B520" s="33"/>
      <c r="C520" s="32"/>
      <c r="D520" s="151" t="s">
        <v>132</v>
      </c>
      <c r="E520" s="32"/>
      <c r="F520" s="152" t="s">
        <v>757</v>
      </c>
      <c r="G520" s="32"/>
      <c r="H520" s="32"/>
      <c r="I520" s="96"/>
      <c r="J520" s="32"/>
      <c r="K520" s="32"/>
      <c r="L520" s="33"/>
      <c r="M520" s="153"/>
      <c r="N520" s="154"/>
      <c r="O520" s="58"/>
      <c r="P520" s="58"/>
      <c r="Q520" s="58"/>
      <c r="R520" s="58"/>
      <c r="S520" s="58"/>
      <c r="T520" s="59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T520" s="17" t="s">
        <v>132</v>
      </c>
      <c r="AU520" s="17" t="s">
        <v>83</v>
      </c>
    </row>
    <row r="521" spans="1:65" s="14" customFormat="1">
      <c r="B521" s="189"/>
      <c r="D521" s="151" t="s">
        <v>184</v>
      </c>
      <c r="E521" s="190" t="s">
        <v>1</v>
      </c>
      <c r="F521" s="191" t="s">
        <v>166</v>
      </c>
      <c r="H521" s="192">
        <v>14</v>
      </c>
      <c r="I521" s="193"/>
      <c r="L521" s="189"/>
      <c r="M521" s="194"/>
      <c r="N521" s="195"/>
      <c r="O521" s="195"/>
      <c r="P521" s="195"/>
      <c r="Q521" s="195"/>
      <c r="R521" s="195"/>
      <c r="S521" s="195"/>
      <c r="T521" s="196"/>
      <c r="AT521" s="190" t="s">
        <v>184</v>
      </c>
      <c r="AU521" s="190" t="s">
        <v>83</v>
      </c>
      <c r="AV521" s="14" t="s">
        <v>83</v>
      </c>
      <c r="AW521" s="14" t="s">
        <v>30</v>
      </c>
      <c r="AX521" s="14" t="s">
        <v>74</v>
      </c>
      <c r="AY521" s="190" t="s">
        <v>130</v>
      </c>
    </row>
    <row r="522" spans="1:65" s="13" customFormat="1">
      <c r="B522" s="182"/>
      <c r="D522" s="151" t="s">
        <v>184</v>
      </c>
      <c r="E522" s="183" t="s">
        <v>1</v>
      </c>
      <c r="F522" s="184" t="s">
        <v>746</v>
      </c>
      <c r="H522" s="183" t="s">
        <v>1</v>
      </c>
      <c r="I522" s="185"/>
      <c r="L522" s="182"/>
      <c r="M522" s="186"/>
      <c r="N522" s="187"/>
      <c r="O522" s="187"/>
      <c r="P522" s="187"/>
      <c r="Q522" s="187"/>
      <c r="R522" s="187"/>
      <c r="S522" s="187"/>
      <c r="T522" s="188"/>
      <c r="AT522" s="183" t="s">
        <v>184</v>
      </c>
      <c r="AU522" s="183" t="s">
        <v>83</v>
      </c>
      <c r="AV522" s="13" t="s">
        <v>79</v>
      </c>
      <c r="AW522" s="13" t="s">
        <v>30</v>
      </c>
      <c r="AX522" s="13" t="s">
        <v>74</v>
      </c>
      <c r="AY522" s="183" t="s">
        <v>130</v>
      </c>
    </row>
    <row r="523" spans="1:65" s="14" customFormat="1">
      <c r="B523" s="189"/>
      <c r="D523" s="151" t="s">
        <v>184</v>
      </c>
      <c r="E523" s="190" t="s">
        <v>1</v>
      </c>
      <c r="F523" s="191" t="s">
        <v>89</v>
      </c>
      <c r="H523" s="192">
        <v>4</v>
      </c>
      <c r="I523" s="193"/>
      <c r="L523" s="189"/>
      <c r="M523" s="194"/>
      <c r="N523" s="195"/>
      <c r="O523" s="195"/>
      <c r="P523" s="195"/>
      <c r="Q523" s="195"/>
      <c r="R523" s="195"/>
      <c r="S523" s="195"/>
      <c r="T523" s="196"/>
      <c r="AT523" s="190" t="s">
        <v>184</v>
      </c>
      <c r="AU523" s="190" t="s">
        <v>83</v>
      </c>
      <c r="AV523" s="14" t="s">
        <v>83</v>
      </c>
      <c r="AW523" s="14" t="s">
        <v>30</v>
      </c>
      <c r="AX523" s="14" t="s">
        <v>74</v>
      </c>
      <c r="AY523" s="190" t="s">
        <v>130</v>
      </c>
    </row>
    <row r="524" spans="1:65" s="15" customFormat="1">
      <c r="B524" s="197"/>
      <c r="D524" s="151" t="s">
        <v>184</v>
      </c>
      <c r="E524" s="198" t="s">
        <v>1</v>
      </c>
      <c r="F524" s="199" t="s">
        <v>187</v>
      </c>
      <c r="H524" s="200">
        <v>18</v>
      </c>
      <c r="I524" s="201"/>
      <c r="L524" s="197"/>
      <c r="M524" s="202"/>
      <c r="N524" s="203"/>
      <c r="O524" s="203"/>
      <c r="P524" s="203"/>
      <c r="Q524" s="203"/>
      <c r="R524" s="203"/>
      <c r="S524" s="203"/>
      <c r="T524" s="204"/>
      <c r="AT524" s="198" t="s">
        <v>184</v>
      </c>
      <c r="AU524" s="198" t="s">
        <v>83</v>
      </c>
      <c r="AV524" s="15" t="s">
        <v>89</v>
      </c>
      <c r="AW524" s="15" t="s">
        <v>30</v>
      </c>
      <c r="AX524" s="15" t="s">
        <v>79</v>
      </c>
      <c r="AY524" s="198" t="s">
        <v>130</v>
      </c>
    </row>
    <row r="525" spans="1:65" s="2" customFormat="1" ht="21.75" customHeight="1">
      <c r="A525" s="32"/>
      <c r="B525" s="137"/>
      <c r="C525" s="138" t="s">
        <v>758</v>
      </c>
      <c r="D525" s="138" t="s">
        <v>127</v>
      </c>
      <c r="E525" s="139" t="s">
        <v>759</v>
      </c>
      <c r="F525" s="140" t="s">
        <v>760</v>
      </c>
      <c r="G525" s="141" t="s">
        <v>221</v>
      </c>
      <c r="H525" s="142">
        <v>24</v>
      </c>
      <c r="I525" s="143"/>
      <c r="J525" s="144">
        <f>ROUND(I525*H525,2)</f>
        <v>0</v>
      </c>
      <c r="K525" s="140" t="s">
        <v>181</v>
      </c>
      <c r="L525" s="33"/>
      <c r="M525" s="145" t="s">
        <v>1</v>
      </c>
      <c r="N525" s="146" t="s">
        <v>39</v>
      </c>
      <c r="O525" s="58"/>
      <c r="P525" s="147">
        <f>O525*H525</f>
        <v>0</v>
      </c>
      <c r="Q525" s="147">
        <v>0.42080000000000001</v>
      </c>
      <c r="R525" s="147">
        <f>Q525*H525</f>
        <v>10.0992</v>
      </c>
      <c r="S525" s="147">
        <v>0</v>
      </c>
      <c r="T525" s="148">
        <f>S525*H525</f>
        <v>0</v>
      </c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R525" s="149" t="s">
        <v>89</v>
      </c>
      <c r="AT525" s="149" t="s">
        <v>127</v>
      </c>
      <c r="AU525" s="149" t="s">
        <v>83</v>
      </c>
      <c r="AY525" s="17" t="s">
        <v>130</v>
      </c>
      <c r="BE525" s="150">
        <f>IF(N525="základní",J525,0)</f>
        <v>0</v>
      </c>
      <c r="BF525" s="150">
        <f>IF(N525="snížená",J525,0)</f>
        <v>0</v>
      </c>
      <c r="BG525" s="150">
        <f>IF(N525="zákl. přenesená",J525,0)</f>
        <v>0</v>
      </c>
      <c r="BH525" s="150">
        <f>IF(N525="sníž. přenesená",J525,0)</f>
        <v>0</v>
      </c>
      <c r="BI525" s="150">
        <f>IF(N525="nulová",J525,0)</f>
        <v>0</v>
      </c>
      <c r="BJ525" s="17" t="s">
        <v>79</v>
      </c>
      <c r="BK525" s="150">
        <f>ROUND(I525*H525,2)</f>
        <v>0</v>
      </c>
      <c r="BL525" s="17" t="s">
        <v>89</v>
      </c>
      <c r="BM525" s="149" t="s">
        <v>761</v>
      </c>
    </row>
    <row r="526" spans="1:65" s="2" customFormat="1" ht="19.5">
      <c r="A526" s="32"/>
      <c r="B526" s="33"/>
      <c r="C526" s="32"/>
      <c r="D526" s="151" t="s">
        <v>132</v>
      </c>
      <c r="E526" s="32"/>
      <c r="F526" s="152" t="s">
        <v>762</v>
      </c>
      <c r="G526" s="32"/>
      <c r="H526" s="32"/>
      <c r="I526" s="96"/>
      <c r="J526" s="32"/>
      <c r="K526" s="32"/>
      <c r="L526" s="33"/>
      <c r="M526" s="153"/>
      <c r="N526" s="154"/>
      <c r="O526" s="58"/>
      <c r="P526" s="58"/>
      <c r="Q526" s="58"/>
      <c r="R526" s="58"/>
      <c r="S526" s="58"/>
      <c r="T526" s="59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T526" s="17" t="s">
        <v>132</v>
      </c>
      <c r="AU526" s="17" t="s">
        <v>83</v>
      </c>
    </row>
    <row r="527" spans="1:65" s="14" customFormat="1">
      <c r="B527" s="189"/>
      <c r="D527" s="151" t="s">
        <v>184</v>
      </c>
      <c r="E527" s="190" t="s">
        <v>1</v>
      </c>
      <c r="F527" s="191" t="s">
        <v>763</v>
      </c>
      <c r="H527" s="192">
        <v>24</v>
      </c>
      <c r="I527" s="193"/>
      <c r="L527" s="189"/>
      <c r="M527" s="194"/>
      <c r="N527" s="195"/>
      <c r="O527" s="195"/>
      <c r="P527" s="195"/>
      <c r="Q527" s="195"/>
      <c r="R527" s="195"/>
      <c r="S527" s="195"/>
      <c r="T527" s="196"/>
      <c r="AT527" s="190" t="s">
        <v>184</v>
      </c>
      <c r="AU527" s="190" t="s">
        <v>83</v>
      </c>
      <c r="AV527" s="14" t="s">
        <v>83</v>
      </c>
      <c r="AW527" s="14" t="s">
        <v>30</v>
      </c>
      <c r="AX527" s="14" t="s">
        <v>74</v>
      </c>
      <c r="AY527" s="190" t="s">
        <v>130</v>
      </c>
    </row>
    <row r="528" spans="1:65" s="15" customFormat="1">
      <c r="B528" s="197"/>
      <c r="D528" s="151" t="s">
        <v>184</v>
      </c>
      <c r="E528" s="198" t="s">
        <v>1</v>
      </c>
      <c r="F528" s="199" t="s">
        <v>187</v>
      </c>
      <c r="H528" s="200">
        <v>24</v>
      </c>
      <c r="I528" s="201"/>
      <c r="L528" s="197"/>
      <c r="M528" s="202"/>
      <c r="N528" s="203"/>
      <c r="O528" s="203"/>
      <c r="P528" s="203"/>
      <c r="Q528" s="203"/>
      <c r="R528" s="203"/>
      <c r="S528" s="203"/>
      <c r="T528" s="204"/>
      <c r="AT528" s="198" t="s">
        <v>184</v>
      </c>
      <c r="AU528" s="198" t="s">
        <v>83</v>
      </c>
      <c r="AV528" s="15" t="s">
        <v>89</v>
      </c>
      <c r="AW528" s="15" t="s">
        <v>30</v>
      </c>
      <c r="AX528" s="15" t="s">
        <v>79</v>
      </c>
      <c r="AY528" s="198" t="s">
        <v>130</v>
      </c>
    </row>
    <row r="529" spans="1:65" s="2" customFormat="1" ht="21.75" customHeight="1">
      <c r="A529" s="32"/>
      <c r="B529" s="137"/>
      <c r="C529" s="138" t="s">
        <v>764</v>
      </c>
      <c r="D529" s="138" t="s">
        <v>127</v>
      </c>
      <c r="E529" s="139" t="s">
        <v>765</v>
      </c>
      <c r="F529" s="140" t="s">
        <v>766</v>
      </c>
      <c r="G529" s="141" t="s">
        <v>221</v>
      </c>
      <c r="H529" s="142">
        <v>3</v>
      </c>
      <c r="I529" s="143"/>
      <c r="J529" s="144">
        <f>ROUND(I529*H529,2)</f>
        <v>0</v>
      </c>
      <c r="K529" s="140" t="s">
        <v>181</v>
      </c>
      <c r="L529" s="33"/>
      <c r="M529" s="145" t="s">
        <v>1</v>
      </c>
      <c r="N529" s="146" t="s">
        <v>39</v>
      </c>
      <c r="O529" s="58"/>
      <c r="P529" s="147">
        <f>O529*H529</f>
        <v>0</v>
      </c>
      <c r="Q529" s="147">
        <v>0.31108000000000002</v>
      </c>
      <c r="R529" s="147">
        <f>Q529*H529</f>
        <v>0.93324000000000007</v>
      </c>
      <c r="S529" s="147">
        <v>0</v>
      </c>
      <c r="T529" s="148">
        <f>S529*H529</f>
        <v>0</v>
      </c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R529" s="149" t="s">
        <v>89</v>
      </c>
      <c r="AT529" s="149" t="s">
        <v>127</v>
      </c>
      <c r="AU529" s="149" t="s">
        <v>83</v>
      </c>
      <c r="AY529" s="17" t="s">
        <v>130</v>
      </c>
      <c r="BE529" s="150">
        <f>IF(N529="základní",J529,0)</f>
        <v>0</v>
      </c>
      <c r="BF529" s="150">
        <f>IF(N529="snížená",J529,0)</f>
        <v>0</v>
      </c>
      <c r="BG529" s="150">
        <f>IF(N529="zákl. přenesená",J529,0)</f>
        <v>0</v>
      </c>
      <c r="BH529" s="150">
        <f>IF(N529="sníž. přenesená",J529,0)</f>
        <v>0</v>
      </c>
      <c r="BI529" s="150">
        <f>IF(N529="nulová",J529,0)</f>
        <v>0</v>
      </c>
      <c r="BJ529" s="17" t="s">
        <v>79</v>
      </c>
      <c r="BK529" s="150">
        <f>ROUND(I529*H529,2)</f>
        <v>0</v>
      </c>
      <c r="BL529" s="17" t="s">
        <v>89</v>
      </c>
      <c r="BM529" s="149" t="s">
        <v>767</v>
      </c>
    </row>
    <row r="530" spans="1:65" s="2" customFormat="1" ht="19.5">
      <c r="A530" s="32"/>
      <c r="B530" s="33"/>
      <c r="C530" s="32"/>
      <c r="D530" s="151" t="s">
        <v>132</v>
      </c>
      <c r="E530" s="32"/>
      <c r="F530" s="152" t="s">
        <v>768</v>
      </c>
      <c r="G530" s="32"/>
      <c r="H530" s="32"/>
      <c r="I530" s="96"/>
      <c r="J530" s="32"/>
      <c r="K530" s="32"/>
      <c r="L530" s="33"/>
      <c r="M530" s="153"/>
      <c r="N530" s="154"/>
      <c r="O530" s="58"/>
      <c r="P530" s="58"/>
      <c r="Q530" s="58"/>
      <c r="R530" s="58"/>
      <c r="S530" s="58"/>
      <c r="T530" s="59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T530" s="17" t="s">
        <v>132</v>
      </c>
      <c r="AU530" s="17" t="s">
        <v>83</v>
      </c>
    </row>
    <row r="531" spans="1:65" s="2" customFormat="1" ht="16.5" customHeight="1">
      <c r="A531" s="32"/>
      <c r="B531" s="137"/>
      <c r="C531" s="205" t="s">
        <v>769</v>
      </c>
      <c r="D531" s="205" t="s">
        <v>264</v>
      </c>
      <c r="E531" s="206" t="s">
        <v>770</v>
      </c>
      <c r="F531" s="207" t="s">
        <v>771</v>
      </c>
      <c r="G531" s="208" t="s">
        <v>164</v>
      </c>
      <c r="H531" s="209">
        <v>17</v>
      </c>
      <c r="I531" s="210"/>
      <c r="J531" s="211">
        <f>ROUND(I531*H531,2)</f>
        <v>0</v>
      </c>
      <c r="K531" s="207" t="s">
        <v>181</v>
      </c>
      <c r="L531" s="212"/>
      <c r="M531" s="213" t="s">
        <v>1</v>
      </c>
      <c r="N531" s="214" t="s">
        <v>39</v>
      </c>
      <c r="O531" s="58"/>
      <c r="P531" s="147">
        <f>O531*H531</f>
        <v>0</v>
      </c>
      <c r="Q531" s="147">
        <v>0.5</v>
      </c>
      <c r="R531" s="147">
        <f>Q531*H531</f>
        <v>8.5</v>
      </c>
      <c r="S531" s="147">
        <v>0</v>
      </c>
      <c r="T531" s="148">
        <f>S531*H531</f>
        <v>0</v>
      </c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R531" s="149" t="s">
        <v>101</v>
      </c>
      <c r="AT531" s="149" t="s">
        <v>264</v>
      </c>
      <c r="AU531" s="149" t="s">
        <v>83</v>
      </c>
      <c r="AY531" s="17" t="s">
        <v>130</v>
      </c>
      <c r="BE531" s="150">
        <f>IF(N531="základní",J531,0)</f>
        <v>0</v>
      </c>
      <c r="BF531" s="150">
        <f>IF(N531="snížená",J531,0)</f>
        <v>0</v>
      </c>
      <c r="BG531" s="150">
        <f>IF(N531="zákl. přenesená",J531,0)</f>
        <v>0</v>
      </c>
      <c r="BH531" s="150">
        <f>IF(N531="sníž. přenesená",J531,0)</f>
        <v>0</v>
      </c>
      <c r="BI531" s="150">
        <f>IF(N531="nulová",J531,0)</f>
        <v>0</v>
      </c>
      <c r="BJ531" s="17" t="s">
        <v>79</v>
      </c>
      <c r="BK531" s="150">
        <f>ROUND(I531*H531,2)</f>
        <v>0</v>
      </c>
      <c r="BL531" s="17" t="s">
        <v>89</v>
      </c>
      <c r="BM531" s="149" t="s">
        <v>772</v>
      </c>
    </row>
    <row r="532" spans="1:65" s="2" customFormat="1">
      <c r="A532" s="32"/>
      <c r="B532" s="33"/>
      <c r="C532" s="32"/>
      <c r="D532" s="151" t="s">
        <v>132</v>
      </c>
      <c r="E532" s="32"/>
      <c r="F532" s="152" t="s">
        <v>771</v>
      </c>
      <c r="G532" s="32"/>
      <c r="H532" s="32"/>
      <c r="I532" s="96"/>
      <c r="J532" s="32"/>
      <c r="K532" s="32"/>
      <c r="L532" s="33"/>
      <c r="M532" s="153"/>
      <c r="N532" s="154"/>
      <c r="O532" s="58"/>
      <c r="P532" s="58"/>
      <c r="Q532" s="58"/>
      <c r="R532" s="58"/>
      <c r="S532" s="58"/>
      <c r="T532" s="59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T532" s="17" t="s">
        <v>132</v>
      </c>
      <c r="AU532" s="17" t="s">
        <v>83</v>
      </c>
    </row>
    <row r="533" spans="1:65" s="2" customFormat="1" ht="16.5" customHeight="1">
      <c r="A533" s="32"/>
      <c r="B533" s="137"/>
      <c r="C533" s="205" t="s">
        <v>773</v>
      </c>
      <c r="D533" s="205" t="s">
        <v>264</v>
      </c>
      <c r="E533" s="206" t="s">
        <v>774</v>
      </c>
      <c r="F533" s="207" t="s">
        <v>775</v>
      </c>
      <c r="G533" s="208" t="s">
        <v>164</v>
      </c>
      <c r="H533" s="209">
        <v>4</v>
      </c>
      <c r="I533" s="210"/>
      <c r="J533" s="211">
        <f>ROUND(I533*H533,2)</f>
        <v>0</v>
      </c>
      <c r="K533" s="207" t="s">
        <v>181</v>
      </c>
      <c r="L533" s="212"/>
      <c r="M533" s="213" t="s">
        <v>1</v>
      </c>
      <c r="N533" s="214" t="s">
        <v>39</v>
      </c>
      <c r="O533" s="58"/>
      <c r="P533" s="147">
        <f>O533*H533</f>
        <v>0</v>
      </c>
      <c r="Q533" s="147">
        <v>0.1</v>
      </c>
      <c r="R533" s="147">
        <f>Q533*H533</f>
        <v>0.4</v>
      </c>
      <c r="S533" s="147">
        <v>0</v>
      </c>
      <c r="T533" s="148">
        <f>S533*H533</f>
        <v>0</v>
      </c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R533" s="149" t="s">
        <v>101</v>
      </c>
      <c r="AT533" s="149" t="s">
        <v>264</v>
      </c>
      <c r="AU533" s="149" t="s">
        <v>83</v>
      </c>
      <c r="AY533" s="17" t="s">
        <v>130</v>
      </c>
      <c r="BE533" s="150">
        <f>IF(N533="základní",J533,0)</f>
        <v>0</v>
      </c>
      <c r="BF533" s="150">
        <f>IF(N533="snížená",J533,0)</f>
        <v>0</v>
      </c>
      <c r="BG533" s="150">
        <f>IF(N533="zákl. přenesená",J533,0)</f>
        <v>0</v>
      </c>
      <c r="BH533" s="150">
        <f>IF(N533="sníž. přenesená",J533,0)</f>
        <v>0</v>
      </c>
      <c r="BI533" s="150">
        <f>IF(N533="nulová",J533,0)</f>
        <v>0</v>
      </c>
      <c r="BJ533" s="17" t="s">
        <v>79</v>
      </c>
      <c r="BK533" s="150">
        <f>ROUND(I533*H533,2)</f>
        <v>0</v>
      </c>
      <c r="BL533" s="17" t="s">
        <v>89</v>
      </c>
      <c r="BM533" s="149" t="s">
        <v>776</v>
      </c>
    </row>
    <row r="534" spans="1:65" s="2" customFormat="1">
      <c r="A534" s="32"/>
      <c r="B534" s="33"/>
      <c r="C534" s="32"/>
      <c r="D534" s="151" t="s">
        <v>132</v>
      </c>
      <c r="E534" s="32"/>
      <c r="F534" s="152" t="s">
        <v>775</v>
      </c>
      <c r="G534" s="32"/>
      <c r="H534" s="32"/>
      <c r="I534" s="96"/>
      <c r="J534" s="32"/>
      <c r="K534" s="32"/>
      <c r="L534" s="33"/>
      <c r="M534" s="153"/>
      <c r="N534" s="154"/>
      <c r="O534" s="58"/>
      <c r="P534" s="58"/>
      <c r="Q534" s="58"/>
      <c r="R534" s="58"/>
      <c r="S534" s="58"/>
      <c r="T534" s="59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T534" s="17" t="s">
        <v>132</v>
      </c>
      <c r="AU534" s="17" t="s">
        <v>83</v>
      </c>
    </row>
    <row r="535" spans="1:65" s="2" customFormat="1" ht="16.5" customHeight="1">
      <c r="A535" s="32"/>
      <c r="B535" s="137"/>
      <c r="C535" s="205" t="s">
        <v>777</v>
      </c>
      <c r="D535" s="205" t="s">
        <v>264</v>
      </c>
      <c r="E535" s="206" t="s">
        <v>778</v>
      </c>
      <c r="F535" s="207" t="s">
        <v>779</v>
      </c>
      <c r="G535" s="208" t="s">
        <v>164</v>
      </c>
      <c r="H535" s="209">
        <v>1</v>
      </c>
      <c r="I535" s="210"/>
      <c r="J535" s="211">
        <f>ROUND(I535*H535,2)</f>
        <v>0</v>
      </c>
      <c r="K535" s="207" t="s">
        <v>181</v>
      </c>
      <c r="L535" s="212"/>
      <c r="M535" s="213" t="s">
        <v>1</v>
      </c>
      <c r="N535" s="214" t="s">
        <v>39</v>
      </c>
      <c r="O535" s="58"/>
      <c r="P535" s="147">
        <f>O535*H535</f>
        <v>0</v>
      </c>
      <c r="Q535" s="147">
        <v>0.55000000000000004</v>
      </c>
      <c r="R535" s="147">
        <f>Q535*H535</f>
        <v>0.55000000000000004</v>
      </c>
      <c r="S535" s="147">
        <v>0</v>
      </c>
      <c r="T535" s="148">
        <f>S535*H535</f>
        <v>0</v>
      </c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R535" s="149" t="s">
        <v>101</v>
      </c>
      <c r="AT535" s="149" t="s">
        <v>264</v>
      </c>
      <c r="AU535" s="149" t="s">
        <v>83</v>
      </c>
      <c r="AY535" s="17" t="s">
        <v>130</v>
      </c>
      <c r="BE535" s="150">
        <f>IF(N535="základní",J535,0)</f>
        <v>0</v>
      </c>
      <c r="BF535" s="150">
        <f>IF(N535="snížená",J535,0)</f>
        <v>0</v>
      </c>
      <c r="BG535" s="150">
        <f>IF(N535="zákl. přenesená",J535,0)</f>
        <v>0</v>
      </c>
      <c r="BH535" s="150">
        <f>IF(N535="sníž. přenesená",J535,0)</f>
        <v>0</v>
      </c>
      <c r="BI535" s="150">
        <f>IF(N535="nulová",J535,0)</f>
        <v>0</v>
      </c>
      <c r="BJ535" s="17" t="s">
        <v>79</v>
      </c>
      <c r="BK535" s="150">
        <f>ROUND(I535*H535,2)</f>
        <v>0</v>
      </c>
      <c r="BL535" s="17" t="s">
        <v>89</v>
      </c>
      <c r="BM535" s="149" t="s">
        <v>780</v>
      </c>
    </row>
    <row r="536" spans="1:65" s="2" customFormat="1">
      <c r="A536" s="32"/>
      <c r="B536" s="33"/>
      <c r="C536" s="32"/>
      <c r="D536" s="151" t="s">
        <v>132</v>
      </c>
      <c r="E536" s="32"/>
      <c r="F536" s="152" t="s">
        <v>779</v>
      </c>
      <c r="G536" s="32"/>
      <c r="H536" s="32"/>
      <c r="I536" s="96"/>
      <c r="J536" s="32"/>
      <c r="K536" s="32"/>
      <c r="L536" s="33"/>
      <c r="M536" s="153"/>
      <c r="N536" s="154"/>
      <c r="O536" s="58"/>
      <c r="P536" s="58"/>
      <c r="Q536" s="58"/>
      <c r="R536" s="58"/>
      <c r="S536" s="58"/>
      <c r="T536" s="59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T536" s="17" t="s">
        <v>132</v>
      </c>
      <c r="AU536" s="17" t="s">
        <v>83</v>
      </c>
    </row>
    <row r="537" spans="1:65" s="12" customFormat="1" ht="22.9" customHeight="1">
      <c r="B537" s="169"/>
      <c r="D537" s="170" t="s">
        <v>73</v>
      </c>
      <c r="E537" s="180" t="s">
        <v>104</v>
      </c>
      <c r="F537" s="180" t="s">
        <v>188</v>
      </c>
      <c r="I537" s="172"/>
      <c r="J537" s="181">
        <f>BK537</f>
        <v>0</v>
      </c>
      <c r="L537" s="169"/>
      <c r="M537" s="174"/>
      <c r="N537" s="175"/>
      <c r="O537" s="175"/>
      <c r="P537" s="176">
        <f>SUM(P538:P741)</f>
        <v>0</v>
      </c>
      <c r="Q537" s="175"/>
      <c r="R537" s="176">
        <f>SUM(R538:R741)</f>
        <v>380.73184700000002</v>
      </c>
      <c r="S537" s="175"/>
      <c r="T537" s="177">
        <f>SUM(T538:T741)</f>
        <v>92.284000000000006</v>
      </c>
      <c r="AR537" s="170" t="s">
        <v>79</v>
      </c>
      <c r="AT537" s="178" t="s">
        <v>73</v>
      </c>
      <c r="AU537" s="178" t="s">
        <v>79</v>
      </c>
      <c r="AY537" s="170" t="s">
        <v>130</v>
      </c>
      <c r="BK537" s="179">
        <f>SUM(BK538:BK741)</f>
        <v>0</v>
      </c>
    </row>
    <row r="538" spans="1:65" s="2" customFormat="1" ht="16.5" customHeight="1">
      <c r="A538" s="32"/>
      <c r="B538" s="137"/>
      <c r="C538" s="138" t="s">
        <v>781</v>
      </c>
      <c r="D538" s="138" t="s">
        <v>127</v>
      </c>
      <c r="E538" s="139" t="s">
        <v>782</v>
      </c>
      <c r="F538" s="140" t="s">
        <v>783</v>
      </c>
      <c r="G538" s="141" t="s">
        <v>164</v>
      </c>
      <c r="H538" s="142">
        <v>1</v>
      </c>
      <c r="I538" s="143"/>
      <c r="J538" s="144">
        <f>ROUND(I538*H538,2)</f>
        <v>0</v>
      </c>
      <c r="K538" s="140" t="s">
        <v>181</v>
      </c>
      <c r="L538" s="33"/>
      <c r="M538" s="145" t="s">
        <v>1</v>
      </c>
      <c r="N538" s="146" t="s">
        <v>39</v>
      </c>
      <c r="O538" s="58"/>
      <c r="P538" s="147">
        <f>O538*H538</f>
        <v>0</v>
      </c>
      <c r="Q538" s="147">
        <v>0</v>
      </c>
      <c r="R538" s="147">
        <f>Q538*H538</f>
        <v>0</v>
      </c>
      <c r="S538" s="147">
        <v>0</v>
      </c>
      <c r="T538" s="148">
        <f>S538*H538</f>
        <v>0</v>
      </c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R538" s="149" t="s">
        <v>89</v>
      </c>
      <c r="AT538" s="149" t="s">
        <v>127</v>
      </c>
      <c r="AU538" s="149" t="s">
        <v>83</v>
      </c>
      <c r="AY538" s="17" t="s">
        <v>130</v>
      </c>
      <c r="BE538" s="150">
        <f>IF(N538="základní",J538,0)</f>
        <v>0</v>
      </c>
      <c r="BF538" s="150">
        <f>IF(N538="snížená",J538,0)</f>
        <v>0</v>
      </c>
      <c r="BG538" s="150">
        <f>IF(N538="zákl. přenesená",J538,0)</f>
        <v>0</v>
      </c>
      <c r="BH538" s="150">
        <f>IF(N538="sníž. přenesená",J538,0)</f>
        <v>0</v>
      </c>
      <c r="BI538" s="150">
        <f>IF(N538="nulová",J538,0)</f>
        <v>0</v>
      </c>
      <c r="BJ538" s="17" t="s">
        <v>79</v>
      </c>
      <c r="BK538" s="150">
        <f>ROUND(I538*H538,2)</f>
        <v>0</v>
      </c>
      <c r="BL538" s="17" t="s">
        <v>89</v>
      </c>
      <c r="BM538" s="149" t="s">
        <v>784</v>
      </c>
    </row>
    <row r="539" spans="1:65" s="2" customFormat="1">
      <c r="A539" s="32"/>
      <c r="B539" s="33"/>
      <c r="C539" s="32"/>
      <c r="D539" s="151" t="s">
        <v>132</v>
      </c>
      <c r="E539" s="32"/>
      <c r="F539" s="152" t="s">
        <v>783</v>
      </c>
      <c r="G539" s="32"/>
      <c r="H539" s="32"/>
      <c r="I539" s="96"/>
      <c r="J539" s="32"/>
      <c r="K539" s="32"/>
      <c r="L539" s="33"/>
      <c r="M539" s="153"/>
      <c r="N539" s="154"/>
      <c r="O539" s="58"/>
      <c r="P539" s="58"/>
      <c r="Q539" s="58"/>
      <c r="R539" s="58"/>
      <c r="S539" s="58"/>
      <c r="T539" s="59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T539" s="17" t="s">
        <v>132</v>
      </c>
      <c r="AU539" s="17" t="s">
        <v>83</v>
      </c>
    </row>
    <row r="540" spans="1:65" s="2" customFormat="1" ht="16.5" customHeight="1">
      <c r="A540" s="32"/>
      <c r="B540" s="137"/>
      <c r="C540" s="138" t="s">
        <v>785</v>
      </c>
      <c r="D540" s="138" t="s">
        <v>127</v>
      </c>
      <c r="E540" s="139" t="s">
        <v>786</v>
      </c>
      <c r="F540" s="140" t="s">
        <v>787</v>
      </c>
      <c r="G540" s="141" t="s">
        <v>164</v>
      </c>
      <c r="H540" s="142">
        <v>12</v>
      </c>
      <c r="I540" s="143"/>
      <c r="J540" s="144">
        <f>ROUND(I540*H540,2)</f>
        <v>0</v>
      </c>
      <c r="K540" s="140" t="s">
        <v>181</v>
      </c>
      <c r="L540" s="33"/>
      <c r="M540" s="145" t="s">
        <v>1</v>
      </c>
      <c r="N540" s="146" t="s">
        <v>39</v>
      </c>
      <c r="O540" s="58"/>
      <c r="P540" s="147">
        <f>O540*H540</f>
        <v>0</v>
      </c>
      <c r="Q540" s="147">
        <v>0</v>
      </c>
      <c r="R540" s="147">
        <f>Q540*H540</f>
        <v>0</v>
      </c>
      <c r="S540" s="147">
        <v>0</v>
      </c>
      <c r="T540" s="148">
        <f>S540*H540</f>
        <v>0</v>
      </c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R540" s="149" t="s">
        <v>89</v>
      </c>
      <c r="AT540" s="149" t="s">
        <v>127</v>
      </c>
      <c r="AU540" s="149" t="s">
        <v>83</v>
      </c>
      <c r="AY540" s="17" t="s">
        <v>130</v>
      </c>
      <c r="BE540" s="150">
        <f>IF(N540="základní",J540,0)</f>
        <v>0</v>
      </c>
      <c r="BF540" s="150">
        <f>IF(N540="snížená",J540,0)</f>
        <v>0</v>
      </c>
      <c r="BG540" s="150">
        <f>IF(N540="zákl. přenesená",J540,0)</f>
        <v>0</v>
      </c>
      <c r="BH540" s="150">
        <f>IF(N540="sníž. přenesená",J540,0)</f>
        <v>0</v>
      </c>
      <c r="BI540" s="150">
        <f>IF(N540="nulová",J540,0)</f>
        <v>0</v>
      </c>
      <c r="BJ540" s="17" t="s">
        <v>79</v>
      </c>
      <c r="BK540" s="150">
        <f>ROUND(I540*H540,2)</f>
        <v>0</v>
      </c>
      <c r="BL540" s="17" t="s">
        <v>89</v>
      </c>
      <c r="BM540" s="149" t="s">
        <v>788</v>
      </c>
    </row>
    <row r="541" spans="1:65" s="2" customFormat="1">
      <c r="A541" s="32"/>
      <c r="B541" s="33"/>
      <c r="C541" s="32"/>
      <c r="D541" s="151" t="s">
        <v>132</v>
      </c>
      <c r="E541" s="32"/>
      <c r="F541" s="152" t="s">
        <v>787</v>
      </c>
      <c r="G541" s="32"/>
      <c r="H541" s="32"/>
      <c r="I541" s="96"/>
      <c r="J541" s="32"/>
      <c r="K541" s="32"/>
      <c r="L541" s="33"/>
      <c r="M541" s="153"/>
      <c r="N541" s="154"/>
      <c r="O541" s="58"/>
      <c r="P541" s="58"/>
      <c r="Q541" s="58"/>
      <c r="R541" s="58"/>
      <c r="S541" s="58"/>
      <c r="T541" s="59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T541" s="17" t="s">
        <v>132</v>
      </c>
      <c r="AU541" s="17" t="s">
        <v>83</v>
      </c>
    </row>
    <row r="542" spans="1:65" s="2" customFormat="1" ht="16.5" customHeight="1">
      <c r="A542" s="32"/>
      <c r="B542" s="137"/>
      <c r="C542" s="138" t="s">
        <v>789</v>
      </c>
      <c r="D542" s="138" t="s">
        <v>127</v>
      </c>
      <c r="E542" s="139" t="s">
        <v>790</v>
      </c>
      <c r="F542" s="140" t="s">
        <v>791</v>
      </c>
      <c r="G542" s="141" t="s">
        <v>323</v>
      </c>
      <c r="H542" s="142">
        <v>10</v>
      </c>
      <c r="I542" s="143"/>
      <c r="J542" s="144">
        <f>ROUND(I542*H542,2)</f>
        <v>0</v>
      </c>
      <c r="K542" s="140" t="s">
        <v>181</v>
      </c>
      <c r="L542" s="33"/>
      <c r="M542" s="145" t="s">
        <v>1</v>
      </c>
      <c r="N542" s="146" t="s">
        <v>39</v>
      </c>
      <c r="O542" s="58"/>
      <c r="P542" s="147">
        <f>O542*H542</f>
        <v>0</v>
      </c>
      <c r="Q542" s="147">
        <v>4.0079999999999998E-2</v>
      </c>
      <c r="R542" s="147">
        <f>Q542*H542</f>
        <v>0.40079999999999999</v>
      </c>
      <c r="S542" s="147">
        <v>0</v>
      </c>
      <c r="T542" s="148">
        <f>S542*H542</f>
        <v>0</v>
      </c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R542" s="149" t="s">
        <v>89</v>
      </c>
      <c r="AT542" s="149" t="s">
        <v>127</v>
      </c>
      <c r="AU542" s="149" t="s">
        <v>83</v>
      </c>
      <c r="AY542" s="17" t="s">
        <v>130</v>
      </c>
      <c r="BE542" s="150">
        <f>IF(N542="základní",J542,0)</f>
        <v>0</v>
      </c>
      <c r="BF542" s="150">
        <f>IF(N542="snížená",J542,0)</f>
        <v>0</v>
      </c>
      <c r="BG542" s="150">
        <f>IF(N542="zákl. přenesená",J542,0)</f>
        <v>0</v>
      </c>
      <c r="BH542" s="150">
        <f>IF(N542="sníž. přenesená",J542,0)</f>
        <v>0</v>
      </c>
      <c r="BI542" s="150">
        <f>IF(N542="nulová",J542,0)</f>
        <v>0</v>
      </c>
      <c r="BJ542" s="17" t="s">
        <v>79</v>
      </c>
      <c r="BK542" s="150">
        <f>ROUND(I542*H542,2)</f>
        <v>0</v>
      </c>
      <c r="BL542" s="17" t="s">
        <v>89</v>
      </c>
      <c r="BM542" s="149" t="s">
        <v>792</v>
      </c>
    </row>
    <row r="543" spans="1:65" s="2" customFormat="1">
      <c r="A543" s="32"/>
      <c r="B543" s="33"/>
      <c r="C543" s="32"/>
      <c r="D543" s="151" t="s">
        <v>132</v>
      </c>
      <c r="E543" s="32"/>
      <c r="F543" s="152" t="s">
        <v>793</v>
      </c>
      <c r="G543" s="32"/>
      <c r="H543" s="32"/>
      <c r="I543" s="96"/>
      <c r="J543" s="32"/>
      <c r="K543" s="32"/>
      <c r="L543" s="33"/>
      <c r="M543" s="153"/>
      <c r="N543" s="154"/>
      <c r="O543" s="58"/>
      <c r="P543" s="58"/>
      <c r="Q543" s="58"/>
      <c r="R543" s="58"/>
      <c r="S543" s="58"/>
      <c r="T543" s="59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T543" s="17" t="s">
        <v>132</v>
      </c>
      <c r="AU543" s="17" t="s">
        <v>83</v>
      </c>
    </row>
    <row r="544" spans="1:65" s="14" customFormat="1">
      <c r="B544" s="189"/>
      <c r="D544" s="151" t="s">
        <v>184</v>
      </c>
      <c r="E544" s="190" t="s">
        <v>1</v>
      </c>
      <c r="F544" s="191" t="s">
        <v>502</v>
      </c>
      <c r="H544" s="192">
        <v>10</v>
      </c>
      <c r="I544" s="193"/>
      <c r="L544" s="189"/>
      <c r="M544" s="194"/>
      <c r="N544" s="195"/>
      <c r="O544" s="195"/>
      <c r="P544" s="195"/>
      <c r="Q544" s="195"/>
      <c r="R544" s="195"/>
      <c r="S544" s="195"/>
      <c r="T544" s="196"/>
      <c r="AT544" s="190" t="s">
        <v>184</v>
      </c>
      <c r="AU544" s="190" t="s">
        <v>83</v>
      </c>
      <c r="AV544" s="14" t="s">
        <v>83</v>
      </c>
      <c r="AW544" s="14" t="s">
        <v>30</v>
      </c>
      <c r="AX544" s="14" t="s">
        <v>74</v>
      </c>
      <c r="AY544" s="190" t="s">
        <v>130</v>
      </c>
    </row>
    <row r="545" spans="1:65" s="15" customFormat="1">
      <c r="B545" s="197"/>
      <c r="D545" s="151" t="s">
        <v>184</v>
      </c>
      <c r="E545" s="198" t="s">
        <v>1</v>
      </c>
      <c r="F545" s="199" t="s">
        <v>187</v>
      </c>
      <c r="H545" s="200">
        <v>10</v>
      </c>
      <c r="I545" s="201"/>
      <c r="L545" s="197"/>
      <c r="M545" s="202"/>
      <c r="N545" s="203"/>
      <c r="O545" s="203"/>
      <c r="P545" s="203"/>
      <c r="Q545" s="203"/>
      <c r="R545" s="203"/>
      <c r="S545" s="203"/>
      <c r="T545" s="204"/>
      <c r="AT545" s="198" t="s">
        <v>184</v>
      </c>
      <c r="AU545" s="198" t="s">
        <v>83</v>
      </c>
      <c r="AV545" s="15" t="s">
        <v>89</v>
      </c>
      <c r="AW545" s="15" t="s">
        <v>30</v>
      </c>
      <c r="AX545" s="15" t="s">
        <v>79</v>
      </c>
      <c r="AY545" s="198" t="s">
        <v>130</v>
      </c>
    </row>
    <row r="546" spans="1:65" s="2" customFormat="1" ht="21.75" customHeight="1">
      <c r="A546" s="32"/>
      <c r="B546" s="137"/>
      <c r="C546" s="138" t="s">
        <v>794</v>
      </c>
      <c r="D546" s="138" t="s">
        <v>127</v>
      </c>
      <c r="E546" s="139" t="s">
        <v>795</v>
      </c>
      <c r="F546" s="140" t="s">
        <v>796</v>
      </c>
      <c r="G546" s="141" t="s">
        <v>323</v>
      </c>
      <c r="H546" s="142">
        <v>8.8000000000000007</v>
      </c>
      <c r="I546" s="143"/>
      <c r="J546" s="144">
        <f>ROUND(I546*H546,2)</f>
        <v>0</v>
      </c>
      <c r="K546" s="140" t="s">
        <v>181</v>
      </c>
      <c r="L546" s="33"/>
      <c r="M546" s="145" t="s">
        <v>1</v>
      </c>
      <c r="N546" s="146" t="s">
        <v>39</v>
      </c>
      <c r="O546" s="58"/>
      <c r="P546" s="147">
        <f>O546*H546</f>
        <v>0</v>
      </c>
      <c r="Q546" s="147">
        <v>7.3999999999999999E-4</v>
      </c>
      <c r="R546" s="147">
        <f>Q546*H546</f>
        <v>6.5120000000000004E-3</v>
      </c>
      <c r="S546" s="147">
        <v>0</v>
      </c>
      <c r="T546" s="148">
        <f>S546*H546</f>
        <v>0</v>
      </c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R546" s="149" t="s">
        <v>89</v>
      </c>
      <c r="AT546" s="149" t="s">
        <v>127</v>
      </c>
      <c r="AU546" s="149" t="s">
        <v>83</v>
      </c>
      <c r="AY546" s="17" t="s">
        <v>130</v>
      </c>
      <c r="BE546" s="150">
        <f>IF(N546="základní",J546,0)</f>
        <v>0</v>
      </c>
      <c r="BF546" s="150">
        <f>IF(N546="snížená",J546,0)</f>
        <v>0</v>
      </c>
      <c r="BG546" s="150">
        <f>IF(N546="zákl. přenesená",J546,0)</f>
        <v>0</v>
      </c>
      <c r="BH546" s="150">
        <f>IF(N546="sníž. přenesená",J546,0)</f>
        <v>0</v>
      </c>
      <c r="BI546" s="150">
        <f>IF(N546="nulová",J546,0)</f>
        <v>0</v>
      </c>
      <c r="BJ546" s="17" t="s">
        <v>79</v>
      </c>
      <c r="BK546" s="150">
        <f>ROUND(I546*H546,2)</f>
        <v>0</v>
      </c>
      <c r="BL546" s="17" t="s">
        <v>89</v>
      </c>
      <c r="BM546" s="149" t="s">
        <v>797</v>
      </c>
    </row>
    <row r="547" spans="1:65" s="2" customFormat="1" ht="19.5">
      <c r="A547" s="32"/>
      <c r="B547" s="33"/>
      <c r="C547" s="32"/>
      <c r="D547" s="151" t="s">
        <v>132</v>
      </c>
      <c r="E547" s="32"/>
      <c r="F547" s="152" t="s">
        <v>798</v>
      </c>
      <c r="G547" s="32"/>
      <c r="H547" s="32"/>
      <c r="I547" s="96"/>
      <c r="J547" s="32"/>
      <c r="K547" s="32"/>
      <c r="L547" s="33"/>
      <c r="M547" s="153"/>
      <c r="N547" s="154"/>
      <c r="O547" s="58"/>
      <c r="P547" s="58"/>
      <c r="Q547" s="58"/>
      <c r="R547" s="58"/>
      <c r="S547" s="58"/>
      <c r="T547" s="59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T547" s="17" t="s">
        <v>132</v>
      </c>
      <c r="AU547" s="17" t="s">
        <v>83</v>
      </c>
    </row>
    <row r="548" spans="1:65" s="2" customFormat="1" ht="21.75" customHeight="1">
      <c r="A548" s="32"/>
      <c r="B548" s="137"/>
      <c r="C548" s="138" t="s">
        <v>799</v>
      </c>
      <c r="D548" s="138" t="s">
        <v>127</v>
      </c>
      <c r="E548" s="139" t="s">
        <v>800</v>
      </c>
      <c r="F548" s="140" t="s">
        <v>801</v>
      </c>
      <c r="G548" s="141" t="s">
        <v>323</v>
      </c>
      <c r="H548" s="142">
        <v>4</v>
      </c>
      <c r="I548" s="143"/>
      <c r="J548" s="144">
        <f>ROUND(I548*H548,2)</f>
        <v>0</v>
      </c>
      <c r="K548" s="140" t="s">
        <v>181</v>
      </c>
      <c r="L548" s="33"/>
      <c r="M548" s="145" t="s">
        <v>1</v>
      </c>
      <c r="N548" s="146" t="s">
        <v>39</v>
      </c>
      <c r="O548" s="58"/>
      <c r="P548" s="147">
        <f>O548*H548</f>
        <v>0</v>
      </c>
      <c r="Q548" s="147">
        <v>0.26086999999999999</v>
      </c>
      <c r="R548" s="147">
        <f>Q548*H548</f>
        <v>1.04348</v>
      </c>
      <c r="S548" s="147">
        <v>0</v>
      </c>
      <c r="T548" s="148">
        <f>S548*H548</f>
        <v>0</v>
      </c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R548" s="149" t="s">
        <v>89</v>
      </c>
      <c r="AT548" s="149" t="s">
        <v>127</v>
      </c>
      <c r="AU548" s="149" t="s">
        <v>83</v>
      </c>
      <c r="AY548" s="17" t="s">
        <v>130</v>
      </c>
      <c r="BE548" s="150">
        <f>IF(N548="základní",J548,0)</f>
        <v>0</v>
      </c>
      <c r="BF548" s="150">
        <f>IF(N548="snížená",J548,0)</f>
        <v>0</v>
      </c>
      <c r="BG548" s="150">
        <f>IF(N548="zákl. přenesená",J548,0)</f>
        <v>0</v>
      </c>
      <c r="BH548" s="150">
        <f>IF(N548="sníž. přenesená",J548,0)</f>
        <v>0</v>
      </c>
      <c r="BI548" s="150">
        <f>IF(N548="nulová",J548,0)</f>
        <v>0</v>
      </c>
      <c r="BJ548" s="17" t="s">
        <v>79</v>
      </c>
      <c r="BK548" s="150">
        <f>ROUND(I548*H548,2)</f>
        <v>0</v>
      </c>
      <c r="BL548" s="17" t="s">
        <v>89</v>
      </c>
      <c r="BM548" s="149" t="s">
        <v>802</v>
      </c>
    </row>
    <row r="549" spans="1:65" s="2" customFormat="1">
      <c r="A549" s="32"/>
      <c r="B549" s="33"/>
      <c r="C549" s="32"/>
      <c r="D549" s="151" t="s">
        <v>132</v>
      </c>
      <c r="E549" s="32"/>
      <c r="F549" s="152" t="s">
        <v>803</v>
      </c>
      <c r="G549" s="32"/>
      <c r="H549" s="32"/>
      <c r="I549" s="96"/>
      <c r="J549" s="32"/>
      <c r="K549" s="32"/>
      <c r="L549" s="33"/>
      <c r="M549" s="153"/>
      <c r="N549" s="154"/>
      <c r="O549" s="58"/>
      <c r="P549" s="58"/>
      <c r="Q549" s="58"/>
      <c r="R549" s="58"/>
      <c r="S549" s="58"/>
      <c r="T549" s="59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T549" s="17" t="s">
        <v>132</v>
      </c>
      <c r="AU549" s="17" t="s">
        <v>83</v>
      </c>
    </row>
    <row r="550" spans="1:65" s="2" customFormat="1" ht="21.75" customHeight="1">
      <c r="A550" s="32"/>
      <c r="B550" s="137"/>
      <c r="C550" s="138" t="s">
        <v>804</v>
      </c>
      <c r="D550" s="138" t="s">
        <v>127</v>
      </c>
      <c r="E550" s="139" t="s">
        <v>805</v>
      </c>
      <c r="F550" s="140" t="s">
        <v>806</v>
      </c>
      <c r="G550" s="141" t="s">
        <v>221</v>
      </c>
      <c r="H550" s="142">
        <v>9</v>
      </c>
      <c r="I550" s="143"/>
      <c r="J550" s="144">
        <f>ROUND(I550*H550,2)</f>
        <v>0</v>
      </c>
      <c r="K550" s="140" t="s">
        <v>181</v>
      </c>
      <c r="L550" s="33"/>
      <c r="M550" s="145" t="s">
        <v>1</v>
      </c>
      <c r="N550" s="146" t="s">
        <v>39</v>
      </c>
      <c r="O550" s="58"/>
      <c r="P550" s="147">
        <f>O550*H550</f>
        <v>0</v>
      </c>
      <c r="Q550" s="147">
        <v>6.9999999999999999E-4</v>
      </c>
      <c r="R550" s="147">
        <f>Q550*H550</f>
        <v>6.3E-3</v>
      </c>
      <c r="S550" s="147">
        <v>0</v>
      </c>
      <c r="T550" s="148">
        <f>S550*H550</f>
        <v>0</v>
      </c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R550" s="149" t="s">
        <v>89</v>
      </c>
      <c r="AT550" s="149" t="s">
        <v>127</v>
      </c>
      <c r="AU550" s="149" t="s">
        <v>83</v>
      </c>
      <c r="AY550" s="17" t="s">
        <v>130</v>
      </c>
      <c r="BE550" s="150">
        <f>IF(N550="základní",J550,0)</f>
        <v>0</v>
      </c>
      <c r="BF550" s="150">
        <f>IF(N550="snížená",J550,0)</f>
        <v>0</v>
      </c>
      <c r="BG550" s="150">
        <f>IF(N550="zákl. přenesená",J550,0)</f>
        <v>0</v>
      </c>
      <c r="BH550" s="150">
        <f>IF(N550="sníž. přenesená",J550,0)</f>
        <v>0</v>
      </c>
      <c r="BI550" s="150">
        <f>IF(N550="nulová",J550,0)</f>
        <v>0</v>
      </c>
      <c r="BJ550" s="17" t="s">
        <v>79</v>
      </c>
      <c r="BK550" s="150">
        <f>ROUND(I550*H550,2)</f>
        <v>0</v>
      </c>
      <c r="BL550" s="17" t="s">
        <v>89</v>
      </c>
      <c r="BM550" s="149" t="s">
        <v>807</v>
      </c>
    </row>
    <row r="551" spans="1:65" s="2" customFormat="1" ht="19.5">
      <c r="A551" s="32"/>
      <c r="B551" s="33"/>
      <c r="C551" s="32"/>
      <c r="D551" s="151" t="s">
        <v>132</v>
      </c>
      <c r="E551" s="32"/>
      <c r="F551" s="152" t="s">
        <v>808</v>
      </c>
      <c r="G551" s="32"/>
      <c r="H551" s="32"/>
      <c r="I551" s="96"/>
      <c r="J551" s="32"/>
      <c r="K551" s="32"/>
      <c r="L551" s="33"/>
      <c r="M551" s="153"/>
      <c r="N551" s="154"/>
      <c r="O551" s="58"/>
      <c r="P551" s="58"/>
      <c r="Q551" s="58"/>
      <c r="R551" s="58"/>
      <c r="S551" s="58"/>
      <c r="T551" s="59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T551" s="17" t="s">
        <v>132</v>
      </c>
      <c r="AU551" s="17" t="s">
        <v>83</v>
      </c>
    </row>
    <row r="552" spans="1:65" s="13" customFormat="1">
      <c r="B552" s="182"/>
      <c r="D552" s="151" t="s">
        <v>184</v>
      </c>
      <c r="E552" s="183" t="s">
        <v>1</v>
      </c>
      <c r="F552" s="184" t="s">
        <v>809</v>
      </c>
      <c r="H552" s="183" t="s">
        <v>1</v>
      </c>
      <c r="I552" s="185"/>
      <c r="L552" s="182"/>
      <c r="M552" s="186"/>
      <c r="N552" s="187"/>
      <c r="O552" s="187"/>
      <c r="P552" s="187"/>
      <c r="Q552" s="187"/>
      <c r="R552" s="187"/>
      <c r="S552" s="187"/>
      <c r="T552" s="188"/>
      <c r="AT552" s="183" t="s">
        <v>184</v>
      </c>
      <c r="AU552" s="183" t="s">
        <v>83</v>
      </c>
      <c r="AV552" s="13" t="s">
        <v>79</v>
      </c>
      <c r="AW552" s="13" t="s">
        <v>30</v>
      </c>
      <c r="AX552" s="13" t="s">
        <v>74</v>
      </c>
      <c r="AY552" s="183" t="s">
        <v>130</v>
      </c>
    </row>
    <row r="553" spans="1:65" s="14" customFormat="1">
      <c r="B553" s="189"/>
      <c r="D553" s="151" t="s">
        <v>184</v>
      </c>
      <c r="E553" s="190" t="s">
        <v>1</v>
      </c>
      <c r="F553" s="191" t="s">
        <v>79</v>
      </c>
      <c r="H553" s="192">
        <v>1</v>
      </c>
      <c r="I553" s="193"/>
      <c r="L553" s="189"/>
      <c r="M553" s="194"/>
      <c r="N553" s="195"/>
      <c r="O553" s="195"/>
      <c r="P553" s="195"/>
      <c r="Q553" s="195"/>
      <c r="R553" s="195"/>
      <c r="S553" s="195"/>
      <c r="T553" s="196"/>
      <c r="AT553" s="190" t="s">
        <v>184</v>
      </c>
      <c r="AU553" s="190" t="s">
        <v>83</v>
      </c>
      <c r="AV553" s="14" t="s">
        <v>83</v>
      </c>
      <c r="AW553" s="14" t="s">
        <v>30</v>
      </c>
      <c r="AX553" s="14" t="s">
        <v>74</v>
      </c>
      <c r="AY553" s="190" t="s">
        <v>130</v>
      </c>
    </row>
    <row r="554" spans="1:65" s="13" customFormat="1">
      <c r="B554" s="182"/>
      <c r="D554" s="151" t="s">
        <v>184</v>
      </c>
      <c r="E554" s="183" t="s">
        <v>1</v>
      </c>
      <c r="F554" s="184" t="s">
        <v>810</v>
      </c>
      <c r="H554" s="183" t="s">
        <v>1</v>
      </c>
      <c r="I554" s="185"/>
      <c r="L554" s="182"/>
      <c r="M554" s="186"/>
      <c r="N554" s="187"/>
      <c r="O554" s="187"/>
      <c r="P554" s="187"/>
      <c r="Q554" s="187"/>
      <c r="R554" s="187"/>
      <c r="S554" s="187"/>
      <c r="T554" s="188"/>
      <c r="AT554" s="183" t="s">
        <v>184</v>
      </c>
      <c r="AU554" s="183" t="s">
        <v>83</v>
      </c>
      <c r="AV554" s="13" t="s">
        <v>79</v>
      </c>
      <c r="AW554" s="13" t="s">
        <v>30</v>
      </c>
      <c r="AX554" s="13" t="s">
        <v>74</v>
      </c>
      <c r="AY554" s="183" t="s">
        <v>130</v>
      </c>
    </row>
    <row r="555" spans="1:65" s="14" customFormat="1">
      <c r="B555" s="189"/>
      <c r="D555" s="151" t="s">
        <v>184</v>
      </c>
      <c r="E555" s="190" t="s">
        <v>1</v>
      </c>
      <c r="F555" s="191" t="s">
        <v>79</v>
      </c>
      <c r="H555" s="192">
        <v>1</v>
      </c>
      <c r="I555" s="193"/>
      <c r="L555" s="189"/>
      <c r="M555" s="194"/>
      <c r="N555" s="195"/>
      <c r="O555" s="195"/>
      <c r="P555" s="195"/>
      <c r="Q555" s="195"/>
      <c r="R555" s="195"/>
      <c r="S555" s="195"/>
      <c r="T555" s="196"/>
      <c r="AT555" s="190" t="s">
        <v>184</v>
      </c>
      <c r="AU555" s="190" t="s">
        <v>83</v>
      </c>
      <c r="AV555" s="14" t="s">
        <v>83</v>
      </c>
      <c r="AW555" s="14" t="s">
        <v>30</v>
      </c>
      <c r="AX555" s="14" t="s">
        <v>74</v>
      </c>
      <c r="AY555" s="190" t="s">
        <v>130</v>
      </c>
    </row>
    <row r="556" spans="1:65" s="13" customFormat="1">
      <c r="B556" s="182"/>
      <c r="D556" s="151" t="s">
        <v>184</v>
      </c>
      <c r="E556" s="183" t="s">
        <v>1</v>
      </c>
      <c r="F556" s="184" t="s">
        <v>811</v>
      </c>
      <c r="H556" s="183" t="s">
        <v>1</v>
      </c>
      <c r="I556" s="185"/>
      <c r="L556" s="182"/>
      <c r="M556" s="186"/>
      <c r="N556" s="187"/>
      <c r="O556" s="187"/>
      <c r="P556" s="187"/>
      <c r="Q556" s="187"/>
      <c r="R556" s="187"/>
      <c r="S556" s="187"/>
      <c r="T556" s="188"/>
      <c r="AT556" s="183" t="s">
        <v>184</v>
      </c>
      <c r="AU556" s="183" t="s">
        <v>83</v>
      </c>
      <c r="AV556" s="13" t="s">
        <v>79</v>
      </c>
      <c r="AW556" s="13" t="s">
        <v>30</v>
      </c>
      <c r="AX556" s="13" t="s">
        <v>74</v>
      </c>
      <c r="AY556" s="183" t="s">
        <v>130</v>
      </c>
    </row>
    <row r="557" spans="1:65" s="14" customFormat="1">
      <c r="B557" s="189"/>
      <c r="D557" s="151" t="s">
        <v>184</v>
      </c>
      <c r="E557" s="190" t="s">
        <v>1</v>
      </c>
      <c r="F557" s="191" t="s">
        <v>79</v>
      </c>
      <c r="H557" s="192">
        <v>1</v>
      </c>
      <c r="I557" s="193"/>
      <c r="L557" s="189"/>
      <c r="M557" s="194"/>
      <c r="N557" s="195"/>
      <c r="O557" s="195"/>
      <c r="P557" s="195"/>
      <c r="Q557" s="195"/>
      <c r="R557" s="195"/>
      <c r="S557" s="195"/>
      <c r="T557" s="196"/>
      <c r="AT557" s="190" t="s">
        <v>184</v>
      </c>
      <c r="AU557" s="190" t="s">
        <v>83</v>
      </c>
      <c r="AV557" s="14" t="s">
        <v>83</v>
      </c>
      <c r="AW557" s="14" t="s">
        <v>30</v>
      </c>
      <c r="AX557" s="14" t="s">
        <v>74</v>
      </c>
      <c r="AY557" s="190" t="s">
        <v>130</v>
      </c>
    </row>
    <row r="558" spans="1:65" s="13" customFormat="1">
      <c r="B558" s="182"/>
      <c r="D558" s="151" t="s">
        <v>184</v>
      </c>
      <c r="E558" s="183" t="s">
        <v>1</v>
      </c>
      <c r="F558" s="184" t="s">
        <v>812</v>
      </c>
      <c r="H558" s="183" t="s">
        <v>1</v>
      </c>
      <c r="I558" s="185"/>
      <c r="L558" s="182"/>
      <c r="M558" s="186"/>
      <c r="N558" s="187"/>
      <c r="O558" s="187"/>
      <c r="P558" s="187"/>
      <c r="Q558" s="187"/>
      <c r="R558" s="187"/>
      <c r="S558" s="187"/>
      <c r="T558" s="188"/>
      <c r="AT558" s="183" t="s">
        <v>184</v>
      </c>
      <c r="AU558" s="183" t="s">
        <v>83</v>
      </c>
      <c r="AV558" s="13" t="s">
        <v>79</v>
      </c>
      <c r="AW558" s="13" t="s">
        <v>30</v>
      </c>
      <c r="AX558" s="13" t="s">
        <v>74</v>
      </c>
      <c r="AY558" s="183" t="s">
        <v>130</v>
      </c>
    </row>
    <row r="559" spans="1:65" s="14" customFormat="1">
      <c r="B559" s="189"/>
      <c r="D559" s="151" t="s">
        <v>184</v>
      </c>
      <c r="E559" s="190" t="s">
        <v>1</v>
      </c>
      <c r="F559" s="191" t="s">
        <v>79</v>
      </c>
      <c r="H559" s="192">
        <v>1</v>
      </c>
      <c r="I559" s="193"/>
      <c r="L559" s="189"/>
      <c r="M559" s="194"/>
      <c r="N559" s="195"/>
      <c r="O559" s="195"/>
      <c r="P559" s="195"/>
      <c r="Q559" s="195"/>
      <c r="R559" s="195"/>
      <c r="S559" s="195"/>
      <c r="T559" s="196"/>
      <c r="AT559" s="190" t="s">
        <v>184</v>
      </c>
      <c r="AU559" s="190" t="s">
        <v>83</v>
      </c>
      <c r="AV559" s="14" t="s">
        <v>83</v>
      </c>
      <c r="AW559" s="14" t="s">
        <v>30</v>
      </c>
      <c r="AX559" s="14" t="s">
        <v>74</v>
      </c>
      <c r="AY559" s="190" t="s">
        <v>130</v>
      </c>
    </row>
    <row r="560" spans="1:65" s="13" customFormat="1">
      <c r="B560" s="182"/>
      <c r="D560" s="151" t="s">
        <v>184</v>
      </c>
      <c r="E560" s="183" t="s">
        <v>1</v>
      </c>
      <c r="F560" s="184" t="s">
        <v>813</v>
      </c>
      <c r="H560" s="183" t="s">
        <v>1</v>
      </c>
      <c r="I560" s="185"/>
      <c r="L560" s="182"/>
      <c r="M560" s="186"/>
      <c r="N560" s="187"/>
      <c r="O560" s="187"/>
      <c r="P560" s="187"/>
      <c r="Q560" s="187"/>
      <c r="R560" s="187"/>
      <c r="S560" s="187"/>
      <c r="T560" s="188"/>
      <c r="AT560" s="183" t="s">
        <v>184</v>
      </c>
      <c r="AU560" s="183" t="s">
        <v>83</v>
      </c>
      <c r="AV560" s="13" t="s">
        <v>79</v>
      </c>
      <c r="AW560" s="13" t="s">
        <v>30</v>
      </c>
      <c r="AX560" s="13" t="s">
        <v>74</v>
      </c>
      <c r="AY560" s="183" t="s">
        <v>130</v>
      </c>
    </row>
    <row r="561" spans="1:65" s="14" customFormat="1">
      <c r="B561" s="189"/>
      <c r="D561" s="151" t="s">
        <v>184</v>
      </c>
      <c r="E561" s="190" t="s">
        <v>1</v>
      </c>
      <c r="F561" s="191" t="s">
        <v>79</v>
      </c>
      <c r="H561" s="192">
        <v>1</v>
      </c>
      <c r="I561" s="193"/>
      <c r="L561" s="189"/>
      <c r="M561" s="194"/>
      <c r="N561" s="195"/>
      <c r="O561" s="195"/>
      <c r="P561" s="195"/>
      <c r="Q561" s="195"/>
      <c r="R561" s="195"/>
      <c r="S561" s="195"/>
      <c r="T561" s="196"/>
      <c r="AT561" s="190" t="s">
        <v>184</v>
      </c>
      <c r="AU561" s="190" t="s">
        <v>83</v>
      </c>
      <c r="AV561" s="14" t="s">
        <v>83</v>
      </c>
      <c r="AW561" s="14" t="s">
        <v>30</v>
      </c>
      <c r="AX561" s="14" t="s">
        <v>74</v>
      </c>
      <c r="AY561" s="190" t="s">
        <v>130</v>
      </c>
    </row>
    <row r="562" spans="1:65" s="13" customFormat="1">
      <c r="B562" s="182"/>
      <c r="D562" s="151" t="s">
        <v>184</v>
      </c>
      <c r="E562" s="183" t="s">
        <v>1</v>
      </c>
      <c r="F562" s="184" t="s">
        <v>814</v>
      </c>
      <c r="H562" s="183" t="s">
        <v>1</v>
      </c>
      <c r="I562" s="185"/>
      <c r="L562" s="182"/>
      <c r="M562" s="186"/>
      <c r="N562" s="187"/>
      <c r="O562" s="187"/>
      <c r="P562" s="187"/>
      <c r="Q562" s="187"/>
      <c r="R562" s="187"/>
      <c r="S562" s="187"/>
      <c r="T562" s="188"/>
      <c r="AT562" s="183" t="s">
        <v>184</v>
      </c>
      <c r="AU562" s="183" t="s">
        <v>83</v>
      </c>
      <c r="AV562" s="13" t="s">
        <v>79</v>
      </c>
      <c r="AW562" s="13" t="s">
        <v>30</v>
      </c>
      <c r="AX562" s="13" t="s">
        <v>74</v>
      </c>
      <c r="AY562" s="183" t="s">
        <v>130</v>
      </c>
    </row>
    <row r="563" spans="1:65" s="14" customFormat="1">
      <c r="B563" s="189"/>
      <c r="D563" s="151" t="s">
        <v>184</v>
      </c>
      <c r="E563" s="190" t="s">
        <v>1</v>
      </c>
      <c r="F563" s="191" t="s">
        <v>89</v>
      </c>
      <c r="H563" s="192">
        <v>4</v>
      </c>
      <c r="I563" s="193"/>
      <c r="L563" s="189"/>
      <c r="M563" s="194"/>
      <c r="N563" s="195"/>
      <c r="O563" s="195"/>
      <c r="P563" s="195"/>
      <c r="Q563" s="195"/>
      <c r="R563" s="195"/>
      <c r="S563" s="195"/>
      <c r="T563" s="196"/>
      <c r="AT563" s="190" t="s">
        <v>184</v>
      </c>
      <c r="AU563" s="190" t="s">
        <v>83</v>
      </c>
      <c r="AV563" s="14" t="s">
        <v>83</v>
      </c>
      <c r="AW563" s="14" t="s">
        <v>30</v>
      </c>
      <c r="AX563" s="14" t="s">
        <v>74</v>
      </c>
      <c r="AY563" s="190" t="s">
        <v>130</v>
      </c>
    </row>
    <row r="564" spans="1:65" s="15" customFormat="1">
      <c r="B564" s="197"/>
      <c r="D564" s="151" t="s">
        <v>184</v>
      </c>
      <c r="E564" s="198" t="s">
        <v>1</v>
      </c>
      <c r="F564" s="199" t="s">
        <v>187</v>
      </c>
      <c r="H564" s="200">
        <v>9</v>
      </c>
      <c r="I564" s="201"/>
      <c r="L564" s="197"/>
      <c r="M564" s="202"/>
      <c r="N564" s="203"/>
      <c r="O564" s="203"/>
      <c r="P564" s="203"/>
      <c r="Q564" s="203"/>
      <c r="R564" s="203"/>
      <c r="S564" s="203"/>
      <c r="T564" s="204"/>
      <c r="AT564" s="198" t="s">
        <v>184</v>
      </c>
      <c r="AU564" s="198" t="s">
        <v>83</v>
      </c>
      <c r="AV564" s="15" t="s">
        <v>89</v>
      </c>
      <c r="AW564" s="15" t="s">
        <v>30</v>
      </c>
      <c r="AX564" s="15" t="s">
        <v>79</v>
      </c>
      <c r="AY564" s="198" t="s">
        <v>130</v>
      </c>
    </row>
    <row r="565" spans="1:65" s="2" customFormat="1" ht="21.75" customHeight="1">
      <c r="A565" s="32"/>
      <c r="B565" s="137"/>
      <c r="C565" s="205" t="s">
        <v>815</v>
      </c>
      <c r="D565" s="205" t="s">
        <v>264</v>
      </c>
      <c r="E565" s="206" t="s">
        <v>816</v>
      </c>
      <c r="F565" s="207" t="s">
        <v>817</v>
      </c>
      <c r="G565" s="208" t="s">
        <v>221</v>
      </c>
      <c r="H565" s="209">
        <v>3</v>
      </c>
      <c r="I565" s="210"/>
      <c r="J565" s="211">
        <f>ROUND(I565*H565,2)</f>
        <v>0</v>
      </c>
      <c r="K565" s="207" t="s">
        <v>181</v>
      </c>
      <c r="L565" s="212"/>
      <c r="M565" s="213" t="s">
        <v>1</v>
      </c>
      <c r="N565" s="214" t="s">
        <v>39</v>
      </c>
      <c r="O565" s="58"/>
      <c r="P565" s="147">
        <f>O565*H565</f>
        <v>0</v>
      </c>
      <c r="Q565" s="147">
        <v>3.5000000000000001E-3</v>
      </c>
      <c r="R565" s="147">
        <f>Q565*H565</f>
        <v>1.0500000000000001E-2</v>
      </c>
      <c r="S565" s="147">
        <v>0</v>
      </c>
      <c r="T565" s="148">
        <f>S565*H565</f>
        <v>0</v>
      </c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R565" s="149" t="s">
        <v>101</v>
      </c>
      <c r="AT565" s="149" t="s">
        <v>264</v>
      </c>
      <c r="AU565" s="149" t="s">
        <v>83</v>
      </c>
      <c r="AY565" s="17" t="s">
        <v>130</v>
      </c>
      <c r="BE565" s="150">
        <f>IF(N565="základní",J565,0)</f>
        <v>0</v>
      </c>
      <c r="BF565" s="150">
        <f>IF(N565="snížená",J565,0)</f>
        <v>0</v>
      </c>
      <c r="BG565" s="150">
        <f>IF(N565="zákl. přenesená",J565,0)</f>
        <v>0</v>
      </c>
      <c r="BH565" s="150">
        <f>IF(N565="sníž. přenesená",J565,0)</f>
        <v>0</v>
      </c>
      <c r="BI565" s="150">
        <f>IF(N565="nulová",J565,0)</f>
        <v>0</v>
      </c>
      <c r="BJ565" s="17" t="s">
        <v>79</v>
      </c>
      <c r="BK565" s="150">
        <f>ROUND(I565*H565,2)</f>
        <v>0</v>
      </c>
      <c r="BL565" s="17" t="s">
        <v>89</v>
      </c>
      <c r="BM565" s="149" t="s">
        <v>818</v>
      </c>
    </row>
    <row r="566" spans="1:65" s="2" customFormat="1">
      <c r="A566" s="32"/>
      <c r="B566" s="33"/>
      <c r="C566" s="32"/>
      <c r="D566" s="151" t="s">
        <v>132</v>
      </c>
      <c r="E566" s="32"/>
      <c r="F566" s="152" t="s">
        <v>817</v>
      </c>
      <c r="G566" s="32"/>
      <c r="H566" s="32"/>
      <c r="I566" s="96"/>
      <c r="J566" s="32"/>
      <c r="K566" s="32"/>
      <c r="L566" s="33"/>
      <c r="M566" s="153"/>
      <c r="N566" s="154"/>
      <c r="O566" s="58"/>
      <c r="P566" s="58"/>
      <c r="Q566" s="58"/>
      <c r="R566" s="58"/>
      <c r="S566" s="58"/>
      <c r="T566" s="59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T566" s="17" t="s">
        <v>132</v>
      </c>
      <c r="AU566" s="17" t="s">
        <v>83</v>
      </c>
    </row>
    <row r="567" spans="1:65" s="13" customFormat="1">
      <c r="B567" s="182"/>
      <c r="D567" s="151" t="s">
        <v>184</v>
      </c>
      <c r="E567" s="183" t="s">
        <v>1</v>
      </c>
      <c r="F567" s="184" t="s">
        <v>809</v>
      </c>
      <c r="H567" s="183" t="s">
        <v>1</v>
      </c>
      <c r="I567" s="185"/>
      <c r="L567" s="182"/>
      <c r="M567" s="186"/>
      <c r="N567" s="187"/>
      <c r="O567" s="187"/>
      <c r="P567" s="187"/>
      <c r="Q567" s="187"/>
      <c r="R567" s="187"/>
      <c r="S567" s="187"/>
      <c r="T567" s="188"/>
      <c r="AT567" s="183" t="s">
        <v>184</v>
      </c>
      <c r="AU567" s="183" t="s">
        <v>83</v>
      </c>
      <c r="AV567" s="13" t="s">
        <v>79</v>
      </c>
      <c r="AW567" s="13" t="s">
        <v>30</v>
      </c>
      <c r="AX567" s="13" t="s">
        <v>74</v>
      </c>
      <c r="AY567" s="183" t="s">
        <v>130</v>
      </c>
    </row>
    <row r="568" spans="1:65" s="14" customFormat="1">
      <c r="B568" s="189"/>
      <c r="D568" s="151" t="s">
        <v>184</v>
      </c>
      <c r="E568" s="190" t="s">
        <v>1</v>
      </c>
      <c r="F568" s="191" t="s">
        <v>79</v>
      </c>
      <c r="H568" s="192">
        <v>1</v>
      </c>
      <c r="I568" s="193"/>
      <c r="L568" s="189"/>
      <c r="M568" s="194"/>
      <c r="N568" s="195"/>
      <c r="O568" s="195"/>
      <c r="P568" s="195"/>
      <c r="Q568" s="195"/>
      <c r="R568" s="195"/>
      <c r="S568" s="195"/>
      <c r="T568" s="196"/>
      <c r="AT568" s="190" t="s">
        <v>184</v>
      </c>
      <c r="AU568" s="190" t="s">
        <v>83</v>
      </c>
      <c r="AV568" s="14" t="s">
        <v>83</v>
      </c>
      <c r="AW568" s="14" t="s">
        <v>30</v>
      </c>
      <c r="AX568" s="14" t="s">
        <v>74</v>
      </c>
      <c r="AY568" s="190" t="s">
        <v>130</v>
      </c>
    </row>
    <row r="569" spans="1:65" s="13" customFormat="1">
      <c r="B569" s="182"/>
      <c r="D569" s="151" t="s">
        <v>184</v>
      </c>
      <c r="E569" s="183" t="s">
        <v>1</v>
      </c>
      <c r="F569" s="184" t="s">
        <v>810</v>
      </c>
      <c r="H569" s="183" t="s">
        <v>1</v>
      </c>
      <c r="I569" s="185"/>
      <c r="L569" s="182"/>
      <c r="M569" s="186"/>
      <c r="N569" s="187"/>
      <c r="O569" s="187"/>
      <c r="P569" s="187"/>
      <c r="Q569" s="187"/>
      <c r="R569" s="187"/>
      <c r="S569" s="187"/>
      <c r="T569" s="188"/>
      <c r="AT569" s="183" t="s">
        <v>184</v>
      </c>
      <c r="AU569" s="183" t="s">
        <v>83</v>
      </c>
      <c r="AV569" s="13" t="s">
        <v>79</v>
      </c>
      <c r="AW569" s="13" t="s">
        <v>30</v>
      </c>
      <c r="AX569" s="13" t="s">
        <v>74</v>
      </c>
      <c r="AY569" s="183" t="s">
        <v>130</v>
      </c>
    </row>
    <row r="570" spans="1:65" s="14" customFormat="1">
      <c r="B570" s="189"/>
      <c r="D570" s="151" t="s">
        <v>184</v>
      </c>
      <c r="E570" s="190" t="s">
        <v>1</v>
      </c>
      <c r="F570" s="191" t="s">
        <v>79</v>
      </c>
      <c r="H570" s="192">
        <v>1</v>
      </c>
      <c r="I570" s="193"/>
      <c r="L570" s="189"/>
      <c r="M570" s="194"/>
      <c r="N570" s="195"/>
      <c r="O570" s="195"/>
      <c r="P570" s="195"/>
      <c r="Q570" s="195"/>
      <c r="R570" s="195"/>
      <c r="S570" s="195"/>
      <c r="T570" s="196"/>
      <c r="AT570" s="190" t="s">
        <v>184</v>
      </c>
      <c r="AU570" s="190" t="s">
        <v>83</v>
      </c>
      <c r="AV570" s="14" t="s">
        <v>83</v>
      </c>
      <c r="AW570" s="14" t="s">
        <v>30</v>
      </c>
      <c r="AX570" s="14" t="s">
        <v>74</v>
      </c>
      <c r="AY570" s="190" t="s">
        <v>130</v>
      </c>
    </row>
    <row r="571" spans="1:65" s="13" customFormat="1">
      <c r="B571" s="182"/>
      <c r="D571" s="151" t="s">
        <v>184</v>
      </c>
      <c r="E571" s="183" t="s">
        <v>1</v>
      </c>
      <c r="F571" s="184" t="s">
        <v>811</v>
      </c>
      <c r="H571" s="183" t="s">
        <v>1</v>
      </c>
      <c r="I571" s="185"/>
      <c r="L571" s="182"/>
      <c r="M571" s="186"/>
      <c r="N571" s="187"/>
      <c r="O571" s="187"/>
      <c r="P571" s="187"/>
      <c r="Q571" s="187"/>
      <c r="R571" s="187"/>
      <c r="S571" s="187"/>
      <c r="T571" s="188"/>
      <c r="AT571" s="183" t="s">
        <v>184</v>
      </c>
      <c r="AU571" s="183" t="s">
        <v>83</v>
      </c>
      <c r="AV571" s="13" t="s">
        <v>79</v>
      </c>
      <c r="AW571" s="13" t="s">
        <v>30</v>
      </c>
      <c r="AX571" s="13" t="s">
        <v>74</v>
      </c>
      <c r="AY571" s="183" t="s">
        <v>130</v>
      </c>
    </row>
    <row r="572" spans="1:65" s="14" customFormat="1">
      <c r="B572" s="189"/>
      <c r="D572" s="151" t="s">
        <v>184</v>
      </c>
      <c r="E572" s="190" t="s">
        <v>1</v>
      </c>
      <c r="F572" s="191" t="s">
        <v>79</v>
      </c>
      <c r="H572" s="192">
        <v>1</v>
      </c>
      <c r="I572" s="193"/>
      <c r="L572" s="189"/>
      <c r="M572" s="194"/>
      <c r="N572" s="195"/>
      <c r="O572" s="195"/>
      <c r="P572" s="195"/>
      <c r="Q572" s="195"/>
      <c r="R572" s="195"/>
      <c r="S572" s="195"/>
      <c r="T572" s="196"/>
      <c r="AT572" s="190" t="s">
        <v>184</v>
      </c>
      <c r="AU572" s="190" t="s">
        <v>83</v>
      </c>
      <c r="AV572" s="14" t="s">
        <v>83</v>
      </c>
      <c r="AW572" s="14" t="s">
        <v>30</v>
      </c>
      <c r="AX572" s="14" t="s">
        <v>74</v>
      </c>
      <c r="AY572" s="190" t="s">
        <v>130</v>
      </c>
    </row>
    <row r="573" spans="1:65" s="15" customFormat="1">
      <c r="B573" s="197"/>
      <c r="D573" s="151" t="s">
        <v>184</v>
      </c>
      <c r="E573" s="198" t="s">
        <v>1</v>
      </c>
      <c r="F573" s="199" t="s">
        <v>187</v>
      </c>
      <c r="H573" s="200">
        <v>3</v>
      </c>
      <c r="I573" s="201"/>
      <c r="L573" s="197"/>
      <c r="M573" s="202"/>
      <c r="N573" s="203"/>
      <c r="O573" s="203"/>
      <c r="P573" s="203"/>
      <c r="Q573" s="203"/>
      <c r="R573" s="203"/>
      <c r="S573" s="203"/>
      <c r="T573" s="204"/>
      <c r="AT573" s="198" t="s">
        <v>184</v>
      </c>
      <c r="AU573" s="198" t="s">
        <v>83</v>
      </c>
      <c r="AV573" s="15" t="s">
        <v>89</v>
      </c>
      <c r="AW573" s="15" t="s">
        <v>30</v>
      </c>
      <c r="AX573" s="15" t="s">
        <v>79</v>
      </c>
      <c r="AY573" s="198" t="s">
        <v>130</v>
      </c>
    </row>
    <row r="574" spans="1:65" s="2" customFormat="1" ht="16.5" customHeight="1">
      <c r="A574" s="32"/>
      <c r="B574" s="137"/>
      <c r="C574" s="205" t="s">
        <v>819</v>
      </c>
      <c r="D574" s="205" t="s">
        <v>264</v>
      </c>
      <c r="E574" s="206" t="s">
        <v>820</v>
      </c>
      <c r="F574" s="207" t="s">
        <v>821</v>
      </c>
      <c r="G574" s="208" t="s">
        <v>221</v>
      </c>
      <c r="H574" s="209">
        <v>1</v>
      </c>
      <c r="I574" s="210"/>
      <c r="J574" s="211">
        <f>ROUND(I574*H574,2)</f>
        <v>0</v>
      </c>
      <c r="K574" s="207" t="s">
        <v>181</v>
      </c>
      <c r="L574" s="212"/>
      <c r="M574" s="213" t="s">
        <v>1</v>
      </c>
      <c r="N574" s="214" t="s">
        <v>39</v>
      </c>
      <c r="O574" s="58"/>
      <c r="P574" s="147">
        <f>O574*H574</f>
        <v>0</v>
      </c>
      <c r="Q574" s="147">
        <v>8.9999999999999998E-4</v>
      </c>
      <c r="R574" s="147">
        <f>Q574*H574</f>
        <v>8.9999999999999998E-4</v>
      </c>
      <c r="S574" s="147">
        <v>0</v>
      </c>
      <c r="T574" s="148">
        <f>S574*H574</f>
        <v>0</v>
      </c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R574" s="149" t="s">
        <v>101</v>
      </c>
      <c r="AT574" s="149" t="s">
        <v>264</v>
      </c>
      <c r="AU574" s="149" t="s">
        <v>83</v>
      </c>
      <c r="AY574" s="17" t="s">
        <v>130</v>
      </c>
      <c r="BE574" s="150">
        <f>IF(N574="základní",J574,0)</f>
        <v>0</v>
      </c>
      <c r="BF574" s="150">
        <f>IF(N574="snížená",J574,0)</f>
        <v>0</v>
      </c>
      <c r="BG574" s="150">
        <f>IF(N574="zákl. přenesená",J574,0)</f>
        <v>0</v>
      </c>
      <c r="BH574" s="150">
        <f>IF(N574="sníž. přenesená",J574,0)</f>
        <v>0</v>
      </c>
      <c r="BI574" s="150">
        <f>IF(N574="nulová",J574,0)</f>
        <v>0</v>
      </c>
      <c r="BJ574" s="17" t="s">
        <v>79</v>
      </c>
      <c r="BK574" s="150">
        <f>ROUND(I574*H574,2)</f>
        <v>0</v>
      </c>
      <c r="BL574" s="17" t="s">
        <v>89</v>
      </c>
      <c r="BM574" s="149" t="s">
        <v>822</v>
      </c>
    </row>
    <row r="575" spans="1:65" s="2" customFormat="1">
      <c r="A575" s="32"/>
      <c r="B575" s="33"/>
      <c r="C575" s="32"/>
      <c r="D575" s="151" t="s">
        <v>132</v>
      </c>
      <c r="E575" s="32"/>
      <c r="F575" s="152" t="s">
        <v>821</v>
      </c>
      <c r="G575" s="32"/>
      <c r="H575" s="32"/>
      <c r="I575" s="96"/>
      <c r="J575" s="32"/>
      <c r="K575" s="32"/>
      <c r="L575" s="33"/>
      <c r="M575" s="153"/>
      <c r="N575" s="154"/>
      <c r="O575" s="58"/>
      <c r="P575" s="58"/>
      <c r="Q575" s="58"/>
      <c r="R575" s="58"/>
      <c r="S575" s="58"/>
      <c r="T575" s="59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T575" s="17" t="s">
        <v>132</v>
      </c>
      <c r="AU575" s="17" t="s">
        <v>83</v>
      </c>
    </row>
    <row r="576" spans="1:65" s="13" customFormat="1">
      <c r="B576" s="182"/>
      <c r="D576" s="151" t="s">
        <v>184</v>
      </c>
      <c r="E576" s="183" t="s">
        <v>1</v>
      </c>
      <c r="F576" s="184" t="s">
        <v>812</v>
      </c>
      <c r="H576" s="183" t="s">
        <v>1</v>
      </c>
      <c r="I576" s="185"/>
      <c r="L576" s="182"/>
      <c r="M576" s="186"/>
      <c r="N576" s="187"/>
      <c r="O576" s="187"/>
      <c r="P576" s="187"/>
      <c r="Q576" s="187"/>
      <c r="R576" s="187"/>
      <c r="S576" s="187"/>
      <c r="T576" s="188"/>
      <c r="AT576" s="183" t="s">
        <v>184</v>
      </c>
      <c r="AU576" s="183" t="s">
        <v>83</v>
      </c>
      <c r="AV576" s="13" t="s">
        <v>79</v>
      </c>
      <c r="AW576" s="13" t="s">
        <v>30</v>
      </c>
      <c r="AX576" s="13" t="s">
        <v>74</v>
      </c>
      <c r="AY576" s="183" t="s">
        <v>130</v>
      </c>
    </row>
    <row r="577" spans="1:65" s="14" customFormat="1">
      <c r="B577" s="189"/>
      <c r="D577" s="151" t="s">
        <v>184</v>
      </c>
      <c r="E577" s="190" t="s">
        <v>1</v>
      </c>
      <c r="F577" s="191" t="s">
        <v>79</v>
      </c>
      <c r="H577" s="192">
        <v>1</v>
      </c>
      <c r="I577" s="193"/>
      <c r="L577" s="189"/>
      <c r="M577" s="194"/>
      <c r="N577" s="195"/>
      <c r="O577" s="195"/>
      <c r="P577" s="195"/>
      <c r="Q577" s="195"/>
      <c r="R577" s="195"/>
      <c r="S577" s="195"/>
      <c r="T577" s="196"/>
      <c r="AT577" s="190" t="s">
        <v>184</v>
      </c>
      <c r="AU577" s="190" t="s">
        <v>83</v>
      </c>
      <c r="AV577" s="14" t="s">
        <v>83</v>
      </c>
      <c r="AW577" s="14" t="s">
        <v>30</v>
      </c>
      <c r="AX577" s="14" t="s">
        <v>74</v>
      </c>
      <c r="AY577" s="190" t="s">
        <v>130</v>
      </c>
    </row>
    <row r="578" spans="1:65" s="15" customFormat="1">
      <c r="B578" s="197"/>
      <c r="D578" s="151" t="s">
        <v>184</v>
      </c>
      <c r="E578" s="198" t="s">
        <v>1</v>
      </c>
      <c r="F578" s="199" t="s">
        <v>187</v>
      </c>
      <c r="H578" s="200">
        <v>1</v>
      </c>
      <c r="I578" s="201"/>
      <c r="L578" s="197"/>
      <c r="M578" s="202"/>
      <c r="N578" s="203"/>
      <c r="O578" s="203"/>
      <c r="P578" s="203"/>
      <c r="Q578" s="203"/>
      <c r="R578" s="203"/>
      <c r="S578" s="203"/>
      <c r="T578" s="204"/>
      <c r="AT578" s="198" t="s">
        <v>184</v>
      </c>
      <c r="AU578" s="198" t="s">
        <v>83</v>
      </c>
      <c r="AV578" s="15" t="s">
        <v>89</v>
      </c>
      <c r="AW578" s="15" t="s">
        <v>30</v>
      </c>
      <c r="AX578" s="15" t="s">
        <v>79</v>
      </c>
      <c r="AY578" s="198" t="s">
        <v>130</v>
      </c>
    </row>
    <row r="579" spans="1:65" s="2" customFormat="1" ht="16.5" customHeight="1">
      <c r="A579" s="32"/>
      <c r="B579" s="137"/>
      <c r="C579" s="205" t="s">
        <v>823</v>
      </c>
      <c r="D579" s="205" t="s">
        <v>264</v>
      </c>
      <c r="E579" s="206" t="s">
        <v>824</v>
      </c>
      <c r="F579" s="207" t="s">
        <v>825</v>
      </c>
      <c r="G579" s="208" t="s">
        <v>221</v>
      </c>
      <c r="H579" s="209">
        <v>1</v>
      </c>
      <c r="I579" s="210"/>
      <c r="J579" s="211">
        <f>ROUND(I579*H579,2)</f>
        <v>0</v>
      </c>
      <c r="K579" s="207" t="s">
        <v>181</v>
      </c>
      <c r="L579" s="212"/>
      <c r="M579" s="213" t="s">
        <v>1</v>
      </c>
      <c r="N579" s="214" t="s">
        <v>39</v>
      </c>
      <c r="O579" s="58"/>
      <c r="P579" s="147">
        <f>O579*H579</f>
        <v>0</v>
      </c>
      <c r="Q579" s="147">
        <v>1.6999999999999999E-3</v>
      </c>
      <c r="R579" s="147">
        <f>Q579*H579</f>
        <v>1.6999999999999999E-3</v>
      </c>
      <c r="S579" s="147">
        <v>0</v>
      </c>
      <c r="T579" s="148">
        <f>S579*H579</f>
        <v>0</v>
      </c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R579" s="149" t="s">
        <v>101</v>
      </c>
      <c r="AT579" s="149" t="s">
        <v>264</v>
      </c>
      <c r="AU579" s="149" t="s">
        <v>83</v>
      </c>
      <c r="AY579" s="17" t="s">
        <v>130</v>
      </c>
      <c r="BE579" s="150">
        <f>IF(N579="základní",J579,0)</f>
        <v>0</v>
      </c>
      <c r="BF579" s="150">
        <f>IF(N579="snížená",J579,0)</f>
        <v>0</v>
      </c>
      <c r="BG579" s="150">
        <f>IF(N579="zákl. přenesená",J579,0)</f>
        <v>0</v>
      </c>
      <c r="BH579" s="150">
        <f>IF(N579="sníž. přenesená",J579,0)</f>
        <v>0</v>
      </c>
      <c r="BI579" s="150">
        <f>IF(N579="nulová",J579,0)</f>
        <v>0</v>
      </c>
      <c r="BJ579" s="17" t="s">
        <v>79</v>
      </c>
      <c r="BK579" s="150">
        <f>ROUND(I579*H579,2)</f>
        <v>0</v>
      </c>
      <c r="BL579" s="17" t="s">
        <v>89</v>
      </c>
      <c r="BM579" s="149" t="s">
        <v>826</v>
      </c>
    </row>
    <row r="580" spans="1:65" s="2" customFormat="1">
      <c r="A580" s="32"/>
      <c r="B580" s="33"/>
      <c r="C580" s="32"/>
      <c r="D580" s="151" t="s">
        <v>132</v>
      </c>
      <c r="E580" s="32"/>
      <c r="F580" s="152" t="s">
        <v>825</v>
      </c>
      <c r="G580" s="32"/>
      <c r="H580" s="32"/>
      <c r="I580" s="96"/>
      <c r="J580" s="32"/>
      <c r="K580" s="32"/>
      <c r="L580" s="33"/>
      <c r="M580" s="153"/>
      <c r="N580" s="154"/>
      <c r="O580" s="58"/>
      <c r="P580" s="58"/>
      <c r="Q580" s="58"/>
      <c r="R580" s="58"/>
      <c r="S580" s="58"/>
      <c r="T580" s="59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T580" s="17" t="s">
        <v>132</v>
      </c>
      <c r="AU580" s="17" t="s">
        <v>83</v>
      </c>
    </row>
    <row r="581" spans="1:65" s="13" customFormat="1">
      <c r="B581" s="182"/>
      <c r="D581" s="151" t="s">
        <v>184</v>
      </c>
      <c r="E581" s="183" t="s">
        <v>1</v>
      </c>
      <c r="F581" s="184" t="s">
        <v>813</v>
      </c>
      <c r="H581" s="183" t="s">
        <v>1</v>
      </c>
      <c r="I581" s="185"/>
      <c r="L581" s="182"/>
      <c r="M581" s="186"/>
      <c r="N581" s="187"/>
      <c r="O581" s="187"/>
      <c r="P581" s="187"/>
      <c r="Q581" s="187"/>
      <c r="R581" s="187"/>
      <c r="S581" s="187"/>
      <c r="T581" s="188"/>
      <c r="AT581" s="183" t="s">
        <v>184</v>
      </c>
      <c r="AU581" s="183" t="s">
        <v>83</v>
      </c>
      <c r="AV581" s="13" t="s">
        <v>79</v>
      </c>
      <c r="AW581" s="13" t="s">
        <v>30</v>
      </c>
      <c r="AX581" s="13" t="s">
        <v>74</v>
      </c>
      <c r="AY581" s="183" t="s">
        <v>130</v>
      </c>
    </row>
    <row r="582" spans="1:65" s="14" customFormat="1">
      <c r="B582" s="189"/>
      <c r="D582" s="151" t="s">
        <v>184</v>
      </c>
      <c r="E582" s="190" t="s">
        <v>1</v>
      </c>
      <c r="F582" s="191" t="s">
        <v>79</v>
      </c>
      <c r="H582" s="192">
        <v>1</v>
      </c>
      <c r="I582" s="193"/>
      <c r="L582" s="189"/>
      <c r="M582" s="194"/>
      <c r="N582" s="195"/>
      <c r="O582" s="195"/>
      <c r="P582" s="195"/>
      <c r="Q582" s="195"/>
      <c r="R582" s="195"/>
      <c r="S582" s="195"/>
      <c r="T582" s="196"/>
      <c r="AT582" s="190" t="s">
        <v>184</v>
      </c>
      <c r="AU582" s="190" t="s">
        <v>83</v>
      </c>
      <c r="AV582" s="14" t="s">
        <v>83</v>
      </c>
      <c r="AW582" s="14" t="s">
        <v>30</v>
      </c>
      <c r="AX582" s="14" t="s">
        <v>79</v>
      </c>
      <c r="AY582" s="190" t="s">
        <v>130</v>
      </c>
    </row>
    <row r="583" spans="1:65" s="2" customFormat="1" ht="21.75" customHeight="1">
      <c r="A583" s="32"/>
      <c r="B583" s="137"/>
      <c r="C583" s="138" t="s">
        <v>827</v>
      </c>
      <c r="D583" s="138" t="s">
        <v>127</v>
      </c>
      <c r="E583" s="139" t="s">
        <v>828</v>
      </c>
      <c r="F583" s="140" t="s">
        <v>829</v>
      </c>
      <c r="G583" s="141" t="s">
        <v>221</v>
      </c>
      <c r="H583" s="142">
        <v>4</v>
      </c>
      <c r="I583" s="143"/>
      <c r="J583" s="144">
        <f>ROUND(I583*H583,2)</f>
        <v>0</v>
      </c>
      <c r="K583" s="140" t="s">
        <v>181</v>
      </c>
      <c r="L583" s="33"/>
      <c r="M583" s="145" t="s">
        <v>1</v>
      </c>
      <c r="N583" s="146" t="s">
        <v>39</v>
      </c>
      <c r="O583" s="58"/>
      <c r="P583" s="147">
        <f>O583*H583</f>
        <v>0</v>
      </c>
      <c r="Q583" s="147">
        <v>0.11241</v>
      </c>
      <c r="R583" s="147">
        <f>Q583*H583</f>
        <v>0.44963999999999998</v>
      </c>
      <c r="S583" s="147">
        <v>0</v>
      </c>
      <c r="T583" s="148">
        <f>S583*H583</f>
        <v>0</v>
      </c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R583" s="149" t="s">
        <v>89</v>
      </c>
      <c r="AT583" s="149" t="s">
        <v>127</v>
      </c>
      <c r="AU583" s="149" t="s">
        <v>83</v>
      </c>
      <c r="AY583" s="17" t="s">
        <v>130</v>
      </c>
      <c r="BE583" s="150">
        <f>IF(N583="základní",J583,0)</f>
        <v>0</v>
      </c>
      <c r="BF583" s="150">
        <f>IF(N583="snížená",J583,0)</f>
        <v>0</v>
      </c>
      <c r="BG583" s="150">
        <f>IF(N583="zákl. přenesená",J583,0)</f>
        <v>0</v>
      </c>
      <c r="BH583" s="150">
        <f>IF(N583="sníž. přenesená",J583,0)</f>
        <v>0</v>
      </c>
      <c r="BI583" s="150">
        <f>IF(N583="nulová",J583,0)</f>
        <v>0</v>
      </c>
      <c r="BJ583" s="17" t="s">
        <v>79</v>
      </c>
      <c r="BK583" s="150">
        <f>ROUND(I583*H583,2)</f>
        <v>0</v>
      </c>
      <c r="BL583" s="17" t="s">
        <v>89</v>
      </c>
      <c r="BM583" s="149" t="s">
        <v>830</v>
      </c>
    </row>
    <row r="584" spans="1:65" s="2" customFormat="1" ht="19.5">
      <c r="A584" s="32"/>
      <c r="B584" s="33"/>
      <c r="C584" s="32"/>
      <c r="D584" s="151" t="s">
        <v>132</v>
      </c>
      <c r="E584" s="32"/>
      <c r="F584" s="152" t="s">
        <v>831</v>
      </c>
      <c r="G584" s="32"/>
      <c r="H584" s="32"/>
      <c r="I584" s="96"/>
      <c r="J584" s="32"/>
      <c r="K584" s="32"/>
      <c r="L584" s="33"/>
      <c r="M584" s="153"/>
      <c r="N584" s="154"/>
      <c r="O584" s="58"/>
      <c r="P584" s="58"/>
      <c r="Q584" s="58"/>
      <c r="R584" s="58"/>
      <c r="S584" s="58"/>
      <c r="T584" s="59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T584" s="17" t="s">
        <v>132</v>
      </c>
      <c r="AU584" s="17" t="s">
        <v>83</v>
      </c>
    </row>
    <row r="585" spans="1:65" s="13" customFormat="1">
      <c r="B585" s="182"/>
      <c r="D585" s="151" t="s">
        <v>184</v>
      </c>
      <c r="E585" s="183" t="s">
        <v>1</v>
      </c>
      <c r="F585" s="184" t="s">
        <v>832</v>
      </c>
      <c r="H585" s="183" t="s">
        <v>1</v>
      </c>
      <c r="I585" s="185"/>
      <c r="L585" s="182"/>
      <c r="M585" s="186"/>
      <c r="N585" s="187"/>
      <c r="O585" s="187"/>
      <c r="P585" s="187"/>
      <c r="Q585" s="187"/>
      <c r="R585" s="187"/>
      <c r="S585" s="187"/>
      <c r="T585" s="188"/>
      <c r="AT585" s="183" t="s">
        <v>184</v>
      </c>
      <c r="AU585" s="183" t="s">
        <v>83</v>
      </c>
      <c r="AV585" s="13" t="s">
        <v>79</v>
      </c>
      <c r="AW585" s="13" t="s">
        <v>30</v>
      </c>
      <c r="AX585" s="13" t="s">
        <v>74</v>
      </c>
      <c r="AY585" s="183" t="s">
        <v>130</v>
      </c>
    </row>
    <row r="586" spans="1:65" s="14" customFormat="1">
      <c r="B586" s="189"/>
      <c r="D586" s="151" t="s">
        <v>184</v>
      </c>
      <c r="E586" s="190" t="s">
        <v>1</v>
      </c>
      <c r="F586" s="191" t="s">
        <v>833</v>
      </c>
      <c r="H586" s="192">
        <v>3</v>
      </c>
      <c r="I586" s="193"/>
      <c r="L586" s="189"/>
      <c r="M586" s="194"/>
      <c r="N586" s="195"/>
      <c r="O586" s="195"/>
      <c r="P586" s="195"/>
      <c r="Q586" s="195"/>
      <c r="R586" s="195"/>
      <c r="S586" s="195"/>
      <c r="T586" s="196"/>
      <c r="AT586" s="190" t="s">
        <v>184</v>
      </c>
      <c r="AU586" s="190" t="s">
        <v>83</v>
      </c>
      <c r="AV586" s="14" t="s">
        <v>83</v>
      </c>
      <c r="AW586" s="14" t="s">
        <v>30</v>
      </c>
      <c r="AX586" s="14" t="s">
        <v>74</v>
      </c>
      <c r="AY586" s="190" t="s">
        <v>130</v>
      </c>
    </row>
    <row r="587" spans="1:65" s="13" customFormat="1">
      <c r="B587" s="182"/>
      <c r="D587" s="151" t="s">
        <v>184</v>
      </c>
      <c r="E587" s="183" t="s">
        <v>1</v>
      </c>
      <c r="F587" s="184" t="s">
        <v>834</v>
      </c>
      <c r="H587" s="183" t="s">
        <v>1</v>
      </c>
      <c r="I587" s="185"/>
      <c r="L587" s="182"/>
      <c r="M587" s="186"/>
      <c r="N587" s="187"/>
      <c r="O587" s="187"/>
      <c r="P587" s="187"/>
      <c r="Q587" s="187"/>
      <c r="R587" s="187"/>
      <c r="S587" s="187"/>
      <c r="T587" s="188"/>
      <c r="AT587" s="183" t="s">
        <v>184</v>
      </c>
      <c r="AU587" s="183" t="s">
        <v>83</v>
      </c>
      <c r="AV587" s="13" t="s">
        <v>79</v>
      </c>
      <c r="AW587" s="13" t="s">
        <v>30</v>
      </c>
      <c r="AX587" s="13" t="s">
        <v>74</v>
      </c>
      <c r="AY587" s="183" t="s">
        <v>130</v>
      </c>
    </row>
    <row r="588" spans="1:65" s="14" customFormat="1">
      <c r="B588" s="189"/>
      <c r="D588" s="151" t="s">
        <v>184</v>
      </c>
      <c r="E588" s="190" t="s">
        <v>1</v>
      </c>
      <c r="F588" s="191" t="s">
        <v>835</v>
      </c>
      <c r="H588" s="192">
        <v>1</v>
      </c>
      <c r="I588" s="193"/>
      <c r="L588" s="189"/>
      <c r="M588" s="194"/>
      <c r="N588" s="195"/>
      <c r="O588" s="195"/>
      <c r="P588" s="195"/>
      <c r="Q588" s="195"/>
      <c r="R588" s="195"/>
      <c r="S588" s="195"/>
      <c r="T588" s="196"/>
      <c r="AT588" s="190" t="s">
        <v>184</v>
      </c>
      <c r="AU588" s="190" t="s">
        <v>83</v>
      </c>
      <c r="AV588" s="14" t="s">
        <v>83</v>
      </c>
      <c r="AW588" s="14" t="s">
        <v>30</v>
      </c>
      <c r="AX588" s="14" t="s">
        <v>74</v>
      </c>
      <c r="AY588" s="190" t="s">
        <v>130</v>
      </c>
    </row>
    <row r="589" spans="1:65" s="15" customFormat="1">
      <c r="B589" s="197"/>
      <c r="D589" s="151" t="s">
        <v>184</v>
      </c>
      <c r="E589" s="198" t="s">
        <v>1</v>
      </c>
      <c r="F589" s="199" t="s">
        <v>187</v>
      </c>
      <c r="H589" s="200">
        <v>4</v>
      </c>
      <c r="I589" s="201"/>
      <c r="L589" s="197"/>
      <c r="M589" s="202"/>
      <c r="N589" s="203"/>
      <c r="O589" s="203"/>
      <c r="P589" s="203"/>
      <c r="Q589" s="203"/>
      <c r="R589" s="203"/>
      <c r="S589" s="203"/>
      <c r="T589" s="204"/>
      <c r="AT589" s="198" t="s">
        <v>184</v>
      </c>
      <c r="AU589" s="198" t="s">
        <v>83</v>
      </c>
      <c r="AV589" s="15" t="s">
        <v>89</v>
      </c>
      <c r="AW589" s="15" t="s">
        <v>30</v>
      </c>
      <c r="AX589" s="15" t="s">
        <v>79</v>
      </c>
      <c r="AY589" s="198" t="s">
        <v>130</v>
      </c>
    </row>
    <row r="590" spans="1:65" s="2" customFormat="1" ht="16.5" customHeight="1">
      <c r="A590" s="32"/>
      <c r="B590" s="137"/>
      <c r="C590" s="205" t="s">
        <v>836</v>
      </c>
      <c r="D590" s="205" t="s">
        <v>264</v>
      </c>
      <c r="E590" s="206" t="s">
        <v>837</v>
      </c>
      <c r="F590" s="207" t="s">
        <v>838</v>
      </c>
      <c r="G590" s="208" t="s">
        <v>221</v>
      </c>
      <c r="H590" s="209">
        <v>3</v>
      </c>
      <c r="I590" s="210"/>
      <c r="J590" s="211">
        <f>ROUND(I590*H590,2)</f>
        <v>0</v>
      </c>
      <c r="K590" s="207" t="s">
        <v>181</v>
      </c>
      <c r="L590" s="212"/>
      <c r="M590" s="213" t="s">
        <v>1</v>
      </c>
      <c r="N590" s="214" t="s">
        <v>39</v>
      </c>
      <c r="O590" s="58"/>
      <c r="P590" s="147">
        <f>O590*H590</f>
        <v>0</v>
      </c>
      <c r="Q590" s="147">
        <v>6.1000000000000004E-3</v>
      </c>
      <c r="R590" s="147">
        <f>Q590*H590</f>
        <v>1.83E-2</v>
      </c>
      <c r="S590" s="147">
        <v>0</v>
      </c>
      <c r="T590" s="148">
        <f>S590*H590</f>
        <v>0</v>
      </c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R590" s="149" t="s">
        <v>101</v>
      </c>
      <c r="AT590" s="149" t="s">
        <v>264</v>
      </c>
      <c r="AU590" s="149" t="s">
        <v>83</v>
      </c>
      <c r="AY590" s="17" t="s">
        <v>130</v>
      </c>
      <c r="BE590" s="150">
        <f>IF(N590="základní",J590,0)</f>
        <v>0</v>
      </c>
      <c r="BF590" s="150">
        <f>IF(N590="snížená",J590,0)</f>
        <v>0</v>
      </c>
      <c r="BG590" s="150">
        <f>IF(N590="zákl. přenesená",J590,0)</f>
        <v>0</v>
      </c>
      <c r="BH590" s="150">
        <f>IF(N590="sníž. přenesená",J590,0)</f>
        <v>0</v>
      </c>
      <c r="BI590" s="150">
        <f>IF(N590="nulová",J590,0)</f>
        <v>0</v>
      </c>
      <c r="BJ590" s="17" t="s">
        <v>79</v>
      </c>
      <c r="BK590" s="150">
        <f>ROUND(I590*H590,2)</f>
        <v>0</v>
      </c>
      <c r="BL590" s="17" t="s">
        <v>89</v>
      </c>
      <c r="BM590" s="149" t="s">
        <v>839</v>
      </c>
    </row>
    <row r="591" spans="1:65" s="2" customFormat="1">
      <c r="A591" s="32"/>
      <c r="B591" s="33"/>
      <c r="C591" s="32"/>
      <c r="D591" s="151" t="s">
        <v>132</v>
      </c>
      <c r="E591" s="32"/>
      <c r="F591" s="152" t="s">
        <v>838</v>
      </c>
      <c r="G591" s="32"/>
      <c r="H591" s="32"/>
      <c r="I591" s="96"/>
      <c r="J591" s="32"/>
      <c r="K591" s="32"/>
      <c r="L591" s="33"/>
      <c r="M591" s="153"/>
      <c r="N591" s="154"/>
      <c r="O591" s="58"/>
      <c r="P591" s="58"/>
      <c r="Q591" s="58"/>
      <c r="R591" s="58"/>
      <c r="S591" s="58"/>
      <c r="T591" s="59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T591" s="17" t="s">
        <v>132</v>
      </c>
      <c r="AU591" s="17" t="s">
        <v>83</v>
      </c>
    </row>
    <row r="592" spans="1:65" s="2" customFormat="1" ht="16.5" customHeight="1">
      <c r="A592" s="32"/>
      <c r="B592" s="137"/>
      <c r="C592" s="205" t="s">
        <v>840</v>
      </c>
      <c r="D592" s="205" t="s">
        <v>264</v>
      </c>
      <c r="E592" s="206" t="s">
        <v>841</v>
      </c>
      <c r="F592" s="207" t="s">
        <v>842</v>
      </c>
      <c r="G592" s="208" t="s">
        <v>221</v>
      </c>
      <c r="H592" s="209">
        <v>3</v>
      </c>
      <c r="I592" s="210"/>
      <c r="J592" s="211">
        <f>ROUND(I592*H592,2)</f>
        <v>0</v>
      </c>
      <c r="K592" s="207" t="s">
        <v>181</v>
      </c>
      <c r="L592" s="212"/>
      <c r="M592" s="213" t="s">
        <v>1</v>
      </c>
      <c r="N592" s="214" t="s">
        <v>39</v>
      </c>
      <c r="O592" s="58"/>
      <c r="P592" s="147">
        <f>O592*H592</f>
        <v>0</v>
      </c>
      <c r="Q592" s="147">
        <v>3.0000000000000001E-3</v>
      </c>
      <c r="R592" s="147">
        <f>Q592*H592</f>
        <v>9.0000000000000011E-3</v>
      </c>
      <c r="S592" s="147">
        <v>0</v>
      </c>
      <c r="T592" s="148">
        <f>S592*H592</f>
        <v>0</v>
      </c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R592" s="149" t="s">
        <v>101</v>
      </c>
      <c r="AT592" s="149" t="s">
        <v>264</v>
      </c>
      <c r="AU592" s="149" t="s">
        <v>83</v>
      </c>
      <c r="AY592" s="17" t="s">
        <v>130</v>
      </c>
      <c r="BE592" s="150">
        <f>IF(N592="základní",J592,0)</f>
        <v>0</v>
      </c>
      <c r="BF592" s="150">
        <f>IF(N592="snížená",J592,0)</f>
        <v>0</v>
      </c>
      <c r="BG592" s="150">
        <f>IF(N592="zákl. přenesená",J592,0)</f>
        <v>0</v>
      </c>
      <c r="BH592" s="150">
        <f>IF(N592="sníž. přenesená",J592,0)</f>
        <v>0</v>
      </c>
      <c r="BI592" s="150">
        <f>IF(N592="nulová",J592,0)</f>
        <v>0</v>
      </c>
      <c r="BJ592" s="17" t="s">
        <v>79</v>
      </c>
      <c r="BK592" s="150">
        <f>ROUND(I592*H592,2)</f>
        <v>0</v>
      </c>
      <c r="BL592" s="17" t="s">
        <v>89</v>
      </c>
      <c r="BM592" s="149" t="s">
        <v>843</v>
      </c>
    </row>
    <row r="593" spans="1:65" s="2" customFormat="1">
      <c r="A593" s="32"/>
      <c r="B593" s="33"/>
      <c r="C593" s="32"/>
      <c r="D593" s="151" t="s">
        <v>132</v>
      </c>
      <c r="E593" s="32"/>
      <c r="F593" s="152" t="s">
        <v>842</v>
      </c>
      <c r="G593" s="32"/>
      <c r="H593" s="32"/>
      <c r="I593" s="96"/>
      <c r="J593" s="32"/>
      <c r="K593" s="32"/>
      <c r="L593" s="33"/>
      <c r="M593" s="153"/>
      <c r="N593" s="154"/>
      <c r="O593" s="58"/>
      <c r="P593" s="58"/>
      <c r="Q593" s="58"/>
      <c r="R593" s="58"/>
      <c r="S593" s="58"/>
      <c r="T593" s="59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T593" s="17" t="s">
        <v>132</v>
      </c>
      <c r="AU593" s="17" t="s">
        <v>83</v>
      </c>
    </row>
    <row r="594" spans="1:65" s="2" customFormat="1" ht="16.5" customHeight="1">
      <c r="A594" s="32"/>
      <c r="B594" s="137"/>
      <c r="C594" s="205" t="s">
        <v>844</v>
      </c>
      <c r="D594" s="205" t="s">
        <v>264</v>
      </c>
      <c r="E594" s="206" t="s">
        <v>845</v>
      </c>
      <c r="F594" s="207" t="s">
        <v>846</v>
      </c>
      <c r="G594" s="208" t="s">
        <v>221</v>
      </c>
      <c r="H594" s="209">
        <v>18</v>
      </c>
      <c r="I594" s="210"/>
      <c r="J594" s="211">
        <f>ROUND(I594*H594,2)</f>
        <v>0</v>
      </c>
      <c r="K594" s="207" t="s">
        <v>181</v>
      </c>
      <c r="L594" s="212"/>
      <c r="M594" s="213" t="s">
        <v>1</v>
      </c>
      <c r="N594" s="214" t="s">
        <v>39</v>
      </c>
      <c r="O594" s="58"/>
      <c r="P594" s="147">
        <f>O594*H594</f>
        <v>0</v>
      </c>
      <c r="Q594" s="147">
        <v>3.5E-4</v>
      </c>
      <c r="R594" s="147">
        <f>Q594*H594</f>
        <v>6.3E-3</v>
      </c>
      <c r="S594" s="147">
        <v>0</v>
      </c>
      <c r="T594" s="148">
        <f>S594*H594</f>
        <v>0</v>
      </c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R594" s="149" t="s">
        <v>101</v>
      </c>
      <c r="AT594" s="149" t="s">
        <v>264</v>
      </c>
      <c r="AU594" s="149" t="s">
        <v>83</v>
      </c>
      <c r="AY594" s="17" t="s">
        <v>130</v>
      </c>
      <c r="BE594" s="150">
        <f>IF(N594="základní",J594,0)</f>
        <v>0</v>
      </c>
      <c r="BF594" s="150">
        <f>IF(N594="snížená",J594,0)</f>
        <v>0</v>
      </c>
      <c r="BG594" s="150">
        <f>IF(N594="zákl. přenesená",J594,0)</f>
        <v>0</v>
      </c>
      <c r="BH594" s="150">
        <f>IF(N594="sníž. přenesená",J594,0)</f>
        <v>0</v>
      </c>
      <c r="BI594" s="150">
        <f>IF(N594="nulová",J594,0)</f>
        <v>0</v>
      </c>
      <c r="BJ594" s="17" t="s">
        <v>79</v>
      </c>
      <c r="BK594" s="150">
        <f>ROUND(I594*H594,2)</f>
        <v>0</v>
      </c>
      <c r="BL594" s="17" t="s">
        <v>89</v>
      </c>
      <c r="BM594" s="149" t="s">
        <v>847</v>
      </c>
    </row>
    <row r="595" spans="1:65" s="2" customFormat="1">
      <c r="A595" s="32"/>
      <c r="B595" s="33"/>
      <c r="C595" s="32"/>
      <c r="D595" s="151" t="s">
        <v>132</v>
      </c>
      <c r="E595" s="32"/>
      <c r="F595" s="152" t="s">
        <v>846</v>
      </c>
      <c r="G595" s="32"/>
      <c r="H595" s="32"/>
      <c r="I595" s="96"/>
      <c r="J595" s="32"/>
      <c r="K595" s="32"/>
      <c r="L595" s="33"/>
      <c r="M595" s="153"/>
      <c r="N595" s="154"/>
      <c r="O595" s="58"/>
      <c r="P595" s="58"/>
      <c r="Q595" s="58"/>
      <c r="R595" s="58"/>
      <c r="S595" s="58"/>
      <c r="T595" s="59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T595" s="17" t="s">
        <v>132</v>
      </c>
      <c r="AU595" s="17" t="s">
        <v>83</v>
      </c>
    </row>
    <row r="596" spans="1:65" s="2" customFormat="1" ht="16.5" customHeight="1">
      <c r="A596" s="32"/>
      <c r="B596" s="137"/>
      <c r="C596" s="205" t="s">
        <v>848</v>
      </c>
      <c r="D596" s="205" t="s">
        <v>264</v>
      </c>
      <c r="E596" s="206" t="s">
        <v>849</v>
      </c>
      <c r="F596" s="207" t="s">
        <v>850</v>
      </c>
      <c r="G596" s="208" t="s">
        <v>221</v>
      </c>
      <c r="H596" s="209">
        <v>3</v>
      </c>
      <c r="I596" s="210"/>
      <c r="J596" s="211">
        <f>ROUND(I596*H596,2)</f>
        <v>0</v>
      </c>
      <c r="K596" s="207" t="s">
        <v>181</v>
      </c>
      <c r="L596" s="212"/>
      <c r="M596" s="213" t="s">
        <v>1</v>
      </c>
      <c r="N596" s="214" t="s">
        <v>39</v>
      </c>
      <c r="O596" s="58"/>
      <c r="P596" s="147">
        <f>O596*H596</f>
        <v>0</v>
      </c>
      <c r="Q596" s="147">
        <v>1E-4</v>
      </c>
      <c r="R596" s="147">
        <f>Q596*H596</f>
        <v>3.0000000000000003E-4</v>
      </c>
      <c r="S596" s="147">
        <v>0</v>
      </c>
      <c r="T596" s="148">
        <f>S596*H596</f>
        <v>0</v>
      </c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R596" s="149" t="s">
        <v>101</v>
      </c>
      <c r="AT596" s="149" t="s">
        <v>264</v>
      </c>
      <c r="AU596" s="149" t="s">
        <v>83</v>
      </c>
      <c r="AY596" s="17" t="s">
        <v>130</v>
      </c>
      <c r="BE596" s="150">
        <f>IF(N596="základní",J596,0)</f>
        <v>0</v>
      </c>
      <c r="BF596" s="150">
        <f>IF(N596="snížená",J596,0)</f>
        <v>0</v>
      </c>
      <c r="BG596" s="150">
        <f>IF(N596="zákl. přenesená",J596,0)</f>
        <v>0</v>
      </c>
      <c r="BH596" s="150">
        <f>IF(N596="sníž. přenesená",J596,0)</f>
        <v>0</v>
      </c>
      <c r="BI596" s="150">
        <f>IF(N596="nulová",J596,0)</f>
        <v>0</v>
      </c>
      <c r="BJ596" s="17" t="s">
        <v>79</v>
      </c>
      <c r="BK596" s="150">
        <f>ROUND(I596*H596,2)</f>
        <v>0</v>
      </c>
      <c r="BL596" s="17" t="s">
        <v>89</v>
      </c>
      <c r="BM596" s="149" t="s">
        <v>851</v>
      </c>
    </row>
    <row r="597" spans="1:65" s="2" customFormat="1">
      <c r="A597" s="32"/>
      <c r="B597" s="33"/>
      <c r="C597" s="32"/>
      <c r="D597" s="151" t="s">
        <v>132</v>
      </c>
      <c r="E597" s="32"/>
      <c r="F597" s="152" t="s">
        <v>850</v>
      </c>
      <c r="G597" s="32"/>
      <c r="H597" s="32"/>
      <c r="I597" s="96"/>
      <c r="J597" s="32"/>
      <c r="K597" s="32"/>
      <c r="L597" s="33"/>
      <c r="M597" s="153"/>
      <c r="N597" s="154"/>
      <c r="O597" s="58"/>
      <c r="P597" s="58"/>
      <c r="Q597" s="58"/>
      <c r="R597" s="58"/>
      <c r="S597" s="58"/>
      <c r="T597" s="59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T597" s="17" t="s">
        <v>132</v>
      </c>
      <c r="AU597" s="17" t="s">
        <v>83</v>
      </c>
    </row>
    <row r="598" spans="1:65" s="2" customFormat="1" ht="21.75" customHeight="1">
      <c r="A598" s="32"/>
      <c r="B598" s="137"/>
      <c r="C598" s="138" t="s">
        <v>852</v>
      </c>
      <c r="D598" s="138" t="s">
        <v>127</v>
      </c>
      <c r="E598" s="139" t="s">
        <v>853</v>
      </c>
      <c r="F598" s="140" t="s">
        <v>854</v>
      </c>
      <c r="G598" s="141" t="s">
        <v>323</v>
      </c>
      <c r="H598" s="142">
        <v>148</v>
      </c>
      <c r="I598" s="143"/>
      <c r="J598" s="144">
        <f>ROUND(I598*H598,2)</f>
        <v>0</v>
      </c>
      <c r="K598" s="140" t="s">
        <v>181</v>
      </c>
      <c r="L598" s="33"/>
      <c r="M598" s="145" t="s">
        <v>1</v>
      </c>
      <c r="N598" s="146" t="s">
        <v>39</v>
      </c>
      <c r="O598" s="58"/>
      <c r="P598" s="147">
        <f>O598*H598</f>
        <v>0</v>
      </c>
      <c r="Q598" s="147">
        <v>1.1E-4</v>
      </c>
      <c r="R598" s="147">
        <f>Q598*H598</f>
        <v>1.6279999999999999E-2</v>
      </c>
      <c r="S598" s="147">
        <v>0</v>
      </c>
      <c r="T598" s="148">
        <f>S598*H598</f>
        <v>0</v>
      </c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R598" s="149" t="s">
        <v>89</v>
      </c>
      <c r="AT598" s="149" t="s">
        <v>127</v>
      </c>
      <c r="AU598" s="149" t="s">
        <v>83</v>
      </c>
      <c r="AY598" s="17" t="s">
        <v>130</v>
      </c>
      <c r="BE598" s="150">
        <f>IF(N598="základní",J598,0)</f>
        <v>0</v>
      </c>
      <c r="BF598" s="150">
        <f>IF(N598="snížená",J598,0)</f>
        <v>0</v>
      </c>
      <c r="BG598" s="150">
        <f>IF(N598="zákl. přenesená",J598,0)</f>
        <v>0</v>
      </c>
      <c r="BH598" s="150">
        <f>IF(N598="sníž. přenesená",J598,0)</f>
        <v>0</v>
      </c>
      <c r="BI598" s="150">
        <f>IF(N598="nulová",J598,0)</f>
        <v>0</v>
      </c>
      <c r="BJ598" s="17" t="s">
        <v>79</v>
      </c>
      <c r="BK598" s="150">
        <f>ROUND(I598*H598,2)</f>
        <v>0</v>
      </c>
      <c r="BL598" s="17" t="s">
        <v>89</v>
      </c>
      <c r="BM598" s="149" t="s">
        <v>855</v>
      </c>
    </row>
    <row r="599" spans="1:65" s="2" customFormat="1" ht="19.5">
      <c r="A599" s="32"/>
      <c r="B599" s="33"/>
      <c r="C599" s="32"/>
      <c r="D599" s="151" t="s">
        <v>132</v>
      </c>
      <c r="E599" s="32"/>
      <c r="F599" s="152" t="s">
        <v>856</v>
      </c>
      <c r="G599" s="32"/>
      <c r="H599" s="32"/>
      <c r="I599" s="96"/>
      <c r="J599" s="32"/>
      <c r="K599" s="32"/>
      <c r="L599" s="33"/>
      <c r="M599" s="153"/>
      <c r="N599" s="154"/>
      <c r="O599" s="58"/>
      <c r="P599" s="58"/>
      <c r="Q599" s="58"/>
      <c r="R599" s="58"/>
      <c r="S599" s="58"/>
      <c r="T599" s="59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T599" s="17" t="s">
        <v>132</v>
      </c>
      <c r="AU599" s="17" t="s">
        <v>83</v>
      </c>
    </row>
    <row r="600" spans="1:65" s="13" customFormat="1">
      <c r="B600" s="182"/>
      <c r="D600" s="151" t="s">
        <v>184</v>
      </c>
      <c r="E600" s="183" t="s">
        <v>1</v>
      </c>
      <c r="F600" s="184" t="s">
        <v>857</v>
      </c>
      <c r="H600" s="183" t="s">
        <v>1</v>
      </c>
      <c r="I600" s="185"/>
      <c r="L600" s="182"/>
      <c r="M600" s="186"/>
      <c r="N600" s="187"/>
      <c r="O600" s="187"/>
      <c r="P600" s="187"/>
      <c r="Q600" s="187"/>
      <c r="R600" s="187"/>
      <c r="S600" s="187"/>
      <c r="T600" s="188"/>
      <c r="AT600" s="183" t="s">
        <v>184</v>
      </c>
      <c r="AU600" s="183" t="s">
        <v>83</v>
      </c>
      <c r="AV600" s="13" t="s">
        <v>79</v>
      </c>
      <c r="AW600" s="13" t="s">
        <v>30</v>
      </c>
      <c r="AX600" s="13" t="s">
        <v>74</v>
      </c>
      <c r="AY600" s="183" t="s">
        <v>130</v>
      </c>
    </row>
    <row r="601" spans="1:65" s="14" customFormat="1">
      <c r="B601" s="189"/>
      <c r="D601" s="151" t="s">
        <v>184</v>
      </c>
      <c r="E601" s="190" t="s">
        <v>1</v>
      </c>
      <c r="F601" s="191" t="s">
        <v>858</v>
      </c>
      <c r="H601" s="192">
        <v>116</v>
      </c>
      <c r="I601" s="193"/>
      <c r="L601" s="189"/>
      <c r="M601" s="194"/>
      <c r="N601" s="195"/>
      <c r="O601" s="195"/>
      <c r="P601" s="195"/>
      <c r="Q601" s="195"/>
      <c r="R601" s="195"/>
      <c r="S601" s="195"/>
      <c r="T601" s="196"/>
      <c r="AT601" s="190" t="s">
        <v>184</v>
      </c>
      <c r="AU601" s="190" t="s">
        <v>83</v>
      </c>
      <c r="AV601" s="14" t="s">
        <v>83</v>
      </c>
      <c r="AW601" s="14" t="s">
        <v>30</v>
      </c>
      <c r="AX601" s="14" t="s">
        <v>74</v>
      </c>
      <c r="AY601" s="190" t="s">
        <v>130</v>
      </c>
    </row>
    <row r="602" spans="1:65" s="13" customFormat="1">
      <c r="B602" s="182"/>
      <c r="D602" s="151" t="s">
        <v>184</v>
      </c>
      <c r="E602" s="183" t="s">
        <v>1</v>
      </c>
      <c r="F602" s="184" t="s">
        <v>859</v>
      </c>
      <c r="H602" s="183" t="s">
        <v>1</v>
      </c>
      <c r="I602" s="185"/>
      <c r="L602" s="182"/>
      <c r="M602" s="186"/>
      <c r="N602" s="187"/>
      <c r="O602" s="187"/>
      <c r="P602" s="187"/>
      <c r="Q602" s="187"/>
      <c r="R602" s="187"/>
      <c r="S602" s="187"/>
      <c r="T602" s="188"/>
      <c r="AT602" s="183" t="s">
        <v>184</v>
      </c>
      <c r="AU602" s="183" t="s">
        <v>83</v>
      </c>
      <c r="AV602" s="13" t="s">
        <v>79</v>
      </c>
      <c r="AW602" s="13" t="s">
        <v>30</v>
      </c>
      <c r="AX602" s="13" t="s">
        <v>74</v>
      </c>
      <c r="AY602" s="183" t="s">
        <v>130</v>
      </c>
    </row>
    <row r="603" spans="1:65" s="14" customFormat="1">
      <c r="B603" s="189"/>
      <c r="D603" s="151" t="s">
        <v>184</v>
      </c>
      <c r="E603" s="190" t="s">
        <v>1</v>
      </c>
      <c r="F603" s="191" t="s">
        <v>860</v>
      </c>
      <c r="H603" s="192">
        <v>32</v>
      </c>
      <c r="I603" s="193"/>
      <c r="L603" s="189"/>
      <c r="M603" s="194"/>
      <c r="N603" s="195"/>
      <c r="O603" s="195"/>
      <c r="P603" s="195"/>
      <c r="Q603" s="195"/>
      <c r="R603" s="195"/>
      <c r="S603" s="195"/>
      <c r="T603" s="196"/>
      <c r="AT603" s="190" t="s">
        <v>184</v>
      </c>
      <c r="AU603" s="190" t="s">
        <v>83</v>
      </c>
      <c r="AV603" s="14" t="s">
        <v>83</v>
      </c>
      <c r="AW603" s="14" t="s">
        <v>30</v>
      </c>
      <c r="AX603" s="14" t="s">
        <v>74</v>
      </c>
      <c r="AY603" s="190" t="s">
        <v>130</v>
      </c>
    </row>
    <row r="604" spans="1:65" s="15" customFormat="1">
      <c r="B604" s="197"/>
      <c r="D604" s="151" t="s">
        <v>184</v>
      </c>
      <c r="E604" s="198" t="s">
        <v>1</v>
      </c>
      <c r="F604" s="199" t="s">
        <v>187</v>
      </c>
      <c r="H604" s="200">
        <v>148</v>
      </c>
      <c r="I604" s="201"/>
      <c r="L604" s="197"/>
      <c r="M604" s="202"/>
      <c r="N604" s="203"/>
      <c r="O604" s="203"/>
      <c r="P604" s="203"/>
      <c r="Q604" s="203"/>
      <c r="R604" s="203"/>
      <c r="S604" s="203"/>
      <c r="T604" s="204"/>
      <c r="AT604" s="198" t="s">
        <v>184</v>
      </c>
      <c r="AU604" s="198" t="s">
        <v>83</v>
      </c>
      <c r="AV604" s="15" t="s">
        <v>89</v>
      </c>
      <c r="AW604" s="15" t="s">
        <v>30</v>
      </c>
      <c r="AX604" s="15" t="s">
        <v>79</v>
      </c>
      <c r="AY604" s="198" t="s">
        <v>130</v>
      </c>
    </row>
    <row r="605" spans="1:65" s="2" customFormat="1" ht="21.75" customHeight="1">
      <c r="A605" s="32"/>
      <c r="B605" s="137"/>
      <c r="C605" s="138" t="s">
        <v>861</v>
      </c>
      <c r="D605" s="138" t="s">
        <v>127</v>
      </c>
      <c r="E605" s="139" t="s">
        <v>862</v>
      </c>
      <c r="F605" s="140" t="s">
        <v>863</v>
      </c>
      <c r="G605" s="141" t="s">
        <v>323</v>
      </c>
      <c r="H605" s="142">
        <v>23</v>
      </c>
      <c r="I605" s="143"/>
      <c r="J605" s="144">
        <f>ROUND(I605*H605,2)</f>
        <v>0</v>
      </c>
      <c r="K605" s="140" t="s">
        <v>181</v>
      </c>
      <c r="L605" s="33"/>
      <c r="M605" s="145" t="s">
        <v>1</v>
      </c>
      <c r="N605" s="146" t="s">
        <v>39</v>
      </c>
      <c r="O605" s="58"/>
      <c r="P605" s="147">
        <f>O605*H605</f>
        <v>0</v>
      </c>
      <c r="Q605" s="147">
        <v>1.1E-4</v>
      </c>
      <c r="R605" s="147">
        <f>Q605*H605</f>
        <v>2.5300000000000001E-3</v>
      </c>
      <c r="S605" s="147">
        <v>0</v>
      </c>
      <c r="T605" s="148">
        <f>S605*H605</f>
        <v>0</v>
      </c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R605" s="149" t="s">
        <v>89</v>
      </c>
      <c r="AT605" s="149" t="s">
        <v>127</v>
      </c>
      <c r="AU605" s="149" t="s">
        <v>83</v>
      </c>
      <c r="AY605" s="17" t="s">
        <v>130</v>
      </c>
      <c r="BE605" s="150">
        <f>IF(N605="základní",J605,0)</f>
        <v>0</v>
      </c>
      <c r="BF605" s="150">
        <f>IF(N605="snížená",J605,0)</f>
        <v>0</v>
      </c>
      <c r="BG605" s="150">
        <f>IF(N605="zákl. přenesená",J605,0)</f>
        <v>0</v>
      </c>
      <c r="BH605" s="150">
        <f>IF(N605="sníž. přenesená",J605,0)</f>
        <v>0</v>
      </c>
      <c r="BI605" s="150">
        <f>IF(N605="nulová",J605,0)</f>
        <v>0</v>
      </c>
      <c r="BJ605" s="17" t="s">
        <v>79</v>
      </c>
      <c r="BK605" s="150">
        <f>ROUND(I605*H605,2)</f>
        <v>0</v>
      </c>
      <c r="BL605" s="17" t="s">
        <v>89</v>
      </c>
      <c r="BM605" s="149" t="s">
        <v>864</v>
      </c>
    </row>
    <row r="606" spans="1:65" s="2" customFormat="1" ht="19.5">
      <c r="A606" s="32"/>
      <c r="B606" s="33"/>
      <c r="C606" s="32"/>
      <c r="D606" s="151" t="s">
        <v>132</v>
      </c>
      <c r="E606" s="32"/>
      <c r="F606" s="152" t="s">
        <v>865</v>
      </c>
      <c r="G606" s="32"/>
      <c r="H606" s="32"/>
      <c r="I606" s="96"/>
      <c r="J606" s="32"/>
      <c r="K606" s="32"/>
      <c r="L606" s="33"/>
      <c r="M606" s="153"/>
      <c r="N606" s="154"/>
      <c r="O606" s="58"/>
      <c r="P606" s="58"/>
      <c r="Q606" s="58"/>
      <c r="R606" s="58"/>
      <c r="S606" s="58"/>
      <c r="T606" s="59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T606" s="17" t="s">
        <v>132</v>
      </c>
      <c r="AU606" s="17" t="s">
        <v>83</v>
      </c>
    </row>
    <row r="607" spans="1:65" s="13" customFormat="1">
      <c r="B607" s="182"/>
      <c r="D607" s="151" t="s">
        <v>184</v>
      </c>
      <c r="E607" s="183" t="s">
        <v>1</v>
      </c>
      <c r="F607" s="184" t="s">
        <v>866</v>
      </c>
      <c r="H607" s="183" t="s">
        <v>1</v>
      </c>
      <c r="I607" s="185"/>
      <c r="L607" s="182"/>
      <c r="M607" s="186"/>
      <c r="N607" s="187"/>
      <c r="O607" s="187"/>
      <c r="P607" s="187"/>
      <c r="Q607" s="187"/>
      <c r="R607" s="187"/>
      <c r="S607" s="187"/>
      <c r="T607" s="188"/>
      <c r="AT607" s="183" t="s">
        <v>184</v>
      </c>
      <c r="AU607" s="183" t="s">
        <v>83</v>
      </c>
      <c r="AV607" s="13" t="s">
        <v>79</v>
      </c>
      <c r="AW607" s="13" t="s">
        <v>30</v>
      </c>
      <c r="AX607" s="13" t="s">
        <v>74</v>
      </c>
      <c r="AY607" s="183" t="s">
        <v>130</v>
      </c>
    </row>
    <row r="608" spans="1:65" s="14" customFormat="1">
      <c r="B608" s="189"/>
      <c r="D608" s="151" t="s">
        <v>184</v>
      </c>
      <c r="E608" s="190" t="s">
        <v>1</v>
      </c>
      <c r="F608" s="191" t="s">
        <v>867</v>
      </c>
      <c r="H608" s="192">
        <v>23</v>
      </c>
      <c r="I608" s="193"/>
      <c r="L608" s="189"/>
      <c r="M608" s="194"/>
      <c r="N608" s="195"/>
      <c r="O608" s="195"/>
      <c r="P608" s="195"/>
      <c r="Q608" s="195"/>
      <c r="R608" s="195"/>
      <c r="S608" s="195"/>
      <c r="T608" s="196"/>
      <c r="AT608" s="190" t="s">
        <v>184</v>
      </c>
      <c r="AU608" s="190" t="s">
        <v>83</v>
      </c>
      <c r="AV608" s="14" t="s">
        <v>83</v>
      </c>
      <c r="AW608" s="14" t="s">
        <v>30</v>
      </c>
      <c r="AX608" s="14" t="s">
        <v>74</v>
      </c>
      <c r="AY608" s="190" t="s">
        <v>130</v>
      </c>
    </row>
    <row r="609" spans="1:65" s="15" customFormat="1">
      <c r="B609" s="197"/>
      <c r="D609" s="151" t="s">
        <v>184</v>
      </c>
      <c r="E609" s="198" t="s">
        <v>1</v>
      </c>
      <c r="F609" s="199" t="s">
        <v>187</v>
      </c>
      <c r="H609" s="200">
        <v>23</v>
      </c>
      <c r="I609" s="201"/>
      <c r="L609" s="197"/>
      <c r="M609" s="202"/>
      <c r="N609" s="203"/>
      <c r="O609" s="203"/>
      <c r="P609" s="203"/>
      <c r="Q609" s="203"/>
      <c r="R609" s="203"/>
      <c r="S609" s="203"/>
      <c r="T609" s="204"/>
      <c r="AT609" s="198" t="s">
        <v>184</v>
      </c>
      <c r="AU609" s="198" t="s">
        <v>83</v>
      </c>
      <c r="AV609" s="15" t="s">
        <v>89</v>
      </c>
      <c r="AW609" s="15" t="s">
        <v>30</v>
      </c>
      <c r="AX609" s="15" t="s">
        <v>79</v>
      </c>
      <c r="AY609" s="198" t="s">
        <v>130</v>
      </c>
    </row>
    <row r="610" spans="1:65" s="2" customFormat="1" ht="21.75" customHeight="1">
      <c r="A610" s="32"/>
      <c r="B610" s="137"/>
      <c r="C610" s="138" t="s">
        <v>868</v>
      </c>
      <c r="D610" s="138" t="s">
        <v>127</v>
      </c>
      <c r="E610" s="139" t="s">
        <v>869</v>
      </c>
      <c r="F610" s="140" t="s">
        <v>870</v>
      </c>
      <c r="G610" s="141" t="s">
        <v>180</v>
      </c>
      <c r="H610" s="142">
        <v>85</v>
      </c>
      <c r="I610" s="143"/>
      <c r="J610" s="144">
        <f>ROUND(I610*H610,2)</f>
        <v>0</v>
      </c>
      <c r="K610" s="140" t="s">
        <v>181</v>
      </c>
      <c r="L610" s="33"/>
      <c r="M610" s="145" t="s">
        <v>1</v>
      </c>
      <c r="N610" s="146" t="s">
        <v>39</v>
      </c>
      <c r="O610" s="58"/>
      <c r="P610" s="147">
        <f>O610*H610</f>
        <v>0</v>
      </c>
      <c r="Q610" s="147">
        <v>8.4999999999999995E-4</v>
      </c>
      <c r="R610" s="147">
        <f>Q610*H610</f>
        <v>7.2249999999999995E-2</v>
      </c>
      <c r="S610" s="147">
        <v>0</v>
      </c>
      <c r="T610" s="148">
        <f>S610*H610</f>
        <v>0</v>
      </c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R610" s="149" t="s">
        <v>89</v>
      </c>
      <c r="AT610" s="149" t="s">
        <v>127</v>
      </c>
      <c r="AU610" s="149" t="s">
        <v>83</v>
      </c>
      <c r="AY610" s="17" t="s">
        <v>130</v>
      </c>
      <c r="BE610" s="150">
        <f>IF(N610="základní",J610,0)</f>
        <v>0</v>
      </c>
      <c r="BF610" s="150">
        <f>IF(N610="snížená",J610,0)</f>
        <v>0</v>
      </c>
      <c r="BG610" s="150">
        <f>IF(N610="zákl. přenesená",J610,0)</f>
        <v>0</v>
      </c>
      <c r="BH610" s="150">
        <f>IF(N610="sníž. přenesená",J610,0)</f>
        <v>0</v>
      </c>
      <c r="BI610" s="150">
        <f>IF(N610="nulová",J610,0)</f>
        <v>0</v>
      </c>
      <c r="BJ610" s="17" t="s">
        <v>79</v>
      </c>
      <c r="BK610" s="150">
        <f>ROUND(I610*H610,2)</f>
        <v>0</v>
      </c>
      <c r="BL610" s="17" t="s">
        <v>89</v>
      </c>
      <c r="BM610" s="149" t="s">
        <v>871</v>
      </c>
    </row>
    <row r="611" spans="1:65" s="2" customFormat="1" ht="19.5">
      <c r="A611" s="32"/>
      <c r="B611" s="33"/>
      <c r="C611" s="32"/>
      <c r="D611" s="151" t="s">
        <v>132</v>
      </c>
      <c r="E611" s="32"/>
      <c r="F611" s="152" t="s">
        <v>872</v>
      </c>
      <c r="G611" s="32"/>
      <c r="H611" s="32"/>
      <c r="I611" s="96"/>
      <c r="J611" s="32"/>
      <c r="K611" s="32"/>
      <c r="L611" s="33"/>
      <c r="M611" s="153"/>
      <c r="N611" s="154"/>
      <c r="O611" s="58"/>
      <c r="P611" s="58"/>
      <c r="Q611" s="58"/>
      <c r="R611" s="58"/>
      <c r="S611" s="58"/>
      <c r="T611" s="59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T611" s="17" t="s">
        <v>132</v>
      </c>
      <c r="AU611" s="17" t="s">
        <v>83</v>
      </c>
    </row>
    <row r="612" spans="1:65" s="13" customFormat="1">
      <c r="B612" s="182"/>
      <c r="D612" s="151" t="s">
        <v>184</v>
      </c>
      <c r="E612" s="183" t="s">
        <v>1</v>
      </c>
      <c r="F612" s="184" t="s">
        <v>873</v>
      </c>
      <c r="H612" s="183" t="s">
        <v>1</v>
      </c>
      <c r="I612" s="185"/>
      <c r="L612" s="182"/>
      <c r="M612" s="186"/>
      <c r="N612" s="187"/>
      <c r="O612" s="187"/>
      <c r="P612" s="187"/>
      <c r="Q612" s="187"/>
      <c r="R612" s="187"/>
      <c r="S612" s="187"/>
      <c r="T612" s="188"/>
      <c r="AT612" s="183" t="s">
        <v>184</v>
      </c>
      <c r="AU612" s="183" t="s">
        <v>83</v>
      </c>
      <c r="AV612" s="13" t="s">
        <v>79</v>
      </c>
      <c r="AW612" s="13" t="s">
        <v>30</v>
      </c>
      <c r="AX612" s="13" t="s">
        <v>74</v>
      </c>
      <c r="AY612" s="183" t="s">
        <v>130</v>
      </c>
    </row>
    <row r="613" spans="1:65" s="14" customFormat="1">
      <c r="B613" s="189"/>
      <c r="D613" s="151" t="s">
        <v>184</v>
      </c>
      <c r="E613" s="190" t="s">
        <v>1</v>
      </c>
      <c r="F613" s="191" t="s">
        <v>874</v>
      </c>
      <c r="H613" s="192">
        <v>5</v>
      </c>
      <c r="I613" s="193"/>
      <c r="L613" s="189"/>
      <c r="M613" s="194"/>
      <c r="N613" s="195"/>
      <c r="O613" s="195"/>
      <c r="P613" s="195"/>
      <c r="Q613" s="195"/>
      <c r="R613" s="195"/>
      <c r="S613" s="195"/>
      <c r="T613" s="196"/>
      <c r="AT613" s="190" t="s">
        <v>184</v>
      </c>
      <c r="AU613" s="190" t="s">
        <v>83</v>
      </c>
      <c r="AV613" s="14" t="s">
        <v>83</v>
      </c>
      <c r="AW613" s="14" t="s">
        <v>30</v>
      </c>
      <c r="AX613" s="14" t="s">
        <v>74</v>
      </c>
      <c r="AY613" s="190" t="s">
        <v>130</v>
      </c>
    </row>
    <row r="614" spans="1:65" s="13" customFormat="1">
      <c r="B614" s="182"/>
      <c r="D614" s="151" t="s">
        <v>184</v>
      </c>
      <c r="E614" s="183" t="s">
        <v>1</v>
      </c>
      <c r="F614" s="184" t="s">
        <v>875</v>
      </c>
      <c r="H614" s="183" t="s">
        <v>1</v>
      </c>
      <c r="I614" s="185"/>
      <c r="L614" s="182"/>
      <c r="M614" s="186"/>
      <c r="N614" s="187"/>
      <c r="O614" s="187"/>
      <c r="P614" s="187"/>
      <c r="Q614" s="187"/>
      <c r="R614" s="187"/>
      <c r="S614" s="187"/>
      <c r="T614" s="188"/>
      <c r="AT614" s="183" t="s">
        <v>184</v>
      </c>
      <c r="AU614" s="183" t="s">
        <v>83</v>
      </c>
      <c r="AV614" s="13" t="s">
        <v>79</v>
      </c>
      <c r="AW614" s="13" t="s">
        <v>30</v>
      </c>
      <c r="AX614" s="13" t="s">
        <v>74</v>
      </c>
      <c r="AY614" s="183" t="s">
        <v>130</v>
      </c>
    </row>
    <row r="615" spans="1:65" s="14" customFormat="1">
      <c r="B615" s="189"/>
      <c r="D615" s="151" t="s">
        <v>184</v>
      </c>
      <c r="E615" s="190" t="s">
        <v>1</v>
      </c>
      <c r="F615" s="191" t="s">
        <v>876</v>
      </c>
      <c r="H615" s="192">
        <v>20</v>
      </c>
      <c r="I615" s="193"/>
      <c r="L615" s="189"/>
      <c r="M615" s="194"/>
      <c r="N615" s="195"/>
      <c r="O615" s="195"/>
      <c r="P615" s="195"/>
      <c r="Q615" s="195"/>
      <c r="R615" s="195"/>
      <c r="S615" s="195"/>
      <c r="T615" s="196"/>
      <c r="AT615" s="190" t="s">
        <v>184</v>
      </c>
      <c r="AU615" s="190" t="s">
        <v>83</v>
      </c>
      <c r="AV615" s="14" t="s">
        <v>83</v>
      </c>
      <c r="AW615" s="14" t="s">
        <v>30</v>
      </c>
      <c r="AX615" s="14" t="s">
        <v>74</v>
      </c>
      <c r="AY615" s="190" t="s">
        <v>130</v>
      </c>
    </row>
    <row r="616" spans="1:65" s="13" customFormat="1">
      <c r="B616" s="182"/>
      <c r="D616" s="151" t="s">
        <v>184</v>
      </c>
      <c r="E616" s="183" t="s">
        <v>1</v>
      </c>
      <c r="F616" s="184" t="s">
        <v>877</v>
      </c>
      <c r="H616" s="183" t="s">
        <v>1</v>
      </c>
      <c r="I616" s="185"/>
      <c r="L616" s="182"/>
      <c r="M616" s="186"/>
      <c r="N616" s="187"/>
      <c r="O616" s="187"/>
      <c r="P616" s="187"/>
      <c r="Q616" s="187"/>
      <c r="R616" s="187"/>
      <c r="S616" s="187"/>
      <c r="T616" s="188"/>
      <c r="AT616" s="183" t="s">
        <v>184</v>
      </c>
      <c r="AU616" s="183" t="s">
        <v>83</v>
      </c>
      <c r="AV616" s="13" t="s">
        <v>79</v>
      </c>
      <c r="AW616" s="13" t="s">
        <v>30</v>
      </c>
      <c r="AX616" s="13" t="s">
        <v>74</v>
      </c>
      <c r="AY616" s="183" t="s">
        <v>130</v>
      </c>
    </row>
    <row r="617" spans="1:65" s="14" customFormat="1">
      <c r="B617" s="189"/>
      <c r="D617" s="151" t="s">
        <v>184</v>
      </c>
      <c r="E617" s="190" t="s">
        <v>1</v>
      </c>
      <c r="F617" s="191" t="s">
        <v>878</v>
      </c>
      <c r="H617" s="192">
        <v>35</v>
      </c>
      <c r="I617" s="193"/>
      <c r="L617" s="189"/>
      <c r="M617" s="194"/>
      <c r="N617" s="195"/>
      <c r="O617" s="195"/>
      <c r="P617" s="195"/>
      <c r="Q617" s="195"/>
      <c r="R617" s="195"/>
      <c r="S617" s="195"/>
      <c r="T617" s="196"/>
      <c r="AT617" s="190" t="s">
        <v>184</v>
      </c>
      <c r="AU617" s="190" t="s">
        <v>83</v>
      </c>
      <c r="AV617" s="14" t="s">
        <v>83</v>
      </c>
      <c r="AW617" s="14" t="s">
        <v>30</v>
      </c>
      <c r="AX617" s="14" t="s">
        <v>74</v>
      </c>
      <c r="AY617" s="190" t="s">
        <v>130</v>
      </c>
    </row>
    <row r="618" spans="1:65" s="13" customFormat="1">
      <c r="B618" s="182"/>
      <c r="D618" s="151" t="s">
        <v>184</v>
      </c>
      <c r="E618" s="183" t="s">
        <v>1</v>
      </c>
      <c r="F618" s="184" t="s">
        <v>879</v>
      </c>
      <c r="H618" s="183" t="s">
        <v>1</v>
      </c>
      <c r="I618" s="185"/>
      <c r="L618" s="182"/>
      <c r="M618" s="186"/>
      <c r="N618" s="187"/>
      <c r="O618" s="187"/>
      <c r="P618" s="187"/>
      <c r="Q618" s="187"/>
      <c r="R618" s="187"/>
      <c r="S618" s="187"/>
      <c r="T618" s="188"/>
      <c r="AT618" s="183" t="s">
        <v>184</v>
      </c>
      <c r="AU618" s="183" t="s">
        <v>83</v>
      </c>
      <c r="AV618" s="13" t="s">
        <v>79</v>
      </c>
      <c r="AW618" s="13" t="s">
        <v>30</v>
      </c>
      <c r="AX618" s="13" t="s">
        <v>74</v>
      </c>
      <c r="AY618" s="183" t="s">
        <v>130</v>
      </c>
    </row>
    <row r="619" spans="1:65" s="14" customFormat="1">
      <c r="B619" s="189"/>
      <c r="D619" s="151" t="s">
        <v>184</v>
      </c>
      <c r="E619" s="190" t="s">
        <v>1</v>
      </c>
      <c r="F619" s="191" t="s">
        <v>876</v>
      </c>
      <c r="H619" s="192">
        <v>20</v>
      </c>
      <c r="I619" s="193"/>
      <c r="L619" s="189"/>
      <c r="M619" s="194"/>
      <c r="N619" s="195"/>
      <c r="O619" s="195"/>
      <c r="P619" s="195"/>
      <c r="Q619" s="195"/>
      <c r="R619" s="195"/>
      <c r="S619" s="195"/>
      <c r="T619" s="196"/>
      <c r="AT619" s="190" t="s">
        <v>184</v>
      </c>
      <c r="AU619" s="190" t="s">
        <v>83</v>
      </c>
      <c r="AV619" s="14" t="s">
        <v>83</v>
      </c>
      <c r="AW619" s="14" t="s">
        <v>30</v>
      </c>
      <c r="AX619" s="14" t="s">
        <v>74</v>
      </c>
      <c r="AY619" s="190" t="s">
        <v>130</v>
      </c>
    </row>
    <row r="620" spans="1:65" s="13" customFormat="1">
      <c r="B620" s="182"/>
      <c r="D620" s="151" t="s">
        <v>184</v>
      </c>
      <c r="E620" s="183" t="s">
        <v>1</v>
      </c>
      <c r="F620" s="184" t="s">
        <v>880</v>
      </c>
      <c r="H620" s="183" t="s">
        <v>1</v>
      </c>
      <c r="I620" s="185"/>
      <c r="L620" s="182"/>
      <c r="M620" s="186"/>
      <c r="N620" s="187"/>
      <c r="O620" s="187"/>
      <c r="P620" s="187"/>
      <c r="Q620" s="187"/>
      <c r="R620" s="187"/>
      <c r="S620" s="187"/>
      <c r="T620" s="188"/>
      <c r="AT620" s="183" t="s">
        <v>184</v>
      </c>
      <c r="AU620" s="183" t="s">
        <v>83</v>
      </c>
      <c r="AV620" s="13" t="s">
        <v>79</v>
      </c>
      <c r="AW620" s="13" t="s">
        <v>30</v>
      </c>
      <c r="AX620" s="13" t="s">
        <v>74</v>
      </c>
      <c r="AY620" s="183" t="s">
        <v>130</v>
      </c>
    </row>
    <row r="621" spans="1:65" s="14" customFormat="1">
      <c r="B621" s="189"/>
      <c r="D621" s="151" t="s">
        <v>184</v>
      </c>
      <c r="E621" s="190" t="s">
        <v>1</v>
      </c>
      <c r="F621" s="191" t="s">
        <v>881</v>
      </c>
      <c r="H621" s="192">
        <v>5</v>
      </c>
      <c r="I621" s="193"/>
      <c r="L621" s="189"/>
      <c r="M621" s="194"/>
      <c r="N621" s="195"/>
      <c r="O621" s="195"/>
      <c r="P621" s="195"/>
      <c r="Q621" s="195"/>
      <c r="R621" s="195"/>
      <c r="S621" s="195"/>
      <c r="T621" s="196"/>
      <c r="AT621" s="190" t="s">
        <v>184</v>
      </c>
      <c r="AU621" s="190" t="s">
        <v>83</v>
      </c>
      <c r="AV621" s="14" t="s">
        <v>83</v>
      </c>
      <c r="AW621" s="14" t="s">
        <v>30</v>
      </c>
      <c r="AX621" s="14" t="s">
        <v>74</v>
      </c>
      <c r="AY621" s="190" t="s">
        <v>130</v>
      </c>
    </row>
    <row r="622" spans="1:65" s="15" customFormat="1">
      <c r="B622" s="197"/>
      <c r="D622" s="151" t="s">
        <v>184</v>
      </c>
      <c r="E622" s="198" t="s">
        <v>1</v>
      </c>
      <c r="F622" s="199" t="s">
        <v>187</v>
      </c>
      <c r="H622" s="200">
        <v>85</v>
      </c>
      <c r="I622" s="201"/>
      <c r="L622" s="197"/>
      <c r="M622" s="202"/>
      <c r="N622" s="203"/>
      <c r="O622" s="203"/>
      <c r="P622" s="203"/>
      <c r="Q622" s="203"/>
      <c r="R622" s="203"/>
      <c r="S622" s="203"/>
      <c r="T622" s="204"/>
      <c r="AT622" s="198" t="s">
        <v>184</v>
      </c>
      <c r="AU622" s="198" t="s">
        <v>83</v>
      </c>
      <c r="AV622" s="15" t="s">
        <v>89</v>
      </c>
      <c r="AW622" s="15" t="s">
        <v>30</v>
      </c>
      <c r="AX622" s="15" t="s">
        <v>79</v>
      </c>
      <c r="AY622" s="198" t="s">
        <v>130</v>
      </c>
    </row>
    <row r="623" spans="1:65" s="2" customFormat="1" ht="21.75" customHeight="1">
      <c r="A623" s="32"/>
      <c r="B623" s="137"/>
      <c r="C623" s="138" t="s">
        <v>882</v>
      </c>
      <c r="D623" s="138" t="s">
        <v>127</v>
      </c>
      <c r="E623" s="139" t="s">
        <v>883</v>
      </c>
      <c r="F623" s="140" t="s">
        <v>884</v>
      </c>
      <c r="G623" s="141" t="s">
        <v>180</v>
      </c>
      <c r="H623" s="142">
        <v>518</v>
      </c>
      <c r="I623" s="143"/>
      <c r="J623" s="144">
        <f>ROUND(I623*H623,2)</f>
        <v>0</v>
      </c>
      <c r="K623" s="140" t="s">
        <v>181</v>
      </c>
      <c r="L623" s="33"/>
      <c r="M623" s="145" t="s">
        <v>1</v>
      </c>
      <c r="N623" s="146" t="s">
        <v>39</v>
      </c>
      <c r="O623" s="58"/>
      <c r="P623" s="147">
        <f>O623*H623</f>
        <v>0</v>
      </c>
      <c r="Q623" s="147">
        <v>1.4499999999999999E-3</v>
      </c>
      <c r="R623" s="147">
        <f>Q623*H623</f>
        <v>0.75109999999999999</v>
      </c>
      <c r="S623" s="147">
        <v>0</v>
      </c>
      <c r="T623" s="148">
        <f>S623*H623</f>
        <v>0</v>
      </c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R623" s="149" t="s">
        <v>89</v>
      </c>
      <c r="AT623" s="149" t="s">
        <v>127</v>
      </c>
      <c r="AU623" s="149" t="s">
        <v>83</v>
      </c>
      <c r="AY623" s="17" t="s">
        <v>130</v>
      </c>
      <c r="BE623" s="150">
        <f>IF(N623="základní",J623,0)</f>
        <v>0</v>
      </c>
      <c r="BF623" s="150">
        <f>IF(N623="snížená",J623,0)</f>
        <v>0</v>
      </c>
      <c r="BG623" s="150">
        <f>IF(N623="zákl. přenesená",J623,0)</f>
        <v>0</v>
      </c>
      <c r="BH623" s="150">
        <f>IF(N623="sníž. přenesená",J623,0)</f>
        <v>0</v>
      </c>
      <c r="BI623" s="150">
        <f>IF(N623="nulová",J623,0)</f>
        <v>0</v>
      </c>
      <c r="BJ623" s="17" t="s">
        <v>79</v>
      </c>
      <c r="BK623" s="150">
        <f>ROUND(I623*H623,2)</f>
        <v>0</v>
      </c>
      <c r="BL623" s="17" t="s">
        <v>89</v>
      </c>
      <c r="BM623" s="149" t="s">
        <v>885</v>
      </c>
    </row>
    <row r="624" spans="1:65" s="2" customFormat="1" ht="19.5">
      <c r="A624" s="32"/>
      <c r="B624" s="33"/>
      <c r="C624" s="32"/>
      <c r="D624" s="151" t="s">
        <v>132</v>
      </c>
      <c r="E624" s="32"/>
      <c r="F624" s="152" t="s">
        <v>886</v>
      </c>
      <c r="G624" s="32"/>
      <c r="H624" s="32"/>
      <c r="I624" s="96"/>
      <c r="J624" s="32"/>
      <c r="K624" s="32"/>
      <c r="L624" s="33"/>
      <c r="M624" s="153"/>
      <c r="N624" s="154"/>
      <c r="O624" s="58"/>
      <c r="P624" s="58"/>
      <c r="Q624" s="58"/>
      <c r="R624" s="58"/>
      <c r="S624" s="58"/>
      <c r="T624" s="59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T624" s="17" t="s">
        <v>132</v>
      </c>
      <c r="AU624" s="17" t="s">
        <v>83</v>
      </c>
    </row>
    <row r="625" spans="1:65" s="13" customFormat="1">
      <c r="B625" s="182"/>
      <c r="D625" s="151" t="s">
        <v>184</v>
      </c>
      <c r="E625" s="183" t="s">
        <v>1</v>
      </c>
      <c r="F625" s="184" t="s">
        <v>887</v>
      </c>
      <c r="H625" s="183" t="s">
        <v>1</v>
      </c>
      <c r="I625" s="185"/>
      <c r="L625" s="182"/>
      <c r="M625" s="186"/>
      <c r="N625" s="187"/>
      <c r="O625" s="187"/>
      <c r="P625" s="187"/>
      <c r="Q625" s="187"/>
      <c r="R625" s="187"/>
      <c r="S625" s="187"/>
      <c r="T625" s="188"/>
      <c r="AT625" s="183" t="s">
        <v>184</v>
      </c>
      <c r="AU625" s="183" t="s">
        <v>83</v>
      </c>
      <c r="AV625" s="13" t="s">
        <v>79</v>
      </c>
      <c r="AW625" s="13" t="s">
        <v>30</v>
      </c>
      <c r="AX625" s="13" t="s">
        <v>74</v>
      </c>
      <c r="AY625" s="183" t="s">
        <v>130</v>
      </c>
    </row>
    <row r="626" spans="1:65" s="14" customFormat="1">
      <c r="B626" s="189"/>
      <c r="D626" s="151" t="s">
        <v>184</v>
      </c>
      <c r="E626" s="190" t="s">
        <v>1</v>
      </c>
      <c r="F626" s="191" t="s">
        <v>888</v>
      </c>
      <c r="H626" s="192">
        <v>186</v>
      </c>
      <c r="I626" s="193"/>
      <c r="L626" s="189"/>
      <c r="M626" s="194"/>
      <c r="N626" s="195"/>
      <c r="O626" s="195"/>
      <c r="P626" s="195"/>
      <c r="Q626" s="195"/>
      <c r="R626" s="195"/>
      <c r="S626" s="195"/>
      <c r="T626" s="196"/>
      <c r="AT626" s="190" t="s">
        <v>184</v>
      </c>
      <c r="AU626" s="190" t="s">
        <v>83</v>
      </c>
      <c r="AV626" s="14" t="s">
        <v>83</v>
      </c>
      <c r="AW626" s="14" t="s">
        <v>30</v>
      </c>
      <c r="AX626" s="14" t="s">
        <v>74</v>
      </c>
      <c r="AY626" s="190" t="s">
        <v>130</v>
      </c>
    </row>
    <row r="627" spans="1:65" s="13" customFormat="1">
      <c r="B627" s="182"/>
      <c r="D627" s="151" t="s">
        <v>184</v>
      </c>
      <c r="E627" s="183" t="s">
        <v>1</v>
      </c>
      <c r="F627" s="184" t="s">
        <v>889</v>
      </c>
      <c r="H627" s="183" t="s">
        <v>1</v>
      </c>
      <c r="I627" s="185"/>
      <c r="L627" s="182"/>
      <c r="M627" s="186"/>
      <c r="N627" s="187"/>
      <c r="O627" s="187"/>
      <c r="P627" s="187"/>
      <c r="Q627" s="187"/>
      <c r="R627" s="187"/>
      <c r="S627" s="187"/>
      <c r="T627" s="188"/>
      <c r="AT627" s="183" t="s">
        <v>184</v>
      </c>
      <c r="AU627" s="183" t="s">
        <v>83</v>
      </c>
      <c r="AV627" s="13" t="s">
        <v>79</v>
      </c>
      <c r="AW627" s="13" t="s">
        <v>30</v>
      </c>
      <c r="AX627" s="13" t="s">
        <v>74</v>
      </c>
      <c r="AY627" s="183" t="s">
        <v>130</v>
      </c>
    </row>
    <row r="628" spans="1:65" s="14" customFormat="1">
      <c r="B628" s="189"/>
      <c r="D628" s="151" t="s">
        <v>184</v>
      </c>
      <c r="E628" s="190" t="s">
        <v>1</v>
      </c>
      <c r="F628" s="191" t="s">
        <v>890</v>
      </c>
      <c r="H628" s="192">
        <v>307</v>
      </c>
      <c r="I628" s="193"/>
      <c r="L628" s="189"/>
      <c r="M628" s="194"/>
      <c r="N628" s="195"/>
      <c r="O628" s="195"/>
      <c r="P628" s="195"/>
      <c r="Q628" s="195"/>
      <c r="R628" s="195"/>
      <c r="S628" s="195"/>
      <c r="T628" s="196"/>
      <c r="AT628" s="190" t="s">
        <v>184</v>
      </c>
      <c r="AU628" s="190" t="s">
        <v>83</v>
      </c>
      <c r="AV628" s="14" t="s">
        <v>83</v>
      </c>
      <c r="AW628" s="14" t="s">
        <v>30</v>
      </c>
      <c r="AX628" s="14" t="s">
        <v>74</v>
      </c>
      <c r="AY628" s="190" t="s">
        <v>130</v>
      </c>
    </row>
    <row r="629" spans="1:65" s="13" customFormat="1">
      <c r="B629" s="182"/>
      <c r="D629" s="151" t="s">
        <v>184</v>
      </c>
      <c r="E629" s="183" t="s">
        <v>1</v>
      </c>
      <c r="F629" s="184" t="s">
        <v>891</v>
      </c>
      <c r="H629" s="183" t="s">
        <v>1</v>
      </c>
      <c r="I629" s="185"/>
      <c r="L629" s="182"/>
      <c r="M629" s="186"/>
      <c r="N629" s="187"/>
      <c r="O629" s="187"/>
      <c r="P629" s="187"/>
      <c r="Q629" s="187"/>
      <c r="R629" s="187"/>
      <c r="S629" s="187"/>
      <c r="T629" s="188"/>
      <c r="AT629" s="183" t="s">
        <v>184</v>
      </c>
      <c r="AU629" s="183" t="s">
        <v>83</v>
      </c>
      <c r="AV629" s="13" t="s">
        <v>79</v>
      </c>
      <c r="AW629" s="13" t="s">
        <v>30</v>
      </c>
      <c r="AX629" s="13" t="s">
        <v>74</v>
      </c>
      <c r="AY629" s="183" t="s">
        <v>130</v>
      </c>
    </row>
    <row r="630" spans="1:65" s="14" customFormat="1">
      <c r="B630" s="189"/>
      <c r="D630" s="151" t="s">
        <v>184</v>
      </c>
      <c r="E630" s="190" t="s">
        <v>1</v>
      </c>
      <c r="F630" s="191" t="s">
        <v>876</v>
      </c>
      <c r="H630" s="192">
        <v>20</v>
      </c>
      <c r="I630" s="193"/>
      <c r="L630" s="189"/>
      <c r="M630" s="194"/>
      <c r="N630" s="195"/>
      <c r="O630" s="195"/>
      <c r="P630" s="195"/>
      <c r="Q630" s="195"/>
      <c r="R630" s="195"/>
      <c r="S630" s="195"/>
      <c r="T630" s="196"/>
      <c r="AT630" s="190" t="s">
        <v>184</v>
      </c>
      <c r="AU630" s="190" t="s">
        <v>83</v>
      </c>
      <c r="AV630" s="14" t="s">
        <v>83</v>
      </c>
      <c r="AW630" s="14" t="s">
        <v>30</v>
      </c>
      <c r="AX630" s="14" t="s">
        <v>74</v>
      </c>
      <c r="AY630" s="190" t="s">
        <v>130</v>
      </c>
    </row>
    <row r="631" spans="1:65" s="13" customFormat="1">
      <c r="B631" s="182"/>
      <c r="D631" s="151" t="s">
        <v>184</v>
      </c>
      <c r="E631" s="183" t="s">
        <v>1</v>
      </c>
      <c r="F631" s="184" t="s">
        <v>892</v>
      </c>
      <c r="H631" s="183" t="s">
        <v>1</v>
      </c>
      <c r="I631" s="185"/>
      <c r="L631" s="182"/>
      <c r="M631" s="186"/>
      <c r="N631" s="187"/>
      <c r="O631" s="187"/>
      <c r="P631" s="187"/>
      <c r="Q631" s="187"/>
      <c r="R631" s="187"/>
      <c r="S631" s="187"/>
      <c r="T631" s="188"/>
      <c r="AT631" s="183" t="s">
        <v>184</v>
      </c>
      <c r="AU631" s="183" t="s">
        <v>83</v>
      </c>
      <c r="AV631" s="13" t="s">
        <v>79</v>
      </c>
      <c r="AW631" s="13" t="s">
        <v>30</v>
      </c>
      <c r="AX631" s="13" t="s">
        <v>74</v>
      </c>
      <c r="AY631" s="183" t="s">
        <v>130</v>
      </c>
    </row>
    <row r="632" spans="1:65" s="14" customFormat="1">
      <c r="B632" s="189"/>
      <c r="D632" s="151" t="s">
        <v>184</v>
      </c>
      <c r="E632" s="190" t="s">
        <v>1</v>
      </c>
      <c r="F632" s="191" t="s">
        <v>874</v>
      </c>
      <c r="H632" s="192">
        <v>5</v>
      </c>
      <c r="I632" s="193"/>
      <c r="L632" s="189"/>
      <c r="M632" s="194"/>
      <c r="N632" s="195"/>
      <c r="O632" s="195"/>
      <c r="P632" s="195"/>
      <c r="Q632" s="195"/>
      <c r="R632" s="195"/>
      <c r="S632" s="195"/>
      <c r="T632" s="196"/>
      <c r="AT632" s="190" t="s">
        <v>184</v>
      </c>
      <c r="AU632" s="190" t="s">
        <v>83</v>
      </c>
      <c r="AV632" s="14" t="s">
        <v>83</v>
      </c>
      <c r="AW632" s="14" t="s">
        <v>30</v>
      </c>
      <c r="AX632" s="14" t="s">
        <v>74</v>
      </c>
      <c r="AY632" s="190" t="s">
        <v>130</v>
      </c>
    </row>
    <row r="633" spans="1:65" s="15" customFormat="1">
      <c r="B633" s="197"/>
      <c r="D633" s="151" t="s">
        <v>184</v>
      </c>
      <c r="E633" s="198" t="s">
        <v>1</v>
      </c>
      <c r="F633" s="199" t="s">
        <v>187</v>
      </c>
      <c r="H633" s="200">
        <v>518</v>
      </c>
      <c r="I633" s="201"/>
      <c r="L633" s="197"/>
      <c r="M633" s="202"/>
      <c r="N633" s="203"/>
      <c r="O633" s="203"/>
      <c r="P633" s="203"/>
      <c r="Q633" s="203"/>
      <c r="R633" s="203"/>
      <c r="S633" s="203"/>
      <c r="T633" s="204"/>
      <c r="AT633" s="198" t="s">
        <v>184</v>
      </c>
      <c r="AU633" s="198" t="s">
        <v>83</v>
      </c>
      <c r="AV633" s="15" t="s">
        <v>89</v>
      </c>
      <c r="AW633" s="15" t="s">
        <v>30</v>
      </c>
      <c r="AX633" s="15" t="s">
        <v>79</v>
      </c>
      <c r="AY633" s="198" t="s">
        <v>130</v>
      </c>
    </row>
    <row r="634" spans="1:65" s="2" customFormat="1" ht="16.5" customHeight="1">
      <c r="A634" s="32"/>
      <c r="B634" s="137"/>
      <c r="C634" s="138" t="s">
        <v>893</v>
      </c>
      <c r="D634" s="138" t="s">
        <v>127</v>
      </c>
      <c r="E634" s="139" t="s">
        <v>894</v>
      </c>
      <c r="F634" s="140" t="s">
        <v>895</v>
      </c>
      <c r="G634" s="141" t="s">
        <v>323</v>
      </c>
      <c r="H634" s="142">
        <v>171</v>
      </c>
      <c r="I634" s="143"/>
      <c r="J634" s="144">
        <f>ROUND(I634*H634,2)</f>
        <v>0</v>
      </c>
      <c r="K634" s="140" t="s">
        <v>181</v>
      </c>
      <c r="L634" s="33"/>
      <c r="M634" s="145" t="s">
        <v>1</v>
      </c>
      <c r="N634" s="146" t="s">
        <v>39</v>
      </c>
      <c r="O634" s="58"/>
      <c r="P634" s="147">
        <f>O634*H634</f>
        <v>0</v>
      </c>
      <c r="Q634" s="147">
        <v>0</v>
      </c>
      <c r="R634" s="147">
        <f>Q634*H634</f>
        <v>0</v>
      </c>
      <c r="S634" s="147">
        <v>0</v>
      </c>
      <c r="T634" s="148">
        <f>S634*H634</f>
        <v>0</v>
      </c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R634" s="149" t="s">
        <v>89</v>
      </c>
      <c r="AT634" s="149" t="s">
        <v>127</v>
      </c>
      <c r="AU634" s="149" t="s">
        <v>83</v>
      </c>
      <c r="AY634" s="17" t="s">
        <v>130</v>
      </c>
      <c r="BE634" s="150">
        <f>IF(N634="základní",J634,0)</f>
        <v>0</v>
      </c>
      <c r="BF634" s="150">
        <f>IF(N634="snížená",J634,0)</f>
        <v>0</v>
      </c>
      <c r="BG634" s="150">
        <f>IF(N634="zákl. přenesená",J634,0)</f>
        <v>0</v>
      </c>
      <c r="BH634" s="150">
        <f>IF(N634="sníž. přenesená",J634,0)</f>
        <v>0</v>
      </c>
      <c r="BI634" s="150">
        <f>IF(N634="nulová",J634,0)</f>
        <v>0</v>
      </c>
      <c r="BJ634" s="17" t="s">
        <v>79</v>
      </c>
      <c r="BK634" s="150">
        <f>ROUND(I634*H634,2)</f>
        <v>0</v>
      </c>
      <c r="BL634" s="17" t="s">
        <v>89</v>
      </c>
      <c r="BM634" s="149" t="s">
        <v>896</v>
      </c>
    </row>
    <row r="635" spans="1:65" s="2" customFormat="1" ht="19.5">
      <c r="A635" s="32"/>
      <c r="B635" s="33"/>
      <c r="C635" s="32"/>
      <c r="D635" s="151" t="s">
        <v>132</v>
      </c>
      <c r="E635" s="32"/>
      <c r="F635" s="152" t="s">
        <v>897</v>
      </c>
      <c r="G635" s="32"/>
      <c r="H635" s="32"/>
      <c r="I635" s="96"/>
      <c r="J635" s="32"/>
      <c r="K635" s="32"/>
      <c r="L635" s="33"/>
      <c r="M635" s="153"/>
      <c r="N635" s="154"/>
      <c r="O635" s="58"/>
      <c r="P635" s="58"/>
      <c r="Q635" s="58"/>
      <c r="R635" s="58"/>
      <c r="S635" s="58"/>
      <c r="T635" s="59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T635" s="17" t="s">
        <v>132</v>
      </c>
      <c r="AU635" s="17" t="s">
        <v>83</v>
      </c>
    </row>
    <row r="636" spans="1:65" s="2" customFormat="1" ht="16.5" customHeight="1">
      <c r="A636" s="32"/>
      <c r="B636" s="137"/>
      <c r="C636" s="138" t="s">
        <v>898</v>
      </c>
      <c r="D636" s="138" t="s">
        <v>127</v>
      </c>
      <c r="E636" s="139" t="s">
        <v>899</v>
      </c>
      <c r="F636" s="140" t="s">
        <v>900</v>
      </c>
      <c r="G636" s="141" t="s">
        <v>180</v>
      </c>
      <c r="H636" s="142">
        <v>603</v>
      </c>
      <c r="I636" s="143"/>
      <c r="J636" s="144">
        <f>ROUND(I636*H636,2)</f>
        <v>0</v>
      </c>
      <c r="K636" s="140" t="s">
        <v>181</v>
      </c>
      <c r="L636" s="33"/>
      <c r="M636" s="145" t="s">
        <v>1</v>
      </c>
      <c r="N636" s="146" t="s">
        <v>39</v>
      </c>
      <c r="O636" s="58"/>
      <c r="P636" s="147">
        <f>O636*H636</f>
        <v>0</v>
      </c>
      <c r="Q636" s="147">
        <v>1.0000000000000001E-5</v>
      </c>
      <c r="R636" s="147">
        <f>Q636*H636</f>
        <v>6.0300000000000006E-3</v>
      </c>
      <c r="S636" s="147">
        <v>0</v>
      </c>
      <c r="T636" s="148">
        <f>S636*H636</f>
        <v>0</v>
      </c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R636" s="149" t="s">
        <v>89</v>
      </c>
      <c r="AT636" s="149" t="s">
        <v>127</v>
      </c>
      <c r="AU636" s="149" t="s">
        <v>83</v>
      </c>
      <c r="AY636" s="17" t="s">
        <v>130</v>
      </c>
      <c r="BE636" s="150">
        <f>IF(N636="základní",J636,0)</f>
        <v>0</v>
      </c>
      <c r="BF636" s="150">
        <f>IF(N636="snížená",J636,0)</f>
        <v>0</v>
      </c>
      <c r="BG636" s="150">
        <f>IF(N636="zákl. přenesená",J636,0)</f>
        <v>0</v>
      </c>
      <c r="BH636" s="150">
        <f>IF(N636="sníž. přenesená",J636,0)</f>
        <v>0</v>
      </c>
      <c r="BI636" s="150">
        <f>IF(N636="nulová",J636,0)</f>
        <v>0</v>
      </c>
      <c r="BJ636" s="17" t="s">
        <v>79</v>
      </c>
      <c r="BK636" s="150">
        <f>ROUND(I636*H636,2)</f>
        <v>0</v>
      </c>
      <c r="BL636" s="17" t="s">
        <v>89</v>
      </c>
      <c r="BM636" s="149" t="s">
        <v>901</v>
      </c>
    </row>
    <row r="637" spans="1:65" s="2" customFormat="1" ht="19.5">
      <c r="A637" s="32"/>
      <c r="B637" s="33"/>
      <c r="C637" s="32"/>
      <c r="D637" s="151" t="s">
        <v>132</v>
      </c>
      <c r="E637" s="32"/>
      <c r="F637" s="152" t="s">
        <v>902</v>
      </c>
      <c r="G637" s="32"/>
      <c r="H637" s="32"/>
      <c r="I637" s="96"/>
      <c r="J637" s="32"/>
      <c r="K637" s="32"/>
      <c r="L637" s="33"/>
      <c r="M637" s="153"/>
      <c r="N637" s="154"/>
      <c r="O637" s="58"/>
      <c r="P637" s="58"/>
      <c r="Q637" s="58"/>
      <c r="R637" s="58"/>
      <c r="S637" s="58"/>
      <c r="T637" s="59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T637" s="17" t="s">
        <v>132</v>
      </c>
      <c r="AU637" s="17" t="s">
        <v>83</v>
      </c>
    </row>
    <row r="638" spans="1:65" s="2" customFormat="1" ht="21.75" customHeight="1">
      <c r="A638" s="32"/>
      <c r="B638" s="137"/>
      <c r="C638" s="138" t="s">
        <v>903</v>
      </c>
      <c r="D638" s="138" t="s">
        <v>127</v>
      </c>
      <c r="E638" s="139" t="s">
        <v>904</v>
      </c>
      <c r="F638" s="140" t="s">
        <v>905</v>
      </c>
      <c r="G638" s="141" t="s">
        <v>323</v>
      </c>
      <c r="H638" s="142">
        <v>8</v>
      </c>
      <c r="I638" s="143"/>
      <c r="J638" s="144">
        <f>ROUND(I638*H638,2)</f>
        <v>0</v>
      </c>
      <c r="K638" s="140" t="s">
        <v>181</v>
      </c>
      <c r="L638" s="33"/>
      <c r="M638" s="145" t="s">
        <v>1</v>
      </c>
      <c r="N638" s="146" t="s">
        <v>39</v>
      </c>
      <c r="O638" s="58"/>
      <c r="P638" s="147">
        <f>O638*H638</f>
        <v>0</v>
      </c>
      <c r="Q638" s="147">
        <v>7.1900000000000006E-2</v>
      </c>
      <c r="R638" s="147">
        <f>Q638*H638</f>
        <v>0.57520000000000004</v>
      </c>
      <c r="S638" s="147">
        <v>0</v>
      </c>
      <c r="T638" s="148">
        <f>S638*H638</f>
        <v>0</v>
      </c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R638" s="149" t="s">
        <v>89</v>
      </c>
      <c r="AT638" s="149" t="s">
        <v>127</v>
      </c>
      <c r="AU638" s="149" t="s">
        <v>83</v>
      </c>
      <c r="AY638" s="17" t="s">
        <v>130</v>
      </c>
      <c r="BE638" s="150">
        <f>IF(N638="základní",J638,0)</f>
        <v>0</v>
      </c>
      <c r="BF638" s="150">
        <f>IF(N638="snížená",J638,0)</f>
        <v>0</v>
      </c>
      <c r="BG638" s="150">
        <f>IF(N638="zákl. přenesená",J638,0)</f>
        <v>0</v>
      </c>
      <c r="BH638" s="150">
        <f>IF(N638="sníž. přenesená",J638,0)</f>
        <v>0</v>
      </c>
      <c r="BI638" s="150">
        <f>IF(N638="nulová",J638,0)</f>
        <v>0</v>
      </c>
      <c r="BJ638" s="17" t="s">
        <v>79</v>
      </c>
      <c r="BK638" s="150">
        <f>ROUND(I638*H638,2)</f>
        <v>0</v>
      </c>
      <c r="BL638" s="17" t="s">
        <v>89</v>
      </c>
      <c r="BM638" s="149" t="s">
        <v>906</v>
      </c>
    </row>
    <row r="639" spans="1:65" s="2" customFormat="1" ht="39">
      <c r="A639" s="32"/>
      <c r="B639" s="33"/>
      <c r="C639" s="32"/>
      <c r="D639" s="151" t="s">
        <v>132</v>
      </c>
      <c r="E639" s="32"/>
      <c r="F639" s="152" t="s">
        <v>907</v>
      </c>
      <c r="G639" s="32"/>
      <c r="H639" s="32"/>
      <c r="I639" s="96"/>
      <c r="J639" s="32"/>
      <c r="K639" s="32"/>
      <c r="L639" s="33"/>
      <c r="M639" s="153"/>
      <c r="N639" s="154"/>
      <c r="O639" s="58"/>
      <c r="P639" s="58"/>
      <c r="Q639" s="58"/>
      <c r="R639" s="58"/>
      <c r="S639" s="58"/>
      <c r="T639" s="59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T639" s="17" t="s">
        <v>132</v>
      </c>
      <c r="AU639" s="17" t="s">
        <v>83</v>
      </c>
    </row>
    <row r="640" spans="1:65" s="13" customFormat="1">
      <c r="B640" s="182"/>
      <c r="D640" s="151" t="s">
        <v>184</v>
      </c>
      <c r="E640" s="183" t="s">
        <v>1</v>
      </c>
      <c r="F640" s="184" t="s">
        <v>908</v>
      </c>
      <c r="H640" s="183" t="s">
        <v>1</v>
      </c>
      <c r="I640" s="185"/>
      <c r="L640" s="182"/>
      <c r="M640" s="186"/>
      <c r="N640" s="187"/>
      <c r="O640" s="187"/>
      <c r="P640" s="187"/>
      <c r="Q640" s="187"/>
      <c r="R640" s="187"/>
      <c r="S640" s="187"/>
      <c r="T640" s="188"/>
      <c r="AT640" s="183" t="s">
        <v>184</v>
      </c>
      <c r="AU640" s="183" t="s">
        <v>83</v>
      </c>
      <c r="AV640" s="13" t="s">
        <v>79</v>
      </c>
      <c r="AW640" s="13" t="s">
        <v>30</v>
      </c>
      <c r="AX640" s="13" t="s">
        <v>74</v>
      </c>
      <c r="AY640" s="183" t="s">
        <v>130</v>
      </c>
    </row>
    <row r="641" spans="1:65" s="14" customFormat="1">
      <c r="B641" s="189"/>
      <c r="D641" s="151" t="s">
        <v>184</v>
      </c>
      <c r="E641" s="190" t="s">
        <v>1</v>
      </c>
      <c r="F641" s="191" t="s">
        <v>909</v>
      </c>
      <c r="H641" s="192">
        <v>8</v>
      </c>
      <c r="I641" s="193"/>
      <c r="L641" s="189"/>
      <c r="M641" s="194"/>
      <c r="N641" s="195"/>
      <c r="O641" s="195"/>
      <c r="P641" s="195"/>
      <c r="Q641" s="195"/>
      <c r="R641" s="195"/>
      <c r="S641" s="195"/>
      <c r="T641" s="196"/>
      <c r="AT641" s="190" t="s">
        <v>184</v>
      </c>
      <c r="AU641" s="190" t="s">
        <v>83</v>
      </c>
      <c r="AV641" s="14" t="s">
        <v>83</v>
      </c>
      <c r="AW641" s="14" t="s">
        <v>30</v>
      </c>
      <c r="AX641" s="14" t="s">
        <v>74</v>
      </c>
      <c r="AY641" s="190" t="s">
        <v>130</v>
      </c>
    </row>
    <row r="642" spans="1:65" s="15" customFormat="1">
      <c r="B642" s="197"/>
      <c r="D642" s="151" t="s">
        <v>184</v>
      </c>
      <c r="E642" s="198" t="s">
        <v>1</v>
      </c>
      <c r="F642" s="199" t="s">
        <v>187</v>
      </c>
      <c r="H642" s="200">
        <v>8</v>
      </c>
      <c r="I642" s="201"/>
      <c r="L642" s="197"/>
      <c r="M642" s="202"/>
      <c r="N642" s="203"/>
      <c r="O642" s="203"/>
      <c r="P642" s="203"/>
      <c r="Q642" s="203"/>
      <c r="R642" s="203"/>
      <c r="S642" s="203"/>
      <c r="T642" s="204"/>
      <c r="AT642" s="198" t="s">
        <v>184</v>
      </c>
      <c r="AU642" s="198" t="s">
        <v>83</v>
      </c>
      <c r="AV642" s="15" t="s">
        <v>89</v>
      </c>
      <c r="AW642" s="15" t="s">
        <v>30</v>
      </c>
      <c r="AX642" s="15" t="s">
        <v>79</v>
      </c>
      <c r="AY642" s="198" t="s">
        <v>130</v>
      </c>
    </row>
    <row r="643" spans="1:65" s="2" customFormat="1" ht="21.75" customHeight="1">
      <c r="A643" s="32"/>
      <c r="B643" s="137"/>
      <c r="C643" s="138" t="s">
        <v>910</v>
      </c>
      <c r="D643" s="138" t="s">
        <v>127</v>
      </c>
      <c r="E643" s="139" t="s">
        <v>911</v>
      </c>
      <c r="F643" s="140" t="s">
        <v>912</v>
      </c>
      <c r="G643" s="141" t="s">
        <v>323</v>
      </c>
      <c r="H643" s="142">
        <v>8</v>
      </c>
      <c r="I643" s="143"/>
      <c r="J643" s="144">
        <f>ROUND(I643*H643,2)</f>
        <v>0</v>
      </c>
      <c r="K643" s="140" t="s">
        <v>181</v>
      </c>
      <c r="L643" s="33"/>
      <c r="M643" s="145" t="s">
        <v>1</v>
      </c>
      <c r="N643" s="146" t="s">
        <v>39</v>
      </c>
      <c r="O643" s="58"/>
      <c r="P643" s="147">
        <f>O643*H643</f>
        <v>0</v>
      </c>
      <c r="Q643" s="147">
        <v>8.9779999999999999E-2</v>
      </c>
      <c r="R643" s="147">
        <f>Q643*H643</f>
        <v>0.71823999999999999</v>
      </c>
      <c r="S643" s="147">
        <v>0</v>
      </c>
      <c r="T643" s="148">
        <f>S643*H643</f>
        <v>0</v>
      </c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R643" s="149" t="s">
        <v>89</v>
      </c>
      <c r="AT643" s="149" t="s">
        <v>127</v>
      </c>
      <c r="AU643" s="149" t="s">
        <v>83</v>
      </c>
      <c r="AY643" s="17" t="s">
        <v>130</v>
      </c>
      <c r="BE643" s="150">
        <f>IF(N643="základní",J643,0)</f>
        <v>0</v>
      </c>
      <c r="BF643" s="150">
        <f>IF(N643="snížená",J643,0)</f>
        <v>0</v>
      </c>
      <c r="BG643" s="150">
        <f>IF(N643="zákl. přenesená",J643,0)</f>
        <v>0</v>
      </c>
      <c r="BH643" s="150">
        <f>IF(N643="sníž. přenesená",J643,0)</f>
        <v>0</v>
      </c>
      <c r="BI643" s="150">
        <f>IF(N643="nulová",J643,0)</f>
        <v>0</v>
      </c>
      <c r="BJ643" s="17" t="s">
        <v>79</v>
      </c>
      <c r="BK643" s="150">
        <f>ROUND(I643*H643,2)</f>
        <v>0</v>
      </c>
      <c r="BL643" s="17" t="s">
        <v>89</v>
      </c>
      <c r="BM643" s="149" t="s">
        <v>913</v>
      </c>
    </row>
    <row r="644" spans="1:65" s="2" customFormat="1" ht="39">
      <c r="A644" s="32"/>
      <c r="B644" s="33"/>
      <c r="C644" s="32"/>
      <c r="D644" s="151" t="s">
        <v>132</v>
      </c>
      <c r="E644" s="32"/>
      <c r="F644" s="152" t="s">
        <v>914</v>
      </c>
      <c r="G644" s="32"/>
      <c r="H644" s="32"/>
      <c r="I644" s="96"/>
      <c r="J644" s="32"/>
      <c r="K644" s="32"/>
      <c r="L644" s="33"/>
      <c r="M644" s="153"/>
      <c r="N644" s="154"/>
      <c r="O644" s="58"/>
      <c r="P644" s="58"/>
      <c r="Q644" s="58"/>
      <c r="R644" s="58"/>
      <c r="S644" s="58"/>
      <c r="T644" s="59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T644" s="17" t="s">
        <v>132</v>
      </c>
      <c r="AU644" s="17" t="s">
        <v>83</v>
      </c>
    </row>
    <row r="645" spans="1:65" s="13" customFormat="1">
      <c r="B645" s="182"/>
      <c r="D645" s="151" t="s">
        <v>184</v>
      </c>
      <c r="E645" s="183" t="s">
        <v>1</v>
      </c>
      <c r="F645" s="184" t="s">
        <v>908</v>
      </c>
      <c r="H645" s="183" t="s">
        <v>1</v>
      </c>
      <c r="I645" s="185"/>
      <c r="L645" s="182"/>
      <c r="M645" s="186"/>
      <c r="N645" s="187"/>
      <c r="O645" s="187"/>
      <c r="P645" s="187"/>
      <c r="Q645" s="187"/>
      <c r="R645" s="187"/>
      <c r="S645" s="187"/>
      <c r="T645" s="188"/>
      <c r="AT645" s="183" t="s">
        <v>184</v>
      </c>
      <c r="AU645" s="183" t="s">
        <v>83</v>
      </c>
      <c r="AV645" s="13" t="s">
        <v>79</v>
      </c>
      <c r="AW645" s="13" t="s">
        <v>30</v>
      </c>
      <c r="AX645" s="13" t="s">
        <v>74</v>
      </c>
      <c r="AY645" s="183" t="s">
        <v>130</v>
      </c>
    </row>
    <row r="646" spans="1:65" s="14" customFormat="1">
      <c r="B646" s="189"/>
      <c r="D646" s="151" t="s">
        <v>184</v>
      </c>
      <c r="E646" s="190" t="s">
        <v>1</v>
      </c>
      <c r="F646" s="191" t="s">
        <v>909</v>
      </c>
      <c r="H646" s="192">
        <v>8</v>
      </c>
      <c r="I646" s="193"/>
      <c r="L646" s="189"/>
      <c r="M646" s="194"/>
      <c r="N646" s="195"/>
      <c r="O646" s="195"/>
      <c r="P646" s="195"/>
      <c r="Q646" s="195"/>
      <c r="R646" s="195"/>
      <c r="S646" s="195"/>
      <c r="T646" s="196"/>
      <c r="AT646" s="190" t="s">
        <v>184</v>
      </c>
      <c r="AU646" s="190" t="s">
        <v>83</v>
      </c>
      <c r="AV646" s="14" t="s">
        <v>83</v>
      </c>
      <c r="AW646" s="14" t="s">
        <v>30</v>
      </c>
      <c r="AX646" s="14" t="s">
        <v>74</v>
      </c>
      <c r="AY646" s="190" t="s">
        <v>130</v>
      </c>
    </row>
    <row r="647" spans="1:65" s="15" customFormat="1">
      <c r="B647" s="197"/>
      <c r="D647" s="151" t="s">
        <v>184</v>
      </c>
      <c r="E647" s="198" t="s">
        <v>1</v>
      </c>
      <c r="F647" s="199" t="s">
        <v>187</v>
      </c>
      <c r="H647" s="200">
        <v>8</v>
      </c>
      <c r="I647" s="201"/>
      <c r="L647" s="197"/>
      <c r="M647" s="202"/>
      <c r="N647" s="203"/>
      <c r="O647" s="203"/>
      <c r="P647" s="203"/>
      <c r="Q647" s="203"/>
      <c r="R647" s="203"/>
      <c r="S647" s="203"/>
      <c r="T647" s="204"/>
      <c r="AT647" s="198" t="s">
        <v>184</v>
      </c>
      <c r="AU647" s="198" t="s">
        <v>83</v>
      </c>
      <c r="AV647" s="15" t="s">
        <v>89</v>
      </c>
      <c r="AW647" s="15" t="s">
        <v>30</v>
      </c>
      <c r="AX647" s="15" t="s">
        <v>79</v>
      </c>
      <c r="AY647" s="198" t="s">
        <v>130</v>
      </c>
    </row>
    <row r="648" spans="1:65" s="2" customFormat="1" ht="21.75" customHeight="1">
      <c r="A648" s="32"/>
      <c r="B648" s="137"/>
      <c r="C648" s="138" t="s">
        <v>915</v>
      </c>
      <c r="D648" s="138" t="s">
        <v>127</v>
      </c>
      <c r="E648" s="139" t="s">
        <v>916</v>
      </c>
      <c r="F648" s="140" t="s">
        <v>917</v>
      </c>
      <c r="G648" s="141" t="s">
        <v>323</v>
      </c>
      <c r="H648" s="142">
        <v>450</v>
      </c>
      <c r="I648" s="143"/>
      <c r="J648" s="144">
        <f>ROUND(I648*H648,2)</f>
        <v>0</v>
      </c>
      <c r="K648" s="140" t="s">
        <v>181</v>
      </c>
      <c r="L648" s="33"/>
      <c r="M648" s="145" t="s">
        <v>1</v>
      </c>
      <c r="N648" s="146" t="s">
        <v>39</v>
      </c>
      <c r="O648" s="58"/>
      <c r="P648" s="147">
        <f>O648*H648</f>
        <v>0</v>
      </c>
      <c r="Q648" s="147">
        <v>0.15540000000000001</v>
      </c>
      <c r="R648" s="147">
        <f>Q648*H648</f>
        <v>69.930000000000007</v>
      </c>
      <c r="S648" s="147">
        <v>0</v>
      </c>
      <c r="T648" s="148">
        <f>S648*H648</f>
        <v>0</v>
      </c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R648" s="149" t="s">
        <v>89</v>
      </c>
      <c r="AT648" s="149" t="s">
        <v>127</v>
      </c>
      <c r="AU648" s="149" t="s">
        <v>83</v>
      </c>
      <c r="AY648" s="17" t="s">
        <v>130</v>
      </c>
      <c r="BE648" s="150">
        <f>IF(N648="základní",J648,0)</f>
        <v>0</v>
      </c>
      <c r="BF648" s="150">
        <f>IF(N648="snížená",J648,0)</f>
        <v>0</v>
      </c>
      <c r="BG648" s="150">
        <f>IF(N648="zákl. přenesená",J648,0)</f>
        <v>0</v>
      </c>
      <c r="BH648" s="150">
        <f>IF(N648="sníž. přenesená",J648,0)</f>
        <v>0</v>
      </c>
      <c r="BI648" s="150">
        <f>IF(N648="nulová",J648,0)</f>
        <v>0</v>
      </c>
      <c r="BJ648" s="17" t="s">
        <v>79</v>
      </c>
      <c r="BK648" s="150">
        <f>ROUND(I648*H648,2)</f>
        <v>0</v>
      </c>
      <c r="BL648" s="17" t="s">
        <v>89</v>
      </c>
      <c r="BM648" s="149" t="s">
        <v>918</v>
      </c>
    </row>
    <row r="649" spans="1:65" s="2" customFormat="1" ht="29.25">
      <c r="A649" s="32"/>
      <c r="B649" s="33"/>
      <c r="C649" s="32"/>
      <c r="D649" s="151" t="s">
        <v>132</v>
      </c>
      <c r="E649" s="32"/>
      <c r="F649" s="152" t="s">
        <v>919</v>
      </c>
      <c r="G649" s="32"/>
      <c r="H649" s="32"/>
      <c r="I649" s="96"/>
      <c r="J649" s="32"/>
      <c r="K649" s="32"/>
      <c r="L649" s="33"/>
      <c r="M649" s="153"/>
      <c r="N649" s="154"/>
      <c r="O649" s="58"/>
      <c r="P649" s="58"/>
      <c r="Q649" s="58"/>
      <c r="R649" s="58"/>
      <c r="S649" s="58"/>
      <c r="T649" s="59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T649" s="17" t="s">
        <v>132</v>
      </c>
      <c r="AU649" s="17" t="s">
        <v>83</v>
      </c>
    </row>
    <row r="650" spans="1:65" s="13" customFormat="1">
      <c r="B650" s="182"/>
      <c r="D650" s="151" t="s">
        <v>184</v>
      </c>
      <c r="E650" s="183" t="s">
        <v>1</v>
      </c>
      <c r="F650" s="184" t="s">
        <v>920</v>
      </c>
      <c r="H650" s="183" t="s">
        <v>1</v>
      </c>
      <c r="I650" s="185"/>
      <c r="L650" s="182"/>
      <c r="M650" s="186"/>
      <c r="N650" s="187"/>
      <c r="O650" s="187"/>
      <c r="P650" s="187"/>
      <c r="Q650" s="187"/>
      <c r="R650" s="187"/>
      <c r="S650" s="187"/>
      <c r="T650" s="188"/>
      <c r="AT650" s="183" t="s">
        <v>184</v>
      </c>
      <c r="AU650" s="183" t="s">
        <v>83</v>
      </c>
      <c r="AV650" s="13" t="s">
        <v>79</v>
      </c>
      <c r="AW650" s="13" t="s">
        <v>30</v>
      </c>
      <c r="AX650" s="13" t="s">
        <v>74</v>
      </c>
      <c r="AY650" s="183" t="s">
        <v>130</v>
      </c>
    </row>
    <row r="651" spans="1:65" s="14" customFormat="1">
      <c r="B651" s="189"/>
      <c r="D651" s="151" t="s">
        <v>184</v>
      </c>
      <c r="E651" s="190" t="s">
        <v>1</v>
      </c>
      <c r="F651" s="191" t="s">
        <v>921</v>
      </c>
      <c r="H651" s="192">
        <v>450</v>
      </c>
      <c r="I651" s="193"/>
      <c r="L651" s="189"/>
      <c r="M651" s="194"/>
      <c r="N651" s="195"/>
      <c r="O651" s="195"/>
      <c r="P651" s="195"/>
      <c r="Q651" s="195"/>
      <c r="R651" s="195"/>
      <c r="S651" s="195"/>
      <c r="T651" s="196"/>
      <c r="AT651" s="190" t="s">
        <v>184</v>
      </c>
      <c r="AU651" s="190" t="s">
        <v>83</v>
      </c>
      <c r="AV651" s="14" t="s">
        <v>83</v>
      </c>
      <c r="AW651" s="14" t="s">
        <v>30</v>
      </c>
      <c r="AX651" s="14" t="s">
        <v>74</v>
      </c>
      <c r="AY651" s="190" t="s">
        <v>130</v>
      </c>
    </row>
    <row r="652" spans="1:65" s="15" customFormat="1">
      <c r="B652" s="197"/>
      <c r="D652" s="151" t="s">
        <v>184</v>
      </c>
      <c r="E652" s="198" t="s">
        <v>1</v>
      </c>
      <c r="F652" s="199" t="s">
        <v>187</v>
      </c>
      <c r="H652" s="200">
        <v>450</v>
      </c>
      <c r="I652" s="201"/>
      <c r="L652" s="197"/>
      <c r="M652" s="202"/>
      <c r="N652" s="203"/>
      <c r="O652" s="203"/>
      <c r="P652" s="203"/>
      <c r="Q652" s="203"/>
      <c r="R652" s="203"/>
      <c r="S652" s="203"/>
      <c r="T652" s="204"/>
      <c r="AT652" s="198" t="s">
        <v>184</v>
      </c>
      <c r="AU652" s="198" t="s">
        <v>83</v>
      </c>
      <c r="AV652" s="15" t="s">
        <v>89</v>
      </c>
      <c r="AW652" s="15" t="s">
        <v>30</v>
      </c>
      <c r="AX652" s="15" t="s">
        <v>79</v>
      </c>
      <c r="AY652" s="198" t="s">
        <v>130</v>
      </c>
    </row>
    <row r="653" spans="1:65" s="2" customFormat="1" ht="16.5" customHeight="1">
      <c r="A653" s="32"/>
      <c r="B653" s="137"/>
      <c r="C653" s="205" t="s">
        <v>922</v>
      </c>
      <c r="D653" s="205" t="s">
        <v>264</v>
      </c>
      <c r="E653" s="206" t="s">
        <v>923</v>
      </c>
      <c r="F653" s="207" t="s">
        <v>924</v>
      </c>
      <c r="G653" s="208" t="s">
        <v>323</v>
      </c>
      <c r="H653" s="209">
        <v>450</v>
      </c>
      <c r="I653" s="210"/>
      <c r="J653" s="211">
        <f>ROUND(I653*H653,2)</f>
        <v>0</v>
      </c>
      <c r="K653" s="207" t="s">
        <v>181</v>
      </c>
      <c r="L653" s="212"/>
      <c r="M653" s="213" t="s">
        <v>1</v>
      </c>
      <c r="N653" s="214" t="s">
        <v>39</v>
      </c>
      <c r="O653" s="58"/>
      <c r="P653" s="147">
        <f>O653*H653</f>
        <v>0</v>
      </c>
      <c r="Q653" s="147">
        <v>5.6120000000000003E-2</v>
      </c>
      <c r="R653" s="147">
        <f>Q653*H653</f>
        <v>25.254000000000001</v>
      </c>
      <c r="S653" s="147">
        <v>0</v>
      </c>
      <c r="T653" s="148">
        <f>S653*H653</f>
        <v>0</v>
      </c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R653" s="149" t="s">
        <v>101</v>
      </c>
      <c r="AT653" s="149" t="s">
        <v>264</v>
      </c>
      <c r="AU653" s="149" t="s">
        <v>83</v>
      </c>
      <c r="AY653" s="17" t="s">
        <v>130</v>
      </c>
      <c r="BE653" s="150">
        <f>IF(N653="základní",J653,0)</f>
        <v>0</v>
      </c>
      <c r="BF653" s="150">
        <f>IF(N653="snížená",J653,0)</f>
        <v>0</v>
      </c>
      <c r="BG653" s="150">
        <f>IF(N653="zákl. přenesená",J653,0)</f>
        <v>0</v>
      </c>
      <c r="BH653" s="150">
        <f>IF(N653="sníž. přenesená",J653,0)</f>
        <v>0</v>
      </c>
      <c r="BI653" s="150">
        <f>IF(N653="nulová",J653,0)</f>
        <v>0</v>
      </c>
      <c r="BJ653" s="17" t="s">
        <v>79</v>
      </c>
      <c r="BK653" s="150">
        <f>ROUND(I653*H653,2)</f>
        <v>0</v>
      </c>
      <c r="BL653" s="17" t="s">
        <v>89</v>
      </c>
      <c r="BM653" s="149" t="s">
        <v>925</v>
      </c>
    </row>
    <row r="654" spans="1:65" s="2" customFormat="1">
      <c r="A654" s="32"/>
      <c r="B654" s="33"/>
      <c r="C654" s="32"/>
      <c r="D654" s="151" t="s">
        <v>132</v>
      </c>
      <c r="E654" s="32"/>
      <c r="F654" s="152" t="s">
        <v>924</v>
      </c>
      <c r="G654" s="32"/>
      <c r="H654" s="32"/>
      <c r="I654" s="96"/>
      <c r="J654" s="32"/>
      <c r="K654" s="32"/>
      <c r="L654" s="33"/>
      <c r="M654" s="153"/>
      <c r="N654" s="154"/>
      <c r="O654" s="58"/>
      <c r="P654" s="58"/>
      <c r="Q654" s="58"/>
      <c r="R654" s="58"/>
      <c r="S654" s="58"/>
      <c r="T654" s="59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T654" s="17" t="s">
        <v>132</v>
      </c>
      <c r="AU654" s="17" t="s">
        <v>83</v>
      </c>
    </row>
    <row r="655" spans="1:65" s="2" customFormat="1" ht="21.75" customHeight="1">
      <c r="A655" s="32"/>
      <c r="B655" s="137"/>
      <c r="C655" s="138" t="s">
        <v>926</v>
      </c>
      <c r="D655" s="138" t="s">
        <v>127</v>
      </c>
      <c r="E655" s="139" t="s">
        <v>927</v>
      </c>
      <c r="F655" s="140" t="s">
        <v>928</v>
      </c>
      <c r="G655" s="141" t="s">
        <v>323</v>
      </c>
      <c r="H655" s="142">
        <v>1500</v>
      </c>
      <c r="I655" s="143"/>
      <c r="J655" s="144">
        <f>ROUND(I655*H655,2)</f>
        <v>0</v>
      </c>
      <c r="K655" s="140" t="s">
        <v>181</v>
      </c>
      <c r="L655" s="33"/>
      <c r="M655" s="145" t="s">
        <v>1</v>
      </c>
      <c r="N655" s="146" t="s">
        <v>39</v>
      </c>
      <c r="O655" s="58"/>
      <c r="P655" s="147">
        <f>O655*H655</f>
        <v>0</v>
      </c>
      <c r="Q655" s="147">
        <v>0.1295</v>
      </c>
      <c r="R655" s="147">
        <f>Q655*H655</f>
        <v>194.25</v>
      </c>
      <c r="S655" s="147">
        <v>0</v>
      </c>
      <c r="T655" s="148">
        <f>S655*H655</f>
        <v>0</v>
      </c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R655" s="149" t="s">
        <v>89</v>
      </c>
      <c r="AT655" s="149" t="s">
        <v>127</v>
      </c>
      <c r="AU655" s="149" t="s">
        <v>83</v>
      </c>
      <c r="AY655" s="17" t="s">
        <v>130</v>
      </c>
      <c r="BE655" s="150">
        <f>IF(N655="základní",J655,0)</f>
        <v>0</v>
      </c>
      <c r="BF655" s="150">
        <f>IF(N655="snížená",J655,0)</f>
        <v>0</v>
      </c>
      <c r="BG655" s="150">
        <f>IF(N655="zákl. přenesená",J655,0)</f>
        <v>0</v>
      </c>
      <c r="BH655" s="150">
        <f>IF(N655="sníž. přenesená",J655,0)</f>
        <v>0</v>
      </c>
      <c r="BI655" s="150">
        <f>IF(N655="nulová",J655,0)</f>
        <v>0</v>
      </c>
      <c r="BJ655" s="17" t="s">
        <v>79</v>
      </c>
      <c r="BK655" s="150">
        <f>ROUND(I655*H655,2)</f>
        <v>0</v>
      </c>
      <c r="BL655" s="17" t="s">
        <v>89</v>
      </c>
      <c r="BM655" s="149" t="s">
        <v>929</v>
      </c>
    </row>
    <row r="656" spans="1:65" s="2" customFormat="1" ht="29.25">
      <c r="A656" s="32"/>
      <c r="B656" s="33"/>
      <c r="C656" s="32"/>
      <c r="D656" s="151" t="s">
        <v>132</v>
      </c>
      <c r="E656" s="32"/>
      <c r="F656" s="152" t="s">
        <v>930</v>
      </c>
      <c r="G656" s="32"/>
      <c r="H656" s="32"/>
      <c r="I656" s="96"/>
      <c r="J656" s="32"/>
      <c r="K656" s="32"/>
      <c r="L656" s="33"/>
      <c r="M656" s="153"/>
      <c r="N656" s="154"/>
      <c r="O656" s="58"/>
      <c r="P656" s="58"/>
      <c r="Q656" s="58"/>
      <c r="R656" s="58"/>
      <c r="S656" s="58"/>
      <c r="T656" s="59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T656" s="17" t="s">
        <v>132</v>
      </c>
      <c r="AU656" s="17" t="s">
        <v>83</v>
      </c>
    </row>
    <row r="657" spans="1:65" s="13" customFormat="1">
      <c r="B657" s="182"/>
      <c r="D657" s="151" t="s">
        <v>184</v>
      </c>
      <c r="E657" s="183" t="s">
        <v>1</v>
      </c>
      <c r="F657" s="184" t="s">
        <v>931</v>
      </c>
      <c r="H657" s="183" t="s">
        <v>1</v>
      </c>
      <c r="I657" s="185"/>
      <c r="L657" s="182"/>
      <c r="M657" s="186"/>
      <c r="N657" s="187"/>
      <c r="O657" s="187"/>
      <c r="P657" s="187"/>
      <c r="Q657" s="187"/>
      <c r="R657" s="187"/>
      <c r="S657" s="187"/>
      <c r="T657" s="188"/>
      <c r="AT657" s="183" t="s">
        <v>184</v>
      </c>
      <c r="AU657" s="183" t="s">
        <v>83</v>
      </c>
      <c r="AV657" s="13" t="s">
        <v>79</v>
      </c>
      <c r="AW657" s="13" t="s">
        <v>30</v>
      </c>
      <c r="AX657" s="13" t="s">
        <v>74</v>
      </c>
      <c r="AY657" s="183" t="s">
        <v>130</v>
      </c>
    </row>
    <row r="658" spans="1:65" s="14" customFormat="1">
      <c r="B658" s="189"/>
      <c r="D658" s="151" t="s">
        <v>184</v>
      </c>
      <c r="E658" s="190" t="s">
        <v>1</v>
      </c>
      <c r="F658" s="191" t="s">
        <v>932</v>
      </c>
      <c r="H658" s="192">
        <v>1500</v>
      </c>
      <c r="I658" s="193"/>
      <c r="L658" s="189"/>
      <c r="M658" s="194"/>
      <c r="N658" s="195"/>
      <c r="O658" s="195"/>
      <c r="P658" s="195"/>
      <c r="Q658" s="195"/>
      <c r="R658" s="195"/>
      <c r="S658" s="195"/>
      <c r="T658" s="196"/>
      <c r="AT658" s="190" t="s">
        <v>184</v>
      </c>
      <c r="AU658" s="190" t="s">
        <v>83</v>
      </c>
      <c r="AV658" s="14" t="s">
        <v>83</v>
      </c>
      <c r="AW658" s="14" t="s">
        <v>30</v>
      </c>
      <c r="AX658" s="14" t="s">
        <v>74</v>
      </c>
      <c r="AY658" s="190" t="s">
        <v>130</v>
      </c>
    </row>
    <row r="659" spans="1:65" s="15" customFormat="1">
      <c r="B659" s="197"/>
      <c r="D659" s="151" t="s">
        <v>184</v>
      </c>
      <c r="E659" s="198" t="s">
        <v>1</v>
      </c>
      <c r="F659" s="199" t="s">
        <v>187</v>
      </c>
      <c r="H659" s="200">
        <v>1500</v>
      </c>
      <c r="I659" s="201"/>
      <c r="L659" s="197"/>
      <c r="M659" s="202"/>
      <c r="N659" s="203"/>
      <c r="O659" s="203"/>
      <c r="P659" s="203"/>
      <c r="Q659" s="203"/>
      <c r="R659" s="203"/>
      <c r="S659" s="203"/>
      <c r="T659" s="204"/>
      <c r="AT659" s="198" t="s">
        <v>184</v>
      </c>
      <c r="AU659" s="198" t="s">
        <v>83</v>
      </c>
      <c r="AV659" s="15" t="s">
        <v>89</v>
      </c>
      <c r="AW659" s="15" t="s">
        <v>30</v>
      </c>
      <c r="AX659" s="15" t="s">
        <v>79</v>
      </c>
      <c r="AY659" s="198" t="s">
        <v>130</v>
      </c>
    </row>
    <row r="660" spans="1:65" s="2" customFormat="1" ht="16.5" customHeight="1">
      <c r="A660" s="32"/>
      <c r="B660" s="137"/>
      <c r="C660" s="205" t="s">
        <v>933</v>
      </c>
      <c r="D660" s="205" t="s">
        <v>264</v>
      </c>
      <c r="E660" s="206" t="s">
        <v>934</v>
      </c>
      <c r="F660" s="207" t="s">
        <v>935</v>
      </c>
      <c r="G660" s="208" t="s">
        <v>323</v>
      </c>
      <c r="H660" s="209">
        <v>1500</v>
      </c>
      <c r="I660" s="210"/>
      <c r="J660" s="211">
        <f>ROUND(I660*H660,2)</f>
        <v>0</v>
      </c>
      <c r="K660" s="207" t="s">
        <v>181</v>
      </c>
      <c r="L660" s="212"/>
      <c r="M660" s="213" t="s">
        <v>1</v>
      </c>
      <c r="N660" s="214" t="s">
        <v>39</v>
      </c>
      <c r="O660" s="58"/>
      <c r="P660" s="147">
        <f>O660*H660</f>
        <v>0</v>
      </c>
      <c r="Q660" s="147">
        <v>2.4E-2</v>
      </c>
      <c r="R660" s="147">
        <f>Q660*H660</f>
        <v>36</v>
      </c>
      <c r="S660" s="147">
        <v>0</v>
      </c>
      <c r="T660" s="148">
        <f>S660*H660</f>
        <v>0</v>
      </c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R660" s="149" t="s">
        <v>101</v>
      </c>
      <c r="AT660" s="149" t="s">
        <v>264</v>
      </c>
      <c r="AU660" s="149" t="s">
        <v>83</v>
      </c>
      <c r="AY660" s="17" t="s">
        <v>130</v>
      </c>
      <c r="BE660" s="150">
        <f>IF(N660="základní",J660,0)</f>
        <v>0</v>
      </c>
      <c r="BF660" s="150">
        <f>IF(N660="snížená",J660,0)</f>
        <v>0</v>
      </c>
      <c r="BG660" s="150">
        <f>IF(N660="zákl. přenesená",J660,0)</f>
        <v>0</v>
      </c>
      <c r="BH660" s="150">
        <f>IF(N660="sníž. přenesená",J660,0)</f>
        <v>0</v>
      </c>
      <c r="BI660" s="150">
        <f>IF(N660="nulová",J660,0)</f>
        <v>0</v>
      </c>
      <c r="BJ660" s="17" t="s">
        <v>79</v>
      </c>
      <c r="BK660" s="150">
        <f>ROUND(I660*H660,2)</f>
        <v>0</v>
      </c>
      <c r="BL660" s="17" t="s">
        <v>89</v>
      </c>
      <c r="BM660" s="149" t="s">
        <v>936</v>
      </c>
    </row>
    <row r="661" spans="1:65" s="2" customFormat="1">
      <c r="A661" s="32"/>
      <c r="B661" s="33"/>
      <c r="C661" s="32"/>
      <c r="D661" s="151" t="s">
        <v>132</v>
      </c>
      <c r="E661" s="32"/>
      <c r="F661" s="152" t="s">
        <v>935</v>
      </c>
      <c r="G661" s="32"/>
      <c r="H661" s="32"/>
      <c r="I661" s="96"/>
      <c r="J661" s="32"/>
      <c r="K661" s="32"/>
      <c r="L661" s="33"/>
      <c r="M661" s="153"/>
      <c r="N661" s="154"/>
      <c r="O661" s="58"/>
      <c r="P661" s="58"/>
      <c r="Q661" s="58"/>
      <c r="R661" s="58"/>
      <c r="S661" s="58"/>
      <c r="T661" s="59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T661" s="17" t="s">
        <v>132</v>
      </c>
      <c r="AU661" s="17" t="s">
        <v>83</v>
      </c>
    </row>
    <row r="662" spans="1:65" s="2" customFormat="1" ht="21.75" customHeight="1">
      <c r="A662" s="32"/>
      <c r="B662" s="137"/>
      <c r="C662" s="138" t="s">
        <v>937</v>
      </c>
      <c r="D662" s="138" t="s">
        <v>127</v>
      </c>
      <c r="E662" s="139" t="s">
        <v>938</v>
      </c>
      <c r="F662" s="140" t="s">
        <v>939</v>
      </c>
      <c r="G662" s="141" t="s">
        <v>323</v>
      </c>
      <c r="H662" s="142">
        <v>8</v>
      </c>
      <c r="I662" s="143"/>
      <c r="J662" s="144">
        <f>ROUND(I662*H662,2)</f>
        <v>0</v>
      </c>
      <c r="K662" s="140" t="s">
        <v>181</v>
      </c>
      <c r="L662" s="33"/>
      <c r="M662" s="145" t="s">
        <v>1</v>
      </c>
      <c r="N662" s="146" t="s">
        <v>39</v>
      </c>
      <c r="O662" s="58"/>
      <c r="P662" s="147">
        <f>O662*H662</f>
        <v>0</v>
      </c>
      <c r="Q662" s="147">
        <v>0.16849</v>
      </c>
      <c r="R662" s="147">
        <f>Q662*H662</f>
        <v>1.34792</v>
      </c>
      <c r="S662" s="147">
        <v>0</v>
      </c>
      <c r="T662" s="148">
        <f>S662*H662</f>
        <v>0</v>
      </c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R662" s="149" t="s">
        <v>89</v>
      </c>
      <c r="AT662" s="149" t="s">
        <v>127</v>
      </c>
      <c r="AU662" s="149" t="s">
        <v>83</v>
      </c>
      <c r="AY662" s="17" t="s">
        <v>130</v>
      </c>
      <c r="BE662" s="150">
        <f>IF(N662="základní",J662,0)</f>
        <v>0</v>
      </c>
      <c r="BF662" s="150">
        <f>IF(N662="snížená",J662,0)</f>
        <v>0</v>
      </c>
      <c r="BG662" s="150">
        <f>IF(N662="zákl. přenesená",J662,0)</f>
        <v>0</v>
      </c>
      <c r="BH662" s="150">
        <f>IF(N662="sníž. přenesená",J662,0)</f>
        <v>0</v>
      </c>
      <c r="BI662" s="150">
        <f>IF(N662="nulová",J662,0)</f>
        <v>0</v>
      </c>
      <c r="BJ662" s="17" t="s">
        <v>79</v>
      </c>
      <c r="BK662" s="150">
        <f>ROUND(I662*H662,2)</f>
        <v>0</v>
      </c>
      <c r="BL662" s="17" t="s">
        <v>89</v>
      </c>
      <c r="BM662" s="149" t="s">
        <v>940</v>
      </c>
    </row>
    <row r="663" spans="1:65" s="2" customFormat="1" ht="29.25">
      <c r="A663" s="32"/>
      <c r="B663" s="33"/>
      <c r="C663" s="32"/>
      <c r="D663" s="151" t="s">
        <v>132</v>
      </c>
      <c r="E663" s="32"/>
      <c r="F663" s="152" t="s">
        <v>941</v>
      </c>
      <c r="G663" s="32"/>
      <c r="H663" s="32"/>
      <c r="I663" s="96"/>
      <c r="J663" s="32"/>
      <c r="K663" s="32"/>
      <c r="L663" s="33"/>
      <c r="M663" s="153"/>
      <c r="N663" s="154"/>
      <c r="O663" s="58"/>
      <c r="P663" s="58"/>
      <c r="Q663" s="58"/>
      <c r="R663" s="58"/>
      <c r="S663" s="58"/>
      <c r="T663" s="59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T663" s="17" t="s">
        <v>132</v>
      </c>
      <c r="AU663" s="17" t="s">
        <v>83</v>
      </c>
    </row>
    <row r="664" spans="1:65" s="13" customFormat="1">
      <c r="B664" s="182"/>
      <c r="D664" s="151" t="s">
        <v>184</v>
      </c>
      <c r="E664" s="183" t="s">
        <v>1</v>
      </c>
      <c r="F664" s="184" t="s">
        <v>942</v>
      </c>
      <c r="H664" s="183" t="s">
        <v>1</v>
      </c>
      <c r="I664" s="185"/>
      <c r="L664" s="182"/>
      <c r="M664" s="186"/>
      <c r="N664" s="187"/>
      <c r="O664" s="187"/>
      <c r="P664" s="187"/>
      <c r="Q664" s="187"/>
      <c r="R664" s="187"/>
      <c r="S664" s="187"/>
      <c r="T664" s="188"/>
      <c r="AT664" s="183" t="s">
        <v>184</v>
      </c>
      <c r="AU664" s="183" t="s">
        <v>83</v>
      </c>
      <c r="AV664" s="13" t="s">
        <v>79</v>
      </c>
      <c r="AW664" s="13" t="s">
        <v>30</v>
      </c>
      <c r="AX664" s="13" t="s">
        <v>74</v>
      </c>
      <c r="AY664" s="183" t="s">
        <v>130</v>
      </c>
    </row>
    <row r="665" spans="1:65" s="14" customFormat="1">
      <c r="B665" s="189"/>
      <c r="D665" s="151" t="s">
        <v>184</v>
      </c>
      <c r="E665" s="190" t="s">
        <v>1</v>
      </c>
      <c r="F665" s="191" t="s">
        <v>909</v>
      </c>
      <c r="H665" s="192">
        <v>8</v>
      </c>
      <c r="I665" s="193"/>
      <c r="L665" s="189"/>
      <c r="M665" s="194"/>
      <c r="N665" s="195"/>
      <c r="O665" s="195"/>
      <c r="P665" s="195"/>
      <c r="Q665" s="195"/>
      <c r="R665" s="195"/>
      <c r="S665" s="195"/>
      <c r="T665" s="196"/>
      <c r="AT665" s="190" t="s">
        <v>184</v>
      </c>
      <c r="AU665" s="190" t="s">
        <v>83</v>
      </c>
      <c r="AV665" s="14" t="s">
        <v>83</v>
      </c>
      <c r="AW665" s="14" t="s">
        <v>30</v>
      </c>
      <c r="AX665" s="14" t="s">
        <v>74</v>
      </c>
      <c r="AY665" s="190" t="s">
        <v>130</v>
      </c>
    </row>
    <row r="666" spans="1:65" s="15" customFormat="1">
      <c r="B666" s="197"/>
      <c r="D666" s="151" t="s">
        <v>184</v>
      </c>
      <c r="E666" s="198" t="s">
        <v>1</v>
      </c>
      <c r="F666" s="199" t="s">
        <v>187</v>
      </c>
      <c r="H666" s="200">
        <v>8</v>
      </c>
      <c r="I666" s="201"/>
      <c r="L666" s="197"/>
      <c r="M666" s="202"/>
      <c r="N666" s="203"/>
      <c r="O666" s="203"/>
      <c r="P666" s="203"/>
      <c r="Q666" s="203"/>
      <c r="R666" s="203"/>
      <c r="S666" s="203"/>
      <c r="T666" s="204"/>
      <c r="AT666" s="198" t="s">
        <v>184</v>
      </c>
      <c r="AU666" s="198" t="s">
        <v>83</v>
      </c>
      <c r="AV666" s="15" t="s">
        <v>89</v>
      </c>
      <c r="AW666" s="15" t="s">
        <v>30</v>
      </c>
      <c r="AX666" s="15" t="s">
        <v>79</v>
      </c>
      <c r="AY666" s="198" t="s">
        <v>130</v>
      </c>
    </row>
    <row r="667" spans="1:65" s="2" customFormat="1" ht="21.75" customHeight="1">
      <c r="A667" s="32"/>
      <c r="B667" s="137"/>
      <c r="C667" s="138" t="s">
        <v>943</v>
      </c>
      <c r="D667" s="138" t="s">
        <v>127</v>
      </c>
      <c r="E667" s="139" t="s">
        <v>944</v>
      </c>
      <c r="F667" s="140" t="s">
        <v>945</v>
      </c>
      <c r="G667" s="141" t="s">
        <v>323</v>
      </c>
      <c r="H667" s="142">
        <v>273</v>
      </c>
      <c r="I667" s="143"/>
      <c r="J667" s="144">
        <f>ROUND(I667*H667,2)</f>
        <v>0</v>
      </c>
      <c r="K667" s="140" t="s">
        <v>181</v>
      </c>
      <c r="L667" s="33"/>
      <c r="M667" s="145" t="s">
        <v>1</v>
      </c>
      <c r="N667" s="146" t="s">
        <v>39</v>
      </c>
      <c r="O667" s="58"/>
      <c r="P667" s="147">
        <f>O667*H667</f>
        <v>0</v>
      </c>
      <c r="Q667" s="147">
        <v>0.14066999999999999</v>
      </c>
      <c r="R667" s="147">
        <f>Q667*H667</f>
        <v>38.402909999999999</v>
      </c>
      <c r="S667" s="147">
        <v>0</v>
      </c>
      <c r="T667" s="148">
        <f>S667*H667</f>
        <v>0</v>
      </c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R667" s="149" t="s">
        <v>89</v>
      </c>
      <c r="AT667" s="149" t="s">
        <v>127</v>
      </c>
      <c r="AU667" s="149" t="s">
        <v>83</v>
      </c>
      <c r="AY667" s="17" t="s">
        <v>130</v>
      </c>
      <c r="BE667" s="150">
        <f>IF(N667="základní",J667,0)</f>
        <v>0</v>
      </c>
      <c r="BF667" s="150">
        <f>IF(N667="snížená",J667,0)</f>
        <v>0</v>
      </c>
      <c r="BG667" s="150">
        <f>IF(N667="zákl. přenesená",J667,0)</f>
        <v>0</v>
      </c>
      <c r="BH667" s="150">
        <f>IF(N667="sníž. přenesená",J667,0)</f>
        <v>0</v>
      </c>
      <c r="BI667" s="150">
        <f>IF(N667="nulová",J667,0)</f>
        <v>0</v>
      </c>
      <c r="BJ667" s="17" t="s">
        <v>79</v>
      </c>
      <c r="BK667" s="150">
        <f>ROUND(I667*H667,2)</f>
        <v>0</v>
      </c>
      <c r="BL667" s="17" t="s">
        <v>89</v>
      </c>
      <c r="BM667" s="149" t="s">
        <v>946</v>
      </c>
    </row>
    <row r="668" spans="1:65" s="2" customFormat="1" ht="29.25">
      <c r="A668" s="32"/>
      <c r="B668" s="33"/>
      <c r="C668" s="32"/>
      <c r="D668" s="151" t="s">
        <v>132</v>
      </c>
      <c r="E668" s="32"/>
      <c r="F668" s="152" t="s">
        <v>947</v>
      </c>
      <c r="G668" s="32"/>
      <c r="H668" s="32"/>
      <c r="I668" s="96"/>
      <c r="J668" s="32"/>
      <c r="K668" s="32"/>
      <c r="L668" s="33"/>
      <c r="M668" s="153"/>
      <c r="N668" s="154"/>
      <c r="O668" s="58"/>
      <c r="P668" s="58"/>
      <c r="Q668" s="58"/>
      <c r="R668" s="58"/>
      <c r="S668" s="58"/>
      <c r="T668" s="59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T668" s="17" t="s">
        <v>132</v>
      </c>
      <c r="AU668" s="17" t="s">
        <v>83</v>
      </c>
    </row>
    <row r="669" spans="1:65" s="13" customFormat="1">
      <c r="B669" s="182"/>
      <c r="D669" s="151" t="s">
        <v>184</v>
      </c>
      <c r="E669" s="183" t="s">
        <v>1</v>
      </c>
      <c r="F669" s="184" t="s">
        <v>948</v>
      </c>
      <c r="H669" s="183" t="s">
        <v>1</v>
      </c>
      <c r="I669" s="185"/>
      <c r="L669" s="182"/>
      <c r="M669" s="186"/>
      <c r="N669" s="187"/>
      <c r="O669" s="187"/>
      <c r="P669" s="187"/>
      <c r="Q669" s="187"/>
      <c r="R669" s="187"/>
      <c r="S669" s="187"/>
      <c r="T669" s="188"/>
      <c r="AT669" s="183" t="s">
        <v>184</v>
      </c>
      <c r="AU669" s="183" t="s">
        <v>83</v>
      </c>
      <c r="AV669" s="13" t="s">
        <v>79</v>
      </c>
      <c r="AW669" s="13" t="s">
        <v>30</v>
      </c>
      <c r="AX669" s="13" t="s">
        <v>74</v>
      </c>
      <c r="AY669" s="183" t="s">
        <v>130</v>
      </c>
    </row>
    <row r="670" spans="1:65" s="14" customFormat="1">
      <c r="B670" s="189"/>
      <c r="D670" s="151" t="s">
        <v>184</v>
      </c>
      <c r="E670" s="190" t="s">
        <v>1</v>
      </c>
      <c r="F670" s="191" t="s">
        <v>949</v>
      </c>
      <c r="H670" s="192">
        <v>273</v>
      </c>
      <c r="I670" s="193"/>
      <c r="L670" s="189"/>
      <c r="M670" s="194"/>
      <c r="N670" s="195"/>
      <c r="O670" s="195"/>
      <c r="P670" s="195"/>
      <c r="Q670" s="195"/>
      <c r="R670" s="195"/>
      <c r="S670" s="195"/>
      <c r="T670" s="196"/>
      <c r="AT670" s="190" t="s">
        <v>184</v>
      </c>
      <c r="AU670" s="190" t="s">
        <v>83</v>
      </c>
      <c r="AV670" s="14" t="s">
        <v>83</v>
      </c>
      <c r="AW670" s="14" t="s">
        <v>30</v>
      </c>
      <c r="AX670" s="14" t="s">
        <v>74</v>
      </c>
      <c r="AY670" s="190" t="s">
        <v>130</v>
      </c>
    </row>
    <row r="671" spans="1:65" s="15" customFormat="1">
      <c r="B671" s="197"/>
      <c r="D671" s="151" t="s">
        <v>184</v>
      </c>
      <c r="E671" s="198" t="s">
        <v>1</v>
      </c>
      <c r="F671" s="199" t="s">
        <v>187</v>
      </c>
      <c r="H671" s="200">
        <v>273</v>
      </c>
      <c r="I671" s="201"/>
      <c r="L671" s="197"/>
      <c r="M671" s="202"/>
      <c r="N671" s="203"/>
      <c r="O671" s="203"/>
      <c r="P671" s="203"/>
      <c r="Q671" s="203"/>
      <c r="R671" s="203"/>
      <c r="S671" s="203"/>
      <c r="T671" s="204"/>
      <c r="AT671" s="198" t="s">
        <v>184</v>
      </c>
      <c r="AU671" s="198" t="s">
        <v>83</v>
      </c>
      <c r="AV671" s="15" t="s">
        <v>89</v>
      </c>
      <c r="AW671" s="15" t="s">
        <v>30</v>
      </c>
      <c r="AX671" s="15" t="s">
        <v>79</v>
      </c>
      <c r="AY671" s="198" t="s">
        <v>130</v>
      </c>
    </row>
    <row r="672" spans="1:65" s="2" customFormat="1" ht="16.5" customHeight="1">
      <c r="A672" s="32"/>
      <c r="B672" s="137"/>
      <c r="C672" s="205" t="s">
        <v>950</v>
      </c>
      <c r="D672" s="205" t="s">
        <v>264</v>
      </c>
      <c r="E672" s="206" t="s">
        <v>951</v>
      </c>
      <c r="F672" s="207" t="s">
        <v>952</v>
      </c>
      <c r="G672" s="208" t="s">
        <v>323</v>
      </c>
      <c r="H672" s="209">
        <v>100</v>
      </c>
      <c r="I672" s="210"/>
      <c r="J672" s="211">
        <f>ROUND(I672*H672,2)</f>
        <v>0</v>
      </c>
      <c r="K672" s="207" t="s">
        <v>181</v>
      </c>
      <c r="L672" s="212"/>
      <c r="M672" s="213" t="s">
        <v>1</v>
      </c>
      <c r="N672" s="214" t="s">
        <v>39</v>
      </c>
      <c r="O672" s="58"/>
      <c r="P672" s="147">
        <f>O672*H672</f>
        <v>0</v>
      </c>
      <c r="Q672" s="147">
        <v>6.5000000000000002E-2</v>
      </c>
      <c r="R672" s="147">
        <f>Q672*H672</f>
        <v>6.5</v>
      </c>
      <c r="S672" s="147">
        <v>0</v>
      </c>
      <c r="T672" s="148">
        <f>S672*H672</f>
        <v>0</v>
      </c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R672" s="149" t="s">
        <v>101</v>
      </c>
      <c r="AT672" s="149" t="s">
        <v>264</v>
      </c>
      <c r="AU672" s="149" t="s">
        <v>83</v>
      </c>
      <c r="AY672" s="17" t="s">
        <v>130</v>
      </c>
      <c r="BE672" s="150">
        <f>IF(N672="základní",J672,0)</f>
        <v>0</v>
      </c>
      <c r="BF672" s="150">
        <f>IF(N672="snížená",J672,0)</f>
        <v>0</v>
      </c>
      <c r="BG672" s="150">
        <f>IF(N672="zákl. přenesená",J672,0)</f>
        <v>0</v>
      </c>
      <c r="BH672" s="150">
        <f>IF(N672="sníž. přenesená",J672,0)</f>
        <v>0</v>
      </c>
      <c r="BI672" s="150">
        <f>IF(N672="nulová",J672,0)</f>
        <v>0</v>
      </c>
      <c r="BJ672" s="17" t="s">
        <v>79</v>
      </c>
      <c r="BK672" s="150">
        <f>ROUND(I672*H672,2)</f>
        <v>0</v>
      </c>
      <c r="BL672" s="17" t="s">
        <v>89</v>
      </c>
      <c r="BM672" s="149" t="s">
        <v>953</v>
      </c>
    </row>
    <row r="673" spans="1:65" s="2" customFormat="1">
      <c r="A673" s="32"/>
      <c r="B673" s="33"/>
      <c r="C673" s="32"/>
      <c r="D673" s="151" t="s">
        <v>132</v>
      </c>
      <c r="E673" s="32"/>
      <c r="F673" s="152" t="s">
        <v>952</v>
      </c>
      <c r="G673" s="32"/>
      <c r="H673" s="32"/>
      <c r="I673" s="96"/>
      <c r="J673" s="32"/>
      <c r="K673" s="32"/>
      <c r="L673" s="33"/>
      <c r="M673" s="153"/>
      <c r="N673" s="154"/>
      <c r="O673" s="58"/>
      <c r="P673" s="58"/>
      <c r="Q673" s="58"/>
      <c r="R673" s="58"/>
      <c r="S673" s="58"/>
      <c r="T673" s="59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T673" s="17" t="s">
        <v>132</v>
      </c>
      <c r="AU673" s="17" t="s">
        <v>83</v>
      </c>
    </row>
    <row r="674" spans="1:65" s="2" customFormat="1" ht="21.75" customHeight="1">
      <c r="A674" s="32"/>
      <c r="B674" s="137"/>
      <c r="C674" s="138" t="s">
        <v>954</v>
      </c>
      <c r="D674" s="138" t="s">
        <v>127</v>
      </c>
      <c r="E674" s="139" t="s">
        <v>955</v>
      </c>
      <c r="F674" s="140" t="s">
        <v>956</v>
      </c>
      <c r="G674" s="141" t="s">
        <v>323</v>
      </c>
      <c r="H674" s="142">
        <v>111</v>
      </c>
      <c r="I674" s="143"/>
      <c r="J674" s="144">
        <f>ROUND(I674*H674,2)</f>
        <v>0</v>
      </c>
      <c r="K674" s="140" t="s">
        <v>181</v>
      </c>
      <c r="L674" s="33"/>
      <c r="M674" s="145" t="s">
        <v>1</v>
      </c>
      <c r="N674" s="146" t="s">
        <v>39</v>
      </c>
      <c r="O674" s="58"/>
      <c r="P674" s="147">
        <f>O674*H674</f>
        <v>0</v>
      </c>
      <c r="Q674" s="147">
        <v>9.0000000000000006E-5</v>
      </c>
      <c r="R674" s="147">
        <f>Q674*H674</f>
        <v>9.9900000000000006E-3</v>
      </c>
      <c r="S674" s="147">
        <v>0</v>
      </c>
      <c r="T674" s="148">
        <f>S674*H674</f>
        <v>0</v>
      </c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R674" s="149" t="s">
        <v>89</v>
      </c>
      <c r="AT674" s="149" t="s">
        <v>127</v>
      </c>
      <c r="AU674" s="149" t="s">
        <v>83</v>
      </c>
      <c r="AY674" s="17" t="s">
        <v>130</v>
      </c>
      <c r="BE674" s="150">
        <f>IF(N674="základní",J674,0)</f>
        <v>0</v>
      </c>
      <c r="BF674" s="150">
        <f>IF(N674="snížená",J674,0)</f>
        <v>0</v>
      </c>
      <c r="BG674" s="150">
        <f>IF(N674="zákl. přenesená",J674,0)</f>
        <v>0</v>
      </c>
      <c r="BH674" s="150">
        <f>IF(N674="sníž. přenesená",J674,0)</f>
        <v>0</v>
      </c>
      <c r="BI674" s="150">
        <f>IF(N674="nulová",J674,0)</f>
        <v>0</v>
      </c>
      <c r="BJ674" s="17" t="s">
        <v>79</v>
      </c>
      <c r="BK674" s="150">
        <f>ROUND(I674*H674,2)</f>
        <v>0</v>
      </c>
      <c r="BL674" s="17" t="s">
        <v>89</v>
      </c>
      <c r="BM674" s="149" t="s">
        <v>957</v>
      </c>
    </row>
    <row r="675" spans="1:65" s="2" customFormat="1" ht="39">
      <c r="A675" s="32"/>
      <c r="B675" s="33"/>
      <c r="C675" s="32"/>
      <c r="D675" s="151" t="s">
        <v>132</v>
      </c>
      <c r="E675" s="32"/>
      <c r="F675" s="152" t="s">
        <v>958</v>
      </c>
      <c r="G675" s="32"/>
      <c r="H675" s="32"/>
      <c r="I675" s="96"/>
      <c r="J675" s="32"/>
      <c r="K675" s="32"/>
      <c r="L675" s="33"/>
      <c r="M675" s="153"/>
      <c r="N675" s="154"/>
      <c r="O675" s="58"/>
      <c r="P675" s="58"/>
      <c r="Q675" s="58"/>
      <c r="R675" s="58"/>
      <c r="S675" s="58"/>
      <c r="T675" s="59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T675" s="17" t="s">
        <v>132</v>
      </c>
      <c r="AU675" s="17" t="s">
        <v>83</v>
      </c>
    </row>
    <row r="676" spans="1:65" s="2" customFormat="1" ht="16.5" customHeight="1">
      <c r="A676" s="32"/>
      <c r="B676" s="137"/>
      <c r="C676" s="138" t="s">
        <v>959</v>
      </c>
      <c r="D676" s="138" t="s">
        <v>127</v>
      </c>
      <c r="E676" s="139" t="s">
        <v>960</v>
      </c>
      <c r="F676" s="140" t="s">
        <v>961</v>
      </c>
      <c r="G676" s="141" t="s">
        <v>323</v>
      </c>
      <c r="H676" s="142">
        <v>111</v>
      </c>
      <c r="I676" s="143"/>
      <c r="J676" s="144">
        <f>ROUND(I676*H676,2)</f>
        <v>0</v>
      </c>
      <c r="K676" s="140" t="s">
        <v>181</v>
      </c>
      <c r="L676" s="33"/>
      <c r="M676" s="145" t="s">
        <v>1</v>
      </c>
      <c r="N676" s="146" t="s">
        <v>39</v>
      </c>
      <c r="O676" s="58"/>
      <c r="P676" s="147">
        <f>O676*H676</f>
        <v>0</v>
      </c>
      <c r="Q676" s="147">
        <v>0</v>
      </c>
      <c r="R676" s="147">
        <f>Q676*H676</f>
        <v>0</v>
      </c>
      <c r="S676" s="147">
        <v>0</v>
      </c>
      <c r="T676" s="148">
        <f>S676*H676</f>
        <v>0</v>
      </c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R676" s="149" t="s">
        <v>89</v>
      </c>
      <c r="AT676" s="149" t="s">
        <v>127</v>
      </c>
      <c r="AU676" s="149" t="s">
        <v>83</v>
      </c>
      <c r="AY676" s="17" t="s">
        <v>130</v>
      </c>
      <c r="BE676" s="150">
        <f>IF(N676="základní",J676,0)</f>
        <v>0</v>
      </c>
      <c r="BF676" s="150">
        <f>IF(N676="snížená",J676,0)</f>
        <v>0</v>
      </c>
      <c r="BG676" s="150">
        <f>IF(N676="zákl. přenesená",J676,0)</f>
        <v>0</v>
      </c>
      <c r="BH676" s="150">
        <f>IF(N676="sníž. přenesená",J676,0)</f>
        <v>0</v>
      </c>
      <c r="BI676" s="150">
        <f>IF(N676="nulová",J676,0)</f>
        <v>0</v>
      </c>
      <c r="BJ676" s="17" t="s">
        <v>79</v>
      </c>
      <c r="BK676" s="150">
        <f>ROUND(I676*H676,2)</f>
        <v>0</v>
      </c>
      <c r="BL676" s="17" t="s">
        <v>89</v>
      </c>
      <c r="BM676" s="149" t="s">
        <v>962</v>
      </c>
    </row>
    <row r="677" spans="1:65" s="2" customFormat="1" ht="19.5">
      <c r="A677" s="32"/>
      <c r="B677" s="33"/>
      <c r="C677" s="32"/>
      <c r="D677" s="151" t="s">
        <v>132</v>
      </c>
      <c r="E677" s="32"/>
      <c r="F677" s="152" t="s">
        <v>963</v>
      </c>
      <c r="G677" s="32"/>
      <c r="H677" s="32"/>
      <c r="I677" s="96"/>
      <c r="J677" s="32"/>
      <c r="K677" s="32"/>
      <c r="L677" s="33"/>
      <c r="M677" s="153"/>
      <c r="N677" s="154"/>
      <c r="O677" s="58"/>
      <c r="P677" s="58"/>
      <c r="Q677" s="58"/>
      <c r="R677" s="58"/>
      <c r="S677" s="58"/>
      <c r="T677" s="59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T677" s="17" t="s">
        <v>132</v>
      </c>
      <c r="AU677" s="17" t="s">
        <v>83</v>
      </c>
    </row>
    <row r="678" spans="1:65" s="14" customFormat="1">
      <c r="B678" s="189"/>
      <c r="D678" s="151" t="s">
        <v>184</v>
      </c>
      <c r="E678" s="190" t="s">
        <v>1</v>
      </c>
      <c r="F678" s="191" t="s">
        <v>964</v>
      </c>
      <c r="H678" s="192">
        <v>111</v>
      </c>
      <c r="I678" s="193"/>
      <c r="L678" s="189"/>
      <c r="M678" s="194"/>
      <c r="N678" s="195"/>
      <c r="O678" s="195"/>
      <c r="P678" s="195"/>
      <c r="Q678" s="195"/>
      <c r="R678" s="195"/>
      <c r="S678" s="195"/>
      <c r="T678" s="196"/>
      <c r="AT678" s="190" t="s">
        <v>184</v>
      </c>
      <c r="AU678" s="190" t="s">
        <v>83</v>
      </c>
      <c r="AV678" s="14" t="s">
        <v>83</v>
      </c>
      <c r="AW678" s="14" t="s">
        <v>30</v>
      </c>
      <c r="AX678" s="14" t="s">
        <v>74</v>
      </c>
      <c r="AY678" s="190" t="s">
        <v>130</v>
      </c>
    </row>
    <row r="679" spans="1:65" s="15" customFormat="1">
      <c r="B679" s="197"/>
      <c r="D679" s="151" t="s">
        <v>184</v>
      </c>
      <c r="E679" s="198" t="s">
        <v>1</v>
      </c>
      <c r="F679" s="199" t="s">
        <v>187</v>
      </c>
      <c r="H679" s="200">
        <v>111</v>
      </c>
      <c r="I679" s="201"/>
      <c r="L679" s="197"/>
      <c r="M679" s="202"/>
      <c r="N679" s="203"/>
      <c r="O679" s="203"/>
      <c r="P679" s="203"/>
      <c r="Q679" s="203"/>
      <c r="R679" s="203"/>
      <c r="S679" s="203"/>
      <c r="T679" s="204"/>
      <c r="AT679" s="198" t="s">
        <v>184</v>
      </c>
      <c r="AU679" s="198" t="s">
        <v>83</v>
      </c>
      <c r="AV679" s="15" t="s">
        <v>89</v>
      </c>
      <c r="AW679" s="15" t="s">
        <v>30</v>
      </c>
      <c r="AX679" s="15" t="s">
        <v>79</v>
      </c>
      <c r="AY679" s="198" t="s">
        <v>130</v>
      </c>
    </row>
    <row r="680" spans="1:65" s="2" customFormat="1" ht="16.5" customHeight="1">
      <c r="A680" s="32"/>
      <c r="B680" s="137"/>
      <c r="C680" s="138" t="s">
        <v>965</v>
      </c>
      <c r="D680" s="138" t="s">
        <v>127</v>
      </c>
      <c r="E680" s="139" t="s">
        <v>966</v>
      </c>
      <c r="F680" s="140" t="s">
        <v>967</v>
      </c>
      <c r="G680" s="141" t="s">
        <v>323</v>
      </c>
      <c r="H680" s="142">
        <v>18</v>
      </c>
      <c r="I680" s="143"/>
      <c r="J680" s="144">
        <f>ROUND(I680*H680,2)</f>
        <v>0</v>
      </c>
      <c r="K680" s="140" t="s">
        <v>181</v>
      </c>
      <c r="L680" s="33"/>
      <c r="M680" s="145" t="s">
        <v>1</v>
      </c>
      <c r="N680" s="146" t="s">
        <v>39</v>
      </c>
      <c r="O680" s="58"/>
      <c r="P680" s="147">
        <f>O680*H680</f>
        <v>0</v>
      </c>
      <c r="Q680" s="147">
        <v>2.0000000000000002E-5</v>
      </c>
      <c r="R680" s="147">
        <f>Q680*H680</f>
        <v>3.6000000000000002E-4</v>
      </c>
      <c r="S680" s="147">
        <v>0</v>
      </c>
      <c r="T680" s="148">
        <f>S680*H680</f>
        <v>0</v>
      </c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R680" s="149" t="s">
        <v>89</v>
      </c>
      <c r="AT680" s="149" t="s">
        <v>127</v>
      </c>
      <c r="AU680" s="149" t="s">
        <v>83</v>
      </c>
      <c r="AY680" s="17" t="s">
        <v>130</v>
      </c>
      <c r="BE680" s="150">
        <f>IF(N680="základní",J680,0)</f>
        <v>0</v>
      </c>
      <c r="BF680" s="150">
        <f>IF(N680="snížená",J680,0)</f>
        <v>0</v>
      </c>
      <c r="BG680" s="150">
        <f>IF(N680="zákl. přenesená",J680,0)</f>
        <v>0</v>
      </c>
      <c r="BH680" s="150">
        <f>IF(N680="sníž. přenesená",J680,0)</f>
        <v>0</v>
      </c>
      <c r="BI680" s="150">
        <f>IF(N680="nulová",J680,0)</f>
        <v>0</v>
      </c>
      <c r="BJ680" s="17" t="s">
        <v>79</v>
      </c>
      <c r="BK680" s="150">
        <f>ROUND(I680*H680,2)</f>
        <v>0</v>
      </c>
      <c r="BL680" s="17" t="s">
        <v>89</v>
      </c>
      <c r="BM680" s="149" t="s">
        <v>968</v>
      </c>
    </row>
    <row r="681" spans="1:65" s="2" customFormat="1" ht="19.5">
      <c r="A681" s="32"/>
      <c r="B681" s="33"/>
      <c r="C681" s="32"/>
      <c r="D681" s="151" t="s">
        <v>132</v>
      </c>
      <c r="E681" s="32"/>
      <c r="F681" s="152" t="s">
        <v>969</v>
      </c>
      <c r="G681" s="32"/>
      <c r="H681" s="32"/>
      <c r="I681" s="96"/>
      <c r="J681" s="32"/>
      <c r="K681" s="32"/>
      <c r="L681" s="33"/>
      <c r="M681" s="153"/>
      <c r="N681" s="154"/>
      <c r="O681" s="58"/>
      <c r="P681" s="58"/>
      <c r="Q681" s="58"/>
      <c r="R681" s="58"/>
      <c r="S681" s="58"/>
      <c r="T681" s="59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T681" s="17" t="s">
        <v>132</v>
      </c>
      <c r="AU681" s="17" t="s">
        <v>83</v>
      </c>
    </row>
    <row r="682" spans="1:65" s="14" customFormat="1">
      <c r="B682" s="189"/>
      <c r="D682" s="151" t="s">
        <v>184</v>
      </c>
      <c r="E682" s="190" t="s">
        <v>1</v>
      </c>
      <c r="F682" s="191" t="s">
        <v>970</v>
      </c>
      <c r="H682" s="192">
        <v>18</v>
      </c>
      <c r="I682" s="193"/>
      <c r="L682" s="189"/>
      <c r="M682" s="194"/>
      <c r="N682" s="195"/>
      <c r="O682" s="195"/>
      <c r="P682" s="195"/>
      <c r="Q682" s="195"/>
      <c r="R682" s="195"/>
      <c r="S682" s="195"/>
      <c r="T682" s="196"/>
      <c r="AT682" s="190" t="s">
        <v>184</v>
      </c>
      <c r="AU682" s="190" t="s">
        <v>83</v>
      </c>
      <c r="AV682" s="14" t="s">
        <v>83</v>
      </c>
      <c r="AW682" s="14" t="s">
        <v>30</v>
      </c>
      <c r="AX682" s="14" t="s">
        <v>74</v>
      </c>
      <c r="AY682" s="190" t="s">
        <v>130</v>
      </c>
    </row>
    <row r="683" spans="1:65" s="15" customFormat="1">
      <c r="B683" s="197"/>
      <c r="D683" s="151" t="s">
        <v>184</v>
      </c>
      <c r="E683" s="198" t="s">
        <v>1</v>
      </c>
      <c r="F683" s="199" t="s">
        <v>187</v>
      </c>
      <c r="H683" s="200">
        <v>18</v>
      </c>
      <c r="I683" s="201"/>
      <c r="L683" s="197"/>
      <c r="M683" s="202"/>
      <c r="N683" s="203"/>
      <c r="O683" s="203"/>
      <c r="P683" s="203"/>
      <c r="Q683" s="203"/>
      <c r="R683" s="203"/>
      <c r="S683" s="203"/>
      <c r="T683" s="204"/>
      <c r="AT683" s="198" t="s">
        <v>184</v>
      </c>
      <c r="AU683" s="198" t="s">
        <v>83</v>
      </c>
      <c r="AV683" s="15" t="s">
        <v>89</v>
      </c>
      <c r="AW683" s="15" t="s">
        <v>30</v>
      </c>
      <c r="AX683" s="15" t="s">
        <v>79</v>
      </c>
      <c r="AY683" s="198" t="s">
        <v>130</v>
      </c>
    </row>
    <row r="684" spans="1:65" s="2" customFormat="1" ht="21.75" customHeight="1">
      <c r="A684" s="32"/>
      <c r="B684" s="137"/>
      <c r="C684" s="138" t="s">
        <v>971</v>
      </c>
      <c r="D684" s="138" t="s">
        <v>127</v>
      </c>
      <c r="E684" s="139" t="s">
        <v>972</v>
      </c>
      <c r="F684" s="140" t="s">
        <v>973</v>
      </c>
      <c r="G684" s="141" t="s">
        <v>323</v>
      </c>
      <c r="H684" s="142">
        <v>13.5</v>
      </c>
      <c r="I684" s="143"/>
      <c r="J684" s="144">
        <f>ROUND(I684*H684,2)</f>
        <v>0</v>
      </c>
      <c r="K684" s="140" t="s">
        <v>181</v>
      </c>
      <c r="L684" s="33"/>
      <c r="M684" s="145" t="s">
        <v>1</v>
      </c>
      <c r="N684" s="146" t="s">
        <v>39</v>
      </c>
      <c r="O684" s="58"/>
      <c r="P684" s="147">
        <f>O684*H684</f>
        <v>0</v>
      </c>
      <c r="Q684" s="147">
        <v>0.16370999999999999</v>
      </c>
      <c r="R684" s="147">
        <f>Q684*H684</f>
        <v>2.2100849999999999</v>
      </c>
      <c r="S684" s="147">
        <v>0</v>
      </c>
      <c r="T684" s="148">
        <f>S684*H684</f>
        <v>0</v>
      </c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R684" s="149" t="s">
        <v>89</v>
      </c>
      <c r="AT684" s="149" t="s">
        <v>127</v>
      </c>
      <c r="AU684" s="149" t="s">
        <v>83</v>
      </c>
      <c r="AY684" s="17" t="s">
        <v>130</v>
      </c>
      <c r="BE684" s="150">
        <f>IF(N684="základní",J684,0)</f>
        <v>0</v>
      </c>
      <c r="BF684" s="150">
        <f>IF(N684="snížená",J684,0)</f>
        <v>0</v>
      </c>
      <c r="BG684" s="150">
        <f>IF(N684="zákl. přenesená",J684,0)</f>
        <v>0</v>
      </c>
      <c r="BH684" s="150">
        <f>IF(N684="sníž. přenesená",J684,0)</f>
        <v>0</v>
      </c>
      <c r="BI684" s="150">
        <f>IF(N684="nulová",J684,0)</f>
        <v>0</v>
      </c>
      <c r="BJ684" s="17" t="s">
        <v>79</v>
      </c>
      <c r="BK684" s="150">
        <f>ROUND(I684*H684,2)</f>
        <v>0</v>
      </c>
      <c r="BL684" s="17" t="s">
        <v>89</v>
      </c>
      <c r="BM684" s="149" t="s">
        <v>974</v>
      </c>
    </row>
    <row r="685" spans="1:65" s="2" customFormat="1" ht="29.25">
      <c r="A685" s="32"/>
      <c r="B685" s="33"/>
      <c r="C685" s="32"/>
      <c r="D685" s="151" t="s">
        <v>132</v>
      </c>
      <c r="E685" s="32"/>
      <c r="F685" s="152" t="s">
        <v>975</v>
      </c>
      <c r="G685" s="32"/>
      <c r="H685" s="32"/>
      <c r="I685" s="96"/>
      <c r="J685" s="32"/>
      <c r="K685" s="32"/>
      <c r="L685" s="33"/>
      <c r="M685" s="153"/>
      <c r="N685" s="154"/>
      <c r="O685" s="58"/>
      <c r="P685" s="58"/>
      <c r="Q685" s="58"/>
      <c r="R685" s="58"/>
      <c r="S685" s="58"/>
      <c r="T685" s="59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T685" s="17" t="s">
        <v>132</v>
      </c>
      <c r="AU685" s="17" t="s">
        <v>83</v>
      </c>
    </row>
    <row r="686" spans="1:65" s="13" customFormat="1">
      <c r="B686" s="182"/>
      <c r="D686" s="151" t="s">
        <v>184</v>
      </c>
      <c r="E686" s="183" t="s">
        <v>1</v>
      </c>
      <c r="F686" s="184" t="s">
        <v>976</v>
      </c>
      <c r="H686" s="183" t="s">
        <v>1</v>
      </c>
      <c r="I686" s="185"/>
      <c r="L686" s="182"/>
      <c r="M686" s="186"/>
      <c r="N686" s="187"/>
      <c r="O686" s="187"/>
      <c r="P686" s="187"/>
      <c r="Q686" s="187"/>
      <c r="R686" s="187"/>
      <c r="S686" s="187"/>
      <c r="T686" s="188"/>
      <c r="AT686" s="183" t="s">
        <v>184</v>
      </c>
      <c r="AU686" s="183" t="s">
        <v>83</v>
      </c>
      <c r="AV686" s="13" t="s">
        <v>79</v>
      </c>
      <c r="AW686" s="13" t="s">
        <v>30</v>
      </c>
      <c r="AX686" s="13" t="s">
        <v>74</v>
      </c>
      <c r="AY686" s="183" t="s">
        <v>130</v>
      </c>
    </row>
    <row r="687" spans="1:65" s="14" customFormat="1">
      <c r="B687" s="189"/>
      <c r="D687" s="151" t="s">
        <v>184</v>
      </c>
      <c r="E687" s="190" t="s">
        <v>1</v>
      </c>
      <c r="F687" s="191" t="s">
        <v>977</v>
      </c>
      <c r="H687" s="192">
        <v>13.5</v>
      </c>
      <c r="I687" s="193"/>
      <c r="L687" s="189"/>
      <c r="M687" s="194"/>
      <c r="N687" s="195"/>
      <c r="O687" s="195"/>
      <c r="P687" s="195"/>
      <c r="Q687" s="195"/>
      <c r="R687" s="195"/>
      <c r="S687" s="195"/>
      <c r="T687" s="196"/>
      <c r="AT687" s="190" t="s">
        <v>184</v>
      </c>
      <c r="AU687" s="190" t="s">
        <v>83</v>
      </c>
      <c r="AV687" s="14" t="s">
        <v>83</v>
      </c>
      <c r="AW687" s="14" t="s">
        <v>30</v>
      </c>
      <c r="AX687" s="14" t="s">
        <v>74</v>
      </c>
      <c r="AY687" s="190" t="s">
        <v>130</v>
      </c>
    </row>
    <row r="688" spans="1:65" s="15" customFormat="1">
      <c r="B688" s="197"/>
      <c r="D688" s="151" t="s">
        <v>184</v>
      </c>
      <c r="E688" s="198" t="s">
        <v>1</v>
      </c>
      <c r="F688" s="199" t="s">
        <v>187</v>
      </c>
      <c r="H688" s="200">
        <v>13.5</v>
      </c>
      <c r="I688" s="201"/>
      <c r="L688" s="197"/>
      <c r="M688" s="202"/>
      <c r="N688" s="203"/>
      <c r="O688" s="203"/>
      <c r="P688" s="203"/>
      <c r="Q688" s="203"/>
      <c r="R688" s="203"/>
      <c r="S688" s="203"/>
      <c r="T688" s="204"/>
      <c r="AT688" s="198" t="s">
        <v>184</v>
      </c>
      <c r="AU688" s="198" t="s">
        <v>83</v>
      </c>
      <c r="AV688" s="15" t="s">
        <v>89</v>
      </c>
      <c r="AW688" s="15" t="s">
        <v>30</v>
      </c>
      <c r="AX688" s="15" t="s">
        <v>79</v>
      </c>
      <c r="AY688" s="198" t="s">
        <v>130</v>
      </c>
    </row>
    <row r="689" spans="1:65" s="2" customFormat="1" ht="16.5" customHeight="1">
      <c r="A689" s="32"/>
      <c r="B689" s="137"/>
      <c r="C689" s="205" t="s">
        <v>978</v>
      </c>
      <c r="D689" s="205" t="s">
        <v>264</v>
      </c>
      <c r="E689" s="206" t="s">
        <v>979</v>
      </c>
      <c r="F689" s="207" t="s">
        <v>980</v>
      </c>
      <c r="G689" s="208" t="s">
        <v>323</v>
      </c>
      <c r="H689" s="209">
        <v>13.5</v>
      </c>
      <c r="I689" s="210"/>
      <c r="J689" s="211">
        <f>ROUND(I689*H689,2)</f>
        <v>0</v>
      </c>
      <c r="K689" s="207" t="s">
        <v>181</v>
      </c>
      <c r="L689" s="212"/>
      <c r="M689" s="213" t="s">
        <v>1</v>
      </c>
      <c r="N689" s="214" t="s">
        <v>39</v>
      </c>
      <c r="O689" s="58"/>
      <c r="P689" s="147">
        <f>O689*H689</f>
        <v>0</v>
      </c>
      <c r="Q689" s="147">
        <v>0.13131999999999999</v>
      </c>
      <c r="R689" s="147">
        <f>Q689*H689</f>
        <v>1.7728199999999998</v>
      </c>
      <c r="S689" s="147">
        <v>0</v>
      </c>
      <c r="T689" s="148">
        <f>S689*H689</f>
        <v>0</v>
      </c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R689" s="149" t="s">
        <v>101</v>
      </c>
      <c r="AT689" s="149" t="s">
        <v>264</v>
      </c>
      <c r="AU689" s="149" t="s">
        <v>83</v>
      </c>
      <c r="AY689" s="17" t="s">
        <v>130</v>
      </c>
      <c r="BE689" s="150">
        <f>IF(N689="základní",J689,0)</f>
        <v>0</v>
      </c>
      <c r="BF689" s="150">
        <f>IF(N689="snížená",J689,0)</f>
        <v>0</v>
      </c>
      <c r="BG689" s="150">
        <f>IF(N689="zákl. přenesená",J689,0)</f>
        <v>0</v>
      </c>
      <c r="BH689" s="150">
        <f>IF(N689="sníž. přenesená",J689,0)</f>
        <v>0</v>
      </c>
      <c r="BI689" s="150">
        <f>IF(N689="nulová",J689,0)</f>
        <v>0</v>
      </c>
      <c r="BJ689" s="17" t="s">
        <v>79</v>
      </c>
      <c r="BK689" s="150">
        <f>ROUND(I689*H689,2)</f>
        <v>0</v>
      </c>
      <c r="BL689" s="17" t="s">
        <v>89</v>
      </c>
      <c r="BM689" s="149" t="s">
        <v>981</v>
      </c>
    </row>
    <row r="690" spans="1:65" s="2" customFormat="1">
      <c r="A690" s="32"/>
      <c r="B690" s="33"/>
      <c r="C690" s="32"/>
      <c r="D690" s="151" t="s">
        <v>132</v>
      </c>
      <c r="E690" s="32"/>
      <c r="F690" s="152" t="s">
        <v>980</v>
      </c>
      <c r="G690" s="32"/>
      <c r="H690" s="32"/>
      <c r="I690" s="96"/>
      <c r="J690" s="32"/>
      <c r="K690" s="32"/>
      <c r="L690" s="33"/>
      <c r="M690" s="153"/>
      <c r="N690" s="154"/>
      <c r="O690" s="58"/>
      <c r="P690" s="58"/>
      <c r="Q690" s="58"/>
      <c r="R690" s="58"/>
      <c r="S690" s="58"/>
      <c r="T690" s="59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T690" s="17" t="s">
        <v>132</v>
      </c>
      <c r="AU690" s="17" t="s">
        <v>83</v>
      </c>
    </row>
    <row r="691" spans="1:65" s="2" customFormat="1" ht="21.75" customHeight="1">
      <c r="A691" s="32"/>
      <c r="B691" s="137"/>
      <c r="C691" s="138" t="s">
        <v>982</v>
      </c>
      <c r="D691" s="138" t="s">
        <v>127</v>
      </c>
      <c r="E691" s="139" t="s">
        <v>983</v>
      </c>
      <c r="F691" s="140" t="s">
        <v>984</v>
      </c>
      <c r="G691" s="141" t="s">
        <v>221</v>
      </c>
      <c r="H691" s="142">
        <v>3</v>
      </c>
      <c r="I691" s="143"/>
      <c r="J691" s="144">
        <f>ROUND(I691*H691,2)</f>
        <v>0</v>
      </c>
      <c r="K691" s="140" t="s">
        <v>181</v>
      </c>
      <c r="L691" s="33"/>
      <c r="M691" s="145" t="s">
        <v>1</v>
      </c>
      <c r="N691" s="146" t="s">
        <v>39</v>
      </c>
      <c r="O691" s="58"/>
      <c r="P691" s="147">
        <f>O691*H691</f>
        <v>0</v>
      </c>
      <c r="Q691" s="147">
        <v>8.0000000000000004E-4</v>
      </c>
      <c r="R691" s="147">
        <f>Q691*H691</f>
        <v>2.4000000000000002E-3</v>
      </c>
      <c r="S691" s="147">
        <v>0</v>
      </c>
      <c r="T691" s="148">
        <f>S691*H691</f>
        <v>0</v>
      </c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R691" s="149" t="s">
        <v>89</v>
      </c>
      <c r="AT691" s="149" t="s">
        <v>127</v>
      </c>
      <c r="AU691" s="149" t="s">
        <v>83</v>
      </c>
      <c r="AY691" s="17" t="s">
        <v>130</v>
      </c>
      <c r="BE691" s="150">
        <f>IF(N691="základní",J691,0)</f>
        <v>0</v>
      </c>
      <c r="BF691" s="150">
        <f>IF(N691="snížená",J691,0)</f>
        <v>0</v>
      </c>
      <c r="BG691" s="150">
        <f>IF(N691="zákl. přenesená",J691,0)</f>
        <v>0</v>
      </c>
      <c r="BH691" s="150">
        <f>IF(N691="sníž. přenesená",J691,0)</f>
        <v>0</v>
      </c>
      <c r="BI691" s="150">
        <f>IF(N691="nulová",J691,0)</f>
        <v>0</v>
      </c>
      <c r="BJ691" s="17" t="s">
        <v>79</v>
      </c>
      <c r="BK691" s="150">
        <f>ROUND(I691*H691,2)</f>
        <v>0</v>
      </c>
      <c r="BL691" s="17" t="s">
        <v>89</v>
      </c>
      <c r="BM691" s="149" t="s">
        <v>985</v>
      </c>
    </row>
    <row r="692" spans="1:65" s="2" customFormat="1">
      <c r="A692" s="32"/>
      <c r="B692" s="33"/>
      <c r="C692" s="32"/>
      <c r="D692" s="151" t="s">
        <v>132</v>
      </c>
      <c r="E692" s="32"/>
      <c r="F692" s="152" t="s">
        <v>986</v>
      </c>
      <c r="G692" s="32"/>
      <c r="H692" s="32"/>
      <c r="I692" s="96"/>
      <c r="J692" s="32"/>
      <c r="K692" s="32"/>
      <c r="L692" s="33"/>
      <c r="M692" s="153"/>
      <c r="N692" s="154"/>
      <c r="O692" s="58"/>
      <c r="P692" s="58"/>
      <c r="Q692" s="58"/>
      <c r="R692" s="58"/>
      <c r="S692" s="58"/>
      <c r="T692" s="59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T692" s="17" t="s">
        <v>132</v>
      </c>
      <c r="AU692" s="17" t="s">
        <v>83</v>
      </c>
    </row>
    <row r="693" spans="1:65" s="13" customFormat="1">
      <c r="B693" s="182"/>
      <c r="D693" s="151" t="s">
        <v>184</v>
      </c>
      <c r="E693" s="183" t="s">
        <v>1</v>
      </c>
      <c r="F693" s="184" t="s">
        <v>987</v>
      </c>
      <c r="H693" s="183" t="s">
        <v>1</v>
      </c>
      <c r="I693" s="185"/>
      <c r="L693" s="182"/>
      <c r="M693" s="186"/>
      <c r="N693" s="187"/>
      <c r="O693" s="187"/>
      <c r="P693" s="187"/>
      <c r="Q693" s="187"/>
      <c r="R693" s="187"/>
      <c r="S693" s="187"/>
      <c r="T693" s="188"/>
      <c r="AT693" s="183" t="s">
        <v>184</v>
      </c>
      <c r="AU693" s="183" t="s">
        <v>83</v>
      </c>
      <c r="AV693" s="13" t="s">
        <v>79</v>
      </c>
      <c r="AW693" s="13" t="s">
        <v>30</v>
      </c>
      <c r="AX693" s="13" t="s">
        <v>74</v>
      </c>
      <c r="AY693" s="183" t="s">
        <v>130</v>
      </c>
    </row>
    <row r="694" spans="1:65" s="14" customFormat="1">
      <c r="B694" s="189"/>
      <c r="D694" s="151" t="s">
        <v>184</v>
      </c>
      <c r="E694" s="190" t="s">
        <v>1</v>
      </c>
      <c r="F694" s="191" t="s">
        <v>83</v>
      </c>
      <c r="H694" s="192">
        <v>2</v>
      </c>
      <c r="I694" s="193"/>
      <c r="L694" s="189"/>
      <c r="M694" s="194"/>
      <c r="N694" s="195"/>
      <c r="O694" s="195"/>
      <c r="P694" s="195"/>
      <c r="Q694" s="195"/>
      <c r="R694" s="195"/>
      <c r="S694" s="195"/>
      <c r="T694" s="196"/>
      <c r="AT694" s="190" t="s">
        <v>184</v>
      </c>
      <c r="AU694" s="190" t="s">
        <v>83</v>
      </c>
      <c r="AV694" s="14" t="s">
        <v>83</v>
      </c>
      <c r="AW694" s="14" t="s">
        <v>30</v>
      </c>
      <c r="AX694" s="14" t="s">
        <v>74</v>
      </c>
      <c r="AY694" s="190" t="s">
        <v>130</v>
      </c>
    </row>
    <row r="695" spans="1:65" s="13" customFormat="1">
      <c r="B695" s="182"/>
      <c r="D695" s="151" t="s">
        <v>184</v>
      </c>
      <c r="E695" s="183" t="s">
        <v>1</v>
      </c>
      <c r="F695" s="184" t="s">
        <v>988</v>
      </c>
      <c r="H695" s="183" t="s">
        <v>1</v>
      </c>
      <c r="I695" s="185"/>
      <c r="L695" s="182"/>
      <c r="M695" s="186"/>
      <c r="N695" s="187"/>
      <c r="O695" s="187"/>
      <c r="P695" s="187"/>
      <c r="Q695" s="187"/>
      <c r="R695" s="187"/>
      <c r="S695" s="187"/>
      <c r="T695" s="188"/>
      <c r="AT695" s="183" t="s">
        <v>184</v>
      </c>
      <c r="AU695" s="183" t="s">
        <v>83</v>
      </c>
      <c r="AV695" s="13" t="s">
        <v>79</v>
      </c>
      <c r="AW695" s="13" t="s">
        <v>30</v>
      </c>
      <c r="AX695" s="13" t="s">
        <v>74</v>
      </c>
      <c r="AY695" s="183" t="s">
        <v>130</v>
      </c>
    </row>
    <row r="696" spans="1:65" s="14" customFormat="1">
      <c r="B696" s="189"/>
      <c r="D696" s="151" t="s">
        <v>184</v>
      </c>
      <c r="E696" s="190" t="s">
        <v>1</v>
      </c>
      <c r="F696" s="191" t="s">
        <v>79</v>
      </c>
      <c r="H696" s="192">
        <v>1</v>
      </c>
      <c r="I696" s="193"/>
      <c r="L696" s="189"/>
      <c r="M696" s="194"/>
      <c r="N696" s="195"/>
      <c r="O696" s="195"/>
      <c r="P696" s="195"/>
      <c r="Q696" s="195"/>
      <c r="R696" s="195"/>
      <c r="S696" s="195"/>
      <c r="T696" s="196"/>
      <c r="AT696" s="190" t="s">
        <v>184</v>
      </c>
      <c r="AU696" s="190" t="s">
        <v>83</v>
      </c>
      <c r="AV696" s="14" t="s">
        <v>83</v>
      </c>
      <c r="AW696" s="14" t="s">
        <v>30</v>
      </c>
      <c r="AX696" s="14" t="s">
        <v>74</v>
      </c>
      <c r="AY696" s="190" t="s">
        <v>130</v>
      </c>
    </row>
    <row r="697" spans="1:65" s="15" customFormat="1">
      <c r="B697" s="197"/>
      <c r="D697" s="151" t="s">
        <v>184</v>
      </c>
      <c r="E697" s="198" t="s">
        <v>1</v>
      </c>
      <c r="F697" s="199" t="s">
        <v>187</v>
      </c>
      <c r="H697" s="200">
        <v>3</v>
      </c>
      <c r="I697" s="201"/>
      <c r="L697" s="197"/>
      <c r="M697" s="202"/>
      <c r="N697" s="203"/>
      <c r="O697" s="203"/>
      <c r="P697" s="203"/>
      <c r="Q697" s="203"/>
      <c r="R697" s="203"/>
      <c r="S697" s="203"/>
      <c r="T697" s="204"/>
      <c r="AT697" s="198" t="s">
        <v>184</v>
      </c>
      <c r="AU697" s="198" t="s">
        <v>83</v>
      </c>
      <c r="AV697" s="15" t="s">
        <v>89</v>
      </c>
      <c r="AW697" s="15" t="s">
        <v>30</v>
      </c>
      <c r="AX697" s="15" t="s">
        <v>79</v>
      </c>
      <c r="AY697" s="198" t="s">
        <v>130</v>
      </c>
    </row>
    <row r="698" spans="1:65" s="2" customFormat="1" ht="21.75" customHeight="1">
      <c r="A698" s="32"/>
      <c r="B698" s="137"/>
      <c r="C698" s="205" t="s">
        <v>989</v>
      </c>
      <c r="D698" s="205" t="s">
        <v>264</v>
      </c>
      <c r="E698" s="206" t="s">
        <v>990</v>
      </c>
      <c r="F698" s="207" t="s">
        <v>991</v>
      </c>
      <c r="G698" s="208" t="s">
        <v>221</v>
      </c>
      <c r="H698" s="209">
        <v>2</v>
      </c>
      <c r="I698" s="210"/>
      <c r="J698" s="211">
        <f>ROUND(I698*H698,2)</f>
        <v>0</v>
      </c>
      <c r="K698" s="207" t="s">
        <v>181</v>
      </c>
      <c r="L698" s="212"/>
      <c r="M698" s="213" t="s">
        <v>1</v>
      </c>
      <c r="N698" s="214" t="s">
        <v>39</v>
      </c>
      <c r="O698" s="58"/>
      <c r="P698" s="147">
        <f>O698*H698</f>
        <v>0</v>
      </c>
      <c r="Q698" s="147">
        <v>6.0000000000000001E-3</v>
      </c>
      <c r="R698" s="147">
        <f>Q698*H698</f>
        <v>1.2E-2</v>
      </c>
      <c r="S698" s="147">
        <v>0</v>
      </c>
      <c r="T698" s="148">
        <f>S698*H698</f>
        <v>0</v>
      </c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R698" s="149" t="s">
        <v>101</v>
      </c>
      <c r="AT698" s="149" t="s">
        <v>264</v>
      </c>
      <c r="AU698" s="149" t="s">
        <v>83</v>
      </c>
      <c r="AY698" s="17" t="s">
        <v>130</v>
      </c>
      <c r="BE698" s="150">
        <f>IF(N698="základní",J698,0)</f>
        <v>0</v>
      </c>
      <c r="BF698" s="150">
        <f>IF(N698="snížená",J698,0)</f>
        <v>0</v>
      </c>
      <c r="BG698" s="150">
        <f>IF(N698="zákl. přenesená",J698,0)</f>
        <v>0</v>
      </c>
      <c r="BH698" s="150">
        <f>IF(N698="sníž. přenesená",J698,0)</f>
        <v>0</v>
      </c>
      <c r="BI698" s="150">
        <f>IF(N698="nulová",J698,0)</f>
        <v>0</v>
      </c>
      <c r="BJ698" s="17" t="s">
        <v>79</v>
      </c>
      <c r="BK698" s="150">
        <f>ROUND(I698*H698,2)</f>
        <v>0</v>
      </c>
      <c r="BL698" s="17" t="s">
        <v>89</v>
      </c>
      <c r="BM698" s="149" t="s">
        <v>992</v>
      </c>
    </row>
    <row r="699" spans="1:65" s="2" customFormat="1" ht="19.5">
      <c r="A699" s="32"/>
      <c r="B699" s="33"/>
      <c r="C699" s="32"/>
      <c r="D699" s="151" t="s">
        <v>132</v>
      </c>
      <c r="E699" s="32"/>
      <c r="F699" s="152" t="s">
        <v>991</v>
      </c>
      <c r="G699" s="32"/>
      <c r="H699" s="32"/>
      <c r="I699" s="96"/>
      <c r="J699" s="32"/>
      <c r="K699" s="32"/>
      <c r="L699" s="33"/>
      <c r="M699" s="153"/>
      <c r="N699" s="154"/>
      <c r="O699" s="58"/>
      <c r="P699" s="58"/>
      <c r="Q699" s="58"/>
      <c r="R699" s="58"/>
      <c r="S699" s="58"/>
      <c r="T699" s="59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T699" s="17" t="s">
        <v>132</v>
      </c>
      <c r="AU699" s="17" t="s">
        <v>83</v>
      </c>
    </row>
    <row r="700" spans="1:65" s="2" customFormat="1" ht="16.5" customHeight="1">
      <c r="A700" s="32"/>
      <c r="B700" s="137"/>
      <c r="C700" s="138" t="s">
        <v>993</v>
      </c>
      <c r="D700" s="138" t="s">
        <v>127</v>
      </c>
      <c r="E700" s="139" t="s">
        <v>219</v>
      </c>
      <c r="F700" s="140" t="s">
        <v>994</v>
      </c>
      <c r="G700" s="141" t="s">
        <v>221</v>
      </c>
      <c r="H700" s="142">
        <v>1</v>
      </c>
      <c r="I700" s="143"/>
      <c r="J700" s="144">
        <f>ROUND(I700*H700,2)</f>
        <v>0</v>
      </c>
      <c r="K700" s="140" t="s">
        <v>181</v>
      </c>
      <c r="L700" s="33"/>
      <c r="M700" s="145" t="s">
        <v>1</v>
      </c>
      <c r="N700" s="146" t="s">
        <v>39</v>
      </c>
      <c r="O700" s="58"/>
      <c r="P700" s="147">
        <f>O700*H700</f>
        <v>0</v>
      </c>
      <c r="Q700" s="147">
        <v>0</v>
      </c>
      <c r="R700" s="147">
        <f>Q700*H700</f>
        <v>0</v>
      </c>
      <c r="S700" s="147">
        <v>8.6999999999999994E-2</v>
      </c>
      <c r="T700" s="148">
        <f>S700*H700</f>
        <v>8.6999999999999994E-2</v>
      </c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R700" s="149" t="s">
        <v>89</v>
      </c>
      <c r="AT700" s="149" t="s">
        <v>127</v>
      </c>
      <c r="AU700" s="149" t="s">
        <v>83</v>
      </c>
      <c r="AY700" s="17" t="s">
        <v>130</v>
      </c>
      <c r="BE700" s="150">
        <f>IF(N700="základní",J700,0)</f>
        <v>0</v>
      </c>
      <c r="BF700" s="150">
        <f>IF(N700="snížená",J700,0)</f>
        <v>0</v>
      </c>
      <c r="BG700" s="150">
        <f>IF(N700="zákl. přenesená",J700,0)</f>
        <v>0</v>
      </c>
      <c r="BH700" s="150">
        <f>IF(N700="sníž. přenesená",J700,0)</f>
        <v>0</v>
      </c>
      <c r="BI700" s="150">
        <f>IF(N700="nulová",J700,0)</f>
        <v>0</v>
      </c>
      <c r="BJ700" s="17" t="s">
        <v>79</v>
      </c>
      <c r="BK700" s="150">
        <f>ROUND(I700*H700,2)</f>
        <v>0</v>
      </c>
      <c r="BL700" s="17" t="s">
        <v>89</v>
      </c>
      <c r="BM700" s="149" t="s">
        <v>995</v>
      </c>
    </row>
    <row r="701" spans="1:65" s="2" customFormat="1">
      <c r="A701" s="32"/>
      <c r="B701" s="33"/>
      <c r="C701" s="32"/>
      <c r="D701" s="151" t="s">
        <v>132</v>
      </c>
      <c r="E701" s="32"/>
      <c r="F701" s="152" t="s">
        <v>223</v>
      </c>
      <c r="G701" s="32"/>
      <c r="H701" s="32"/>
      <c r="I701" s="96"/>
      <c r="J701" s="32"/>
      <c r="K701" s="32"/>
      <c r="L701" s="33"/>
      <c r="M701" s="153"/>
      <c r="N701" s="154"/>
      <c r="O701" s="58"/>
      <c r="P701" s="58"/>
      <c r="Q701" s="58"/>
      <c r="R701" s="58"/>
      <c r="S701" s="58"/>
      <c r="T701" s="59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T701" s="17" t="s">
        <v>132</v>
      </c>
      <c r="AU701" s="17" t="s">
        <v>83</v>
      </c>
    </row>
    <row r="702" spans="1:65" s="2" customFormat="1" ht="21.75" customHeight="1">
      <c r="A702" s="32"/>
      <c r="B702" s="137"/>
      <c r="C702" s="138" t="s">
        <v>996</v>
      </c>
      <c r="D702" s="138" t="s">
        <v>127</v>
      </c>
      <c r="E702" s="139" t="s">
        <v>997</v>
      </c>
      <c r="F702" s="140" t="s">
        <v>998</v>
      </c>
      <c r="G702" s="141" t="s">
        <v>323</v>
      </c>
      <c r="H702" s="142">
        <v>47</v>
      </c>
      <c r="I702" s="143"/>
      <c r="J702" s="144">
        <f>ROUND(I702*H702,2)</f>
        <v>0</v>
      </c>
      <c r="K702" s="140" t="s">
        <v>181</v>
      </c>
      <c r="L702" s="33"/>
      <c r="M702" s="145" t="s">
        <v>1</v>
      </c>
      <c r="N702" s="146" t="s">
        <v>39</v>
      </c>
      <c r="O702" s="58"/>
      <c r="P702" s="147">
        <f>O702*H702</f>
        <v>0</v>
      </c>
      <c r="Q702" s="147">
        <v>0</v>
      </c>
      <c r="R702" s="147">
        <f>Q702*H702</f>
        <v>0</v>
      </c>
      <c r="S702" s="147">
        <v>3.5000000000000003E-2</v>
      </c>
      <c r="T702" s="148">
        <f>S702*H702</f>
        <v>1.6450000000000002</v>
      </c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R702" s="149" t="s">
        <v>89</v>
      </c>
      <c r="AT702" s="149" t="s">
        <v>127</v>
      </c>
      <c r="AU702" s="149" t="s">
        <v>83</v>
      </c>
      <c r="AY702" s="17" t="s">
        <v>130</v>
      </c>
      <c r="BE702" s="150">
        <f>IF(N702="základní",J702,0)</f>
        <v>0</v>
      </c>
      <c r="BF702" s="150">
        <f>IF(N702="snížená",J702,0)</f>
        <v>0</v>
      </c>
      <c r="BG702" s="150">
        <f>IF(N702="zákl. přenesená",J702,0)</f>
        <v>0</v>
      </c>
      <c r="BH702" s="150">
        <f>IF(N702="sníž. přenesená",J702,0)</f>
        <v>0</v>
      </c>
      <c r="BI702" s="150">
        <f>IF(N702="nulová",J702,0)</f>
        <v>0</v>
      </c>
      <c r="BJ702" s="17" t="s">
        <v>79</v>
      </c>
      <c r="BK702" s="150">
        <f>ROUND(I702*H702,2)</f>
        <v>0</v>
      </c>
      <c r="BL702" s="17" t="s">
        <v>89</v>
      </c>
      <c r="BM702" s="149" t="s">
        <v>999</v>
      </c>
    </row>
    <row r="703" spans="1:65" s="2" customFormat="1" ht="48.75">
      <c r="A703" s="32"/>
      <c r="B703" s="33"/>
      <c r="C703" s="32"/>
      <c r="D703" s="151" t="s">
        <v>132</v>
      </c>
      <c r="E703" s="32"/>
      <c r="F703" s="152" t="s">
        <v>1000</v>
      </c>
      <c r="G703" s="32"/>
      <c r="H703" s="32"/>
      <c r="I703" s="96"/>
      <c r="J703" s="32"/>
      <c r="K703" s="32"/>
      <c r="L703" s="33"/>
      <c r="M703" s="153"/>
      <c r="N703" s="154"/>
      <c r="O703" s="58"/>
      <c r="P703" s="58"/>
      <c r="Q703" s="58"/>
      <c r="R703" s="58"/>
      <c r="S703" s="58"/>
      <c r="T703" s="59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T703" s="17" t="s">
        <v>132</v>
      </c>
      <c r="AU703" s="17" t="s">
        <v>83</v>
      </c>
    </row>
    <row r="704" spans="1:65" s="2" customFormat="1" ht="21.75" customHeight="1">
      <c r="A704" s="32"/>
      <c r="B704" s="137"/>
      <c r="C704" s="138" t="s">
        <v>1001</v>
      </c>
      <c r="D704" s="138" t="s">
        <v>127</v>
      </c>
      <c r="E704" s="139" t="s">
        <v>1002</v>
      </c>
      <c r="F704" s="140" t="s">
        <v>1003</v>
      </c>
      <c r="G704" s="141" t="s">
        <v>221</v>
      </c>
      <c r="H704" s="142">
        <v>4</v>
      </c>
      <c r="I704" s="143"/>
      <c r="J704" s="144">
        <f>ROUND(I704*H704,2)</f>
        <v>0</v>
      </c>
      <c r="K704" s="140" t="s">
        <v>181</v>
      </c>
      <c r="L704" s="33"/>
      <c r="M704" s="145" t="s">
        <v>1</v>
      </c>
      <c r="N704" s="146" t="s">
        <v>39</v>
      </c>
      <c r="O704" s="58"/>
      <c r="P704" s="147">
        <f>O704*H704</f>
        <v>0</v>
      </c>
      <c r="Q704" s="147">
        <v>0</v>
      </c>
      <c r="R704" s="147">
        <f>Q704*H704</f>
        <v>0</v>
      </c>
      <c r="S704" s="147">
        <v>8.2000000000000003E-2</v>
      </c>
      <c r="T704" s="148">
        <f>S704*H704</f>
        <v>0.32800000000000001</v>
      </c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R704" s="149" t="s">
        <v>89</v>
      </c>
      <c r="AT704" s="149" t="s">
        <v>127</v>
      </c>
      <c r="AU704" s="149" t="s">
        <v>83</v>
      </c>
      <c r="AY704" s="17" t="s">
        <v>130</v>
      </c>
      <c r="BE704" s="150">
        <f>IF(N704="základní",J704,0)</f>
        <v>0</v>
      </c>
      <c r="BF704" s="150">
        <f>IF(N704="snížená",J704,0)</f>
        <v>0</v>
      </c>
      <c r="BG704" s="150">
        <f>IF(N704="zákl. přenesená",J704,0)</f>
        <v>0</v>
      </c>
      <c r="BH704" s="150">
        <f>IF(N704="sníž. přenesená",J704,0)</f>
        <v>0</v>
      </c>
      <c r="BI704" s="150">
        <f>IF(N704="nulová",J704,0)</f>
        <v>0</v>
      </c>
      <c r="BJ704" s="17" t="s">
        <v>79</v>
      </c>
      <c r="BK704" s="150">
        <f>ROUND(I704*H704,2)</f>
        <v>0</v>
      </c>
      <c r="BL704" s="17" t="s">
        <v>89</v>
      </c>
      <c r="BM704" s="149" t="s">
        <v>1004</v>
      </c>
    </row>
    <row r="705" spans="1:65" s="2" customFormat="1" ht="39">
      <c r="A705" s="32"/>
      <c r="B705" s="33"/>
      <c r="C705" s="32"/>
      <c r="D705" s="151" t="s">
        <v>132</v>
      </c>
      <c r="E705" s="32"/>
      <c r="F705" s="152" t="s">
        <v>1005</v>
      </c>
      <c r="G705" s="32"/>
      <c r="H705" s="32"/>
      <c r="I705" s="96"/>
      <c r="J705" s="32"/>
      <c r="K705" s="32"/>
      <c r="L705" s="33"/>
      <c r="M705" s="153"/>
      <c r="N705" s="154"/>
      <c r="O705" s="58"/>
      <c r="P705" s="58"/>
      <c r="Q705" s="58"/>
      <c r="R705" s="58"/>
      <c r="S705" s="58"/>
      <c r="T705" s="59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T705" s="17" t="s">
        <v>132</v>
      </c>
      <c r="AU705" s="17" t="s">
        <v>83</v>
      </c>
    </row>
    <row r="706" spans="1:65" s="14" customFormat="1">
      <c r="B706" s="189"/>
      <c r="D706" s="151" t="s">
        <v>184</v>
      </c>
      <c r="E706" s="190" t="s">
        <v>1</v>
      </c>
      <c r="F706" s="191" t="s">
        <v>1006</v>
      </c>
      <c r="H706" s="192">
        <v>4</v>
      </c>
      <c r="I706" s="193"/>
      <c r="L706" s="189"/>
      <c r="M706" s="194"/>
      <c r="N706" s="195"/>
      <c r="O706" s="195"/>
      <c r="P706" s="195"/>
      <c r="Q706" s="195"/>
      <c r="R706" s="195"/>
      <c r="S706" s="195"/>
      <c r="T706" s="196"/>
      <c r="AT706" s="190" t="s">
        <v>184</v>
      </c>
      <c r="AU706" s="190" t="s">
        <v>83</v>
      </c>
      <c r="AV706" s="14" t="s">
        <v>83</v>
      </c>
      <c r="AW706" s="14" t="s">
        <v>30</v>
      </c>
      <c r="AX706" s="14" t="s">
        <v>74</v>
      </c>
      <c r="AY706" s="190" t="s">
        <v>130</v>
      </c>
    </row>
    <row r="707" spans="1:65" s="15" customFormat="1">
      <c r="B707" s="197"/>
      <c r="D707" s="151" t="s">
        <v>184</v>
      </c>
      <c r="E707" s="198" t="s">
        <v>1</v>
      </c>
      <c r="F707" s="199" t="s">
        <v>187</v>
      </c>
      <c r="H707" s="200">
        <v>4</v>
      </c>
      <c r="I707" s="201"/>
      <c r="L707" s="197"/>
      <c r="M707" s="202"/>
      <c r="N707" s="203"/>
      <c r="O707" s="203"/>
      <c r="P707" s="203"/>
      <c r="Q707" s="203"/>
      <c r="R707" s="203"/>
      <c r="S707" s="203"/>
      <c r="T707" s="204"/>
      <c r="AT707" s="198" t="s">
        <v>184</v>
      </c>
      <c r="AU707" s="198" t="s">
        <v>83</v>
      </c>
      <c r="AV707" s="15" t="s">
        <v>89</v>
      </c>
      <c r="AW707" s="15" t="s">
        <v>30</v>
      </c>
      <c r="AX707" s="15" t="s">
        <v>79</v>
      </c>
      <c r="AY707" s="198" t="s">
        <v>130</v>
      </c>
    </row>
    <row r="708" spans="1:65" s="2" customFormat="1" ht="21.75" customHeight="1">
      <c r="A708" s="32"/>
      <c r="B708" s="137"/>
      <c r="C708" s="138" t="s">
        <v>1007</v>
      </c>
      <c r="D708" s="138" t="s">
        <v>127</v>
      </c>
      <c r="E708" s="139" t="s">
        <v>1008</v>
      </c>
      <c r="F708" s="140" t="s">
        <v>1009</v>
      </c>
      <c r="G708" s="141" t="s">
        <v>221</v>
      </c>
      <c r="H708" s="142">
        <v>6</v>
      </c>
      <c r="I708" s="143"/>
      <c r="J708" s="144">
        <f>ROUND(I708*H708,2)</f>
        <v>0</v>
      </c>
      <c r="K708" s="140" t="s">
        <v>181</v>
      </c>
      <c r="L708" s="33"/>
      <c r="M708" s="145" t="s">
        <v>1</v>
      </c>
      <c r="N708" s="146" t="s">
        <v>39</v>
      </c>
      <c r="O708" s="58"/>
      <c r="P708" s="147">
        <f>O708*H708</f>
        <v>0</v>
      </c>
      <c r="Q708" s="147">
        <v>0</v>
      </c>
      <c r="R708" s="147">
        <f>Q708*H708</f>
        <v>0</v>
      </c>
      <c r="S708" s="147">
        <v>4.0000000000000001E-3</v>
      </c>
      <c r="T708" s="148">
        <f>S708*H708</f>
        <v>2.4E-2</v>
      </c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R708" s="149" t="s">
        <v>89</v>
      </c>
      <c r="AT708" s="149" t="s">
        <v>127</v>
      </c>
      <c r="AU708" s="149" t="s">
        <v>83</v>
      </c>
      <c r="AY708" s="17" t="s">
        <v>130</v>
      </c>
      <c r="BE708" s="150">
        <f>IF(N708="základní",J708,0)</f>
        <v>0</v>
      </c>
      <c r="BF708" s="150">
        <f>IF(N708="snížená",J708,0)</f>
        <v>0</v>
      </c>
      <c r="BG708" s="150">
        <f>IF(N708="zákl. přenesená",J708,0)</f>
        <v>0</v>
      </c>
      <c r="BH708" s="150">
        <f>IF(N708="sníž. přenesená",J708,0)</f>
        <v>0</v>
      </c>
      <c r="BI708" s="150">
        <f>IF(N708="nulová",J708,0)</f>
        <v>0</v>
      </c>
      <c r="BJ708" s="17" t="s">
        <v>79</v>
      </c>
      <c r="BK708" s="150">
        <f>ROUND(I708*H708,2)</f>
        <v>0</v>
      </c>
      <c r="BL708" s="17" t="s">
        <v>89</v>
      </c>
      <c r="BM708" s="149" t="s">
        <v>1010</v>
      </c>
    </row>
    <row r="709" spans="1:65" s="2" customFormat="1" ht="29.25">
      <c r="A709" s="32"/>
      <c r="B709" s="33"/>
      <c r="C709" s="32"/>
      <c r="D709" s="151" t="s">
        <v>132</v>
      </c>
      <c r="E709" s="32"/>
      <c r="F709" s="152" t="s">
        <v>1011</v>
      </c>
      <c r="G709" s="32"/>
      <c r="H709" s="32"/>
      <c r="I709" s="96"/>
      <c r="J709" s="32"/>
      <c r="K709" s="32"/>
      <c r="L709" s="33"/>
      <c r="M709" s="153"/>
      <c r="N709" s="154"/>
      <c r="O709" s="58"/>
      <c r="P709" s="58"/>
      <c r="Q709" s="58"/>
      <c r="R709" s="58"/>
      <c r="S709" s="58"/>
      <c r="T709" s="59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T709" s="17" t="s">
        <v>132</v>
      </c>
      <c r="AU709" s="17" t="s">
        <v>83</v>
      </c>
    </row>
    <row r="710" spans="1:65" s="14" customFormat="1">
      <c r="B710" s="189"/>
      <c r="D710" s="151" t="s">
        <v>184</v>
      </c>
      <c r="E710" s="190" t="s">
        <v>1</v>
      </c>
      <c r="F710" s="191" t="s">
        <v>1012</v>
      </c>
      <c r="H710" s="192">
        <v>6</v>
      </c>
      <c r="I710" s="193"/>
      <c r="L710" s="189"/>
      <c r="M710" s="194"/>
      <c r="N710" s="195"/>
      <c r="O710" s="195"/>
      <c r="P710" s="195"/>
      <c r="Q710" s="195"/>
      <c r="R710" s="195"/>
      <c r="S710" s="195"/>
      <c r="T710" s="196"/>
      <c r="AT710" s="190" t="s">
        <v>184</v>
      </c>
      <c r="AU710" s="190" t="s">
        <v>83</v>
      </c>
      <c r="AV710" s="14" t="s">
        <v>83</v>
      </c>
      <c r="AW710" s="14" t="s">
        <v>30</v>
      </c>
      <c r="AX710" s="14" t="s">
        <v>74</v>
      </c>
      <c r="AY710" s="190" t="s">
        <v>130</v>
      </c>
    </row>
    <row r="711" spans="1:65" s="15" customFormat="1">
      <c r="B711" s="197"/>
      <c r="D711" s="151" t="s">
        <v>184</v>
      </c>
      <c r="E711" s="198" t="s">
        <v>1</v>
      </c>
      <c r="F711" s="199" t="s">
        <v>187</v>
      </c>
      <c r="H711" s="200">
        <v>6</v>
      </c>
      <c r="I711" s="201"/>
      <c r="L711" s="197"/>
      <c r="M711" s="202"/>
      <c r="N711" s="203"/>
      <c r="O711" s="203"/>
      <c r="P711" s="203"/>
      <c r="Q711" s="203"/>
      <c r="R711" s="203"/>
      <c r="S711" s="203"/>
      <c r="T711" s="204"/>
      <c r="AT711" s="198" t="s">
        <v>184</v>
      </c>
      <c r="AU711" s="198" t="s">
        <v>83</v>
      </c>
      <c r="AV711" s="15" t="s">
        <v>89</v>
      </c>
      <c r="AW711" s="15" t="s">
        <v>30</v>
      </c>
      <c r="AX711" s="15" t="s">
        <v>79</v>
      </c>
      <c r="AY711" s="198" t="s">
        <v>130</v>
      </c>
    </row>
    <row r="712" spans="1:65" s="2" customFormat="1" ht="16.5" customHeight="1">
      <c r="A712" s="32"/>
      <c r="B712" s="137"/>
      <c r="C712" s="138" t="s">
        <v>1013</v>
      </c>
      <c r="D712" s="138" t="s">
        <v>127</v>
      </c>
      <c r="E712" s="139" t="s">
        <v>1014</v>
      </c>
      <c r="F712" s="140" t="s">
        <v>1015</v>
      </c>
      <c r="G712" s="141" t="s">
        <v>323</v>
      </c>
      <c r="H712" s="142">
        <v>168</v>
      </c>
      <c r="I712" s="143"/>
      <c r="J712" s="144">
        <f>ROUND(I712*H712,2)</f>
        <v>0</v>
      </c>
      <c r="K712" s="140" t="s">
        <v>181</v>
      </c>
      <c r="L712" s="33"/>
      <c r="M712" s="145" t="s">
        <v>1</v>
      </c>
      <c r="N712" s="146" t="s">
        <v>39</v>
      </c>
      <c r="O712" s="58"/>
      <c r="P712" s="147">
        <f>O712*H712</f>
        <v>0</v>
      </c>
      <c r="Q712" s="147">
        <v>0</v>
      </c>
      <c r="R712" s="147">
        <f>Q712*H712</f>
        <v>0</v>
      </c>
      <c r="S712" s="147">
        <v>0</v>
      </c>
      <c r="T712" s="148">
        <f>S712*H712</f>
        <v>0</v>
      </c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R712" s="149" t="s">
        <v>89</v>
      </c>
      <c r="AT712" s="149" t="s">
        <v>127</v>
      </c>
      <c r="AU712" s="149" t="s">
        <v>83</v>
      </c>
      <c r="AY712" s="17" t="s">
        <v>130</v>
      </c>
      <c r="BE712" s="150">
        <f>IF(N712="základní",J712,0)</f>
        <v>0</v>
      </c>
      <c r="BF712" s="150">
        <f>IF(N712="snížená",J712,0)</f>
        <v>0</v>
      </c>
      <c r="BG712" s="150">
        <f>IF(N712="zákl. přenesená",J712,0)</f>
        <v>0</v>
      </c>
      <c r="BH712" s="150">
        <f>IF(N712="sníž. přenesená",J712,0)</f>
        <v>0</v>
      </c>
      <c r="BI712" s="150">
        <f>IF(N712="nulová",J712,0)</f>
        <v>0</v>
      </c>
      <c r="BJ712" s="17" t="s">
        <v>79</v>
      </c>
      <c r="BK712" s="150">
        <f>ROUND(I712*H712,2)</f>
        <v>0</v>
      </c>
      <c r="BL712" s="17" t="s">
        <v>89</v>
      </c>
      <c r="BM712" s="149" t="s">
        <v>1016</v>
      </c>
    </row>
    <row r="713" spans="1:65" s="2" customFormat="1" ht="39">
      <c r="A713" s="32"/>
      <c r="B713" s="33"/>
      <c r="C713" s="32"/>
      <c r="D713" s="151" t="s">
        <v>132</v>
      </c>
      <c r="E713" s="32"/>
      <c r="F713" s="152" t="s">
        <v>1017</v>
      </c>
      <c r="G713" s="32"/>
      <c r="H713" s="32"/>
      <c r="I713" s="96"/>
      <c r="J713" s="32"/>
      <c r="K713" s="32"/>
      <c r="L713" s="33"/>
      <c r="M713" s="153"/>
      <c r="N713" s="154"/>
      <c r="O713" s="58"/>
      <c r="P713" s="58"/>
      <c r="Q713" s="58"/>
      <c r="R713" s="58"/>
      <c r="S713" s="58"/>
      <c r="T713" s="59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T713" s="17" t="s">
        <v>132</v>
      </c>
      <c r="AU713" s="17" t="s">
        <v>83</v>
      </c>
    </row>
    <row r="714" spans="1:65" s="13" customFormat="1">
      <c r="B714" s="182"/>
      <c r="D714" s="151" t="s">
        <v>184</v>
      </c>
      <c r="E714" s="183" t="s">
        <v>1</v>
      </c>
      <c r="F714" s="184" t="s">
        <v>328</v>
      </c>
      <c r="H714" s="183" t="s">
        <v>1</v>
      </c>
      <c r="I714" s="185"/>
      <c r="L714" s="182"/>
      <c r="M714" s="186"/>
      <c r="N714" s="187"/>
      <c r="O714" s="187"/>
      <c r="P714" s="187"/>
      <c r="Q714" s="187"/>
      <c r="R714" s="187"/>
      <c r="S714" s="187"/>
      <c r="T714" s="188"/>
      <c r="AT714" s="183" t="s">
        <v>184</v>
      </c>
      <c r="AU714" s="183" t="s">
        <v>83</v>
      </c>
      <c r="AV714" s="13" t="s">
        <v>79</v>
      </c>
      <c r="AW714" s="13" t="s">
        <v>30</v>
      </c>
      <c r="AX714" s="13" t="s">
        <v>74</v>
      </c>
      <c r="AY714" s="183" t="s">
        <v>130</v>
      </c>
    </row>
    <row r="715" spans="1:65" s="14" customFormat="1">
      <c r="B715" s="189"/>
      <c r="D715" s="151" t="s">
        <v>184</v>
      </c>
      <c r="E715" s="190" t="s">
        <v>1</v>
      </c>
      <c r="F715" s="191" t="s">
        <v>329</v>
      </c>
      <c r="H715" s="192">
        <v>168</v>
      </c>
      <c r="I715" s="193"/>
      <c r="L715" s="189"/>
      <c r="M715" s="194"/>
      <c r="N715" s="195"/>
      <c r="O715" s="195"/>
      <c r="P715" s="195"/>
      <c r="Q715" s="195"/>
      <c r="R715" s="195"/>
      <c r="S715" s="195"/>
      <c r="T715" s="196"/>
      <c r="AT715" s="190" t="s">
        <v>184</v>
      </c>
      <c r="AU715" s="190" t="s">
        <v>83</v>
      </c>
      <c r="AV715" s="14" t="s">
        <v>83</v>
      </c>
      <c r="AW715" s="14" t="s">
        <v>30</v>
      </c>
      <c r="AX715" s="14" t="s">
        <v>74</v>
      </c>
      <c r="AY715" s="190" t="s">
        <v>130</v>
      </c>
    </row>
    <row r="716" spans="1:65" s="15" customFormat="1">
      <c r="B716" s="197"/>
      <c r="D716" s="151" t="s">
        <v>184</v>
      </c>
      <c r="E716" s="198" t="s">
        <v>1</v>
      </c>
      <c r="F716" s="199" t="s">
        <v>187</v>
      </c>
      <c r="H716" s="200">
        <v>168</v>
      </c>
      <c r="I716" s="201"/>
      <c r="L716" s="197"/>
      <c r="M716" s="202"/>
      <c r="N716" s="203"/>
      <c r="O716" s="203"/>
      <c r="P716" s="203"/>
      <c r="Q716" s="203"/>
      <c r="R716" s="203"/>
      <c r="S716" s="203"/>
      <c r="T716" s="204"/>
      <c r="AT716" s="198" t="s">
        <v>184</v>
      </c>
      <c r="AU716" s="198" t="s">
        <v>83</v>
      </c>
      <c r="AV716" s="15" t="s">
        <v>89</v>
      </c>
      <c r="AW716" s="15" t="s">
        <v>30</v>
      </c>
      <c r="AX716" s="15" t="s">
        <v>79</v>
      </c>
      <c r="AY716" s="198" t="s">
        <v>130</v>
      </c>
    </row>
    <row r="717" spans="1:65" s="2" customFormat="1" ht="21.75" customHeight="1">
      <c r="A717" s="32"/>
      <c r="B717" s="137"/>
      <c r="C717" s="138" t="s">
        <v>1018</v>
      </c>
      <c r="D717" s="138" t="s">
        <v>127</v>
      </c>
      <c r="E717" s="139" t="s">
        <v>1019</v>
      </c>
      <c r="F717" s="140" t="s">
        <v>1020</v>
      </c>
      <c r="G717" s="141" t="s">
        <v>180</v>
      </c>
      <c r="H717" s="142">
        <v>5</v>
      </c>
      <c r="I717" s="143"/>
      <c r="J717" s="144">
        <f>ROUND(I717*H717,2)</f>
        <v>0</v>
      </c>
      <c r="K717" s="140" t="s">
        <v>181</v>
      </c>
      <c r="L717" s="33"/>
      <c r="M717" s="145" t="s">
        <v>1</v>
      </c>
      <c r="N717" s="146" t="s">
        <v>39</v>
      </c>
      <c r="O717" s="58"/>
      <c r="P717" s="147">
        <f>O717*H717</f>
        <v>0</v>
      </c>
      <c r="Q717" s="147">
        <v>0</v>
      </c>
      <c r="R717" s="147">
        <f>Q717*H717</f>
        <v>0</v>
      </c>
      <c r="S717" s="147">
        <v>0</v>
      </c>
      <c r="T717" s="148">
        <f>S717*H717</f>
        <v>0</v>
      </c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R717" s="149" t="s">
        <v>89</v>
      </c>
      <c r="AT717" s="149" t="s">
        <v>127</v>
      </c>
      <c r="AU717" s="149" t="s">
        <v>83</v>
      </c>
      <c r="AY717" s="17" t="s">
        <v>130</v>
      </c>
      <c r="BE717" s="150">
        <f>IF(N717="základní",J717,0)</f>
        <v>0</v>
      </c>
      <c r="BF717" s="150">
        <f>IF(N717="snížená",J717,0)</f>
        <v>0</v>
      </c>
      <c r="BG717" s="150">
        <f>IF(N717="zákl. přenesená",J717,0)</f>
        <v>0</v>
      </c>
      <c r="BH717" s="150">
        <f>IF(N717="sníž. přenesená",J717,0)</f>
        <v>0</v>
      </c>
      <c r="BI717" s="150">
        <f>IF(N717="nulová",J717,0)</f>
        <v>0</v>
      </c>
      <c r="BJ717" s="17" t="s">
        <v>79</v>
      </c>
      <c r="BK717" s="150">
        <f>ROUND(I717*H717,2)</f>
        <v>0</v>
      </c>
      <c r="BL717" s="17" t="s">
        <v>89</v>
      </c>
      <c r="BM717" s="149" t="s">
        <v>1021</v>
      </c>
    </row>
    <row r="718" spans="1:65" s="2" customFormat="1" ht="39">
      <c r="A718" s="32"/>
      <c r="B718" s="33"/>
      <c r="C718" s="32"/>
      <c r="D718" s="151" t="s">
        <v>132</v>
      </c>
      <c r="E718" s="32"/>
      <c r="F718" s="152" t="s">
        <v>1022</v>
      </c>
      <c r="G718" s="32"/>
      <c r="H718" s="32"/>
      <c r="I718" s="96"/>
      <c r="J718" s="32"/>
      <c r="K718" s="32"/>
      <c r="L718" s="33"/>
      <c r="M718" s="153"/>
      <c r="N718" s="154"/>
      <c r="O718" s="58"/>
      <c r="P718" s="58"/>
      <c r="Q718" s="58"/>
      <c r="R718" s="58"/>
      <c r="S718" s="58"/>
      <c r="T718" s="59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T718" s="17" t="s">
        <v>132</v>
      </c>
      <c r="AU718" s="17" t="s">
        <v>83</v>
      </c>
    </row>
    <row r="719" spans="1:65" s="2" customFormat="1" ht="21.75" customHeight="1">
      <c r="A719" s="32"/>
      <c r="B719" s="137"/>
      <c r="C719" s="138" t="s">
        <v>1023</v>
      </c>
      <c r="D719" s="138" t="s">
        <v>127</v>
      </c>
      <c r="E719" s="139" t="s">
        <v>1024</v>
      </c>
      <c r="F719" s="140" t="s">
        <v>1025</v>
      </c>
      <c r="G719" s="141" t="s">
        <v>180</v>
      </c>
      <c r="H719" s="142">
        <v>44</v>
      </c>
      <c r="I719" s="143"/>
      <c r="J719" s="144">
        <f>ROUND(I719*H719,2)</f>
        <v>0</v>
      </c>
      <c r="K719" s="140" t="s">
        <v>181</v>
      </c>
      <c r="L719" s="33"/>
      <c r="M719" s="145" t="s">
        <v>1</v>
      </c>
      <c r="N719" s="146" t="s">
        <v>39</v>
      </c>
      <c r="O719" s="58"/>
      <c r="P719" s="147">
        <f>O719*H719</f>
        <v>0</v>
      </c>
      <c r="Q719" s="147">
        <v>0</v>
      </c>
      <c r="R719" s="147">
        <f>Q719*H719</f>
        <v>0</v>
      </c>
      <c r="S719" s="147">
        <v>0</v>
      </c>
      <c r="T719" s="148">
        <f>S719*H719</f>
        <v>0</v>
      </c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R719" s="149" t="s">
        <v>89</v>
      </c>
      <c r="AT719" s="149" t="s">
        <v>127</v>
      </c>
      <c r="AU719" s="149" t="s">
        <v>83</v>
      </c>
      <c r="AY719" s="17" t="s">
        <v>130</v>
      </c>
      <c r="BE719" s="150">
        <f>IF(N719="základní",J719,0)</f>
        <v>0</v>
      </c>
      <c r="BF719" s="150">
        <f>IF(N719="snížená",J719,0)</f>
        <v>0</v>
      </c>
      <c r="BG719" s="150">
        <f>IF(N719="zákl. přenesená",J719,0)</f>
        <v>0</v>
      </c>
      <c r="BH719" s="150">
        <f>IF(N719="sníž. přenesená",J719,0)</f>
        <v>0</v>
      </c>
      <c r="BI719" s="150">
        <f>IF(N719="nulová",J719,0)</f>
        <v>0</v>
      </c>
      <c r="BJ719" s="17" t="s">
        <v>79</v>
      </c>
      <c r="BK719" s="150">
        <f>ROUND(I719*H719,2)</f>
        <v>0</v>
      </c>
      <c r="BL719" s="17" t="s">
        <v>89</v>
      </c>
      <c r="BM719" s="149" t="s">
        <v>1026</v>
      </c>
    </row>
    <row r="720" spans="1:65" s="2" customFormat="1" ht="48.75">
      <c r="A720" s="32"/>
      <c r="B720" s="33"/>
      <c r="C720" s="32"/>
      <c r="D720" s="151" t="s">
        <v>132</v>
      </c>
      <c r="E720" s="32"/>
      <c r="F720" s="152" t="s">
        <v>1027</v>
      </c>
      <c r="G720" s="32"/>
      <c r="H720" s="32"/>
      <c r="I720" s="96"/>
      <c r="J720" s="32"/>
      <c r="K720" s="32"/>
      <c r="L720" s="33"/>
      <c r="M720" s="153"/>
      <c r="N720" s="154"/>
      <c r="O720" s="58"/>
      <c r="P720" s="58"/>
      <c r="Q720" s="58"/>
      <c r="R720" s="58"/>
      <c r="S720" s="58"/>
      <c r="T720" s="59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T720" s="17" t="s">
        <v>132</v>
      </c>
      <c r="AU720" s="17" t="s">
        <v>83</v>
      </c>
    </row>
    <row r="721" spans="1:65" s="14" customFormat="1">
      <c r="B721" s="189"/>
      <c r="D721" s="151" t="s">
        <v>184</v>
      </c>
      <c r="E721" s="190" t="s">
        <v>1</v>
      </c>
      <c r="F721" s="191" t="s">
        <v>1028</v>
      </c>
      <c r="H721" s="192">
        <v>44</v>
      </c>
      <c r="I721" s="193"/>
      <c r="L721" s="189"/>
      <c r="M721" s="194"/>
      <c r="N721" s="195"/>
      <c r="O721" s="195"/>
      <c r="P721" s="195"/>
      <c r="Q721" s="195"/>
      <c r="R721" s="195"/>
      <c r="S721" s="195"/>
      <c r="T721" s="196"/>
      <c r="AT721" s="190" t="s">
        <v>184</v>
      </c>
      <c r="AU721" s="190" t="s">
        <v>83</v>
      </c>
      <c r="AV721" s="14" t="s">
        <v>83</v>
      </c>
      <c r="AW721" s="14" t="s">
        <v>30</v>
      </c>
      <c r="AX721" s="14" t="s">
        <v>74</v>
      </c>
      <c r="AY721" s="190" t="s">
        <v>130</v>
      </c>
    </row>
    <row r="722" spans="1:65" s="15" customFormat="1">
      <c r="B722" s="197"/>
      <c r="D722" s="151" t="s">
        <v>184</v>
      </c>
      <c r="E722" s="198" t="s">
        <v>1</v>
      </c>
      <c r="F722" s="199" t="s">
        <v>187</v>
      </c>
      <c r="H722" s="200">
        <v>44</v>
      </c>
      <c r="I722" s="201"/>
      <c r="L722" s="197"/>
      <c r="M722" s="202"/>
      <c r="N722" s="203"/>
      <c r="O722" s="203"/>
      <c r="P722" s="203"/>
      <c r="Q722" s="203"/>
      <c r="R722" s="203"/>
      <c r="S722" s="203"/>
      <c r="T722" s="204"/>
      <c r="AT722" s="198" t="s">
        <v>184</v>
      </c>
      <c r="AU722" s="198" t="s">
        <v>83</v>
      </c>
      <c r="AV722" s="15" t="s">
        <v>89</v>
      </c>
      <c r="AW722" s="15" t="s">
        <v>30</v>
      </c>
      <c r="AX722" s="15" t="s">
        <v>79</v>
      </c>
      <c r="AY722" s="198" t="s">
        <v>130</v>
      </c>
    </row>
    <row r="723" spans="1:65" s="2" customFormat="1" ht="21.75" customHeight="1">
      <c r="A723" s="32"/>
      <c r="B723" s="137"/>
      <c r="C723" s="138" t="s">
        <v>1029</v>
      </c>
      <c r="D723" s="138" t="s">
        <v>127</v>
      </c>
      <c r="E723" s="139" t="s">
        <v>1030</v>
      </c>
      <c r="F723" s="140" t="s">
        <v>1031</v>
      </c>
      <c r="G723" s="141" t="s">
        <v>204</v>
      </c>
      <c r="H723" s="142">
        <v>41</v>
      </c>
      <c r="I723" s="143"/>
      <c r="J723" s="144">
        <f>ROUND(I723*H723,2)</f>
        <v>0</v>
      </c>
      <c r="K723" s="140" t="s">
        <v>181</v>
      </c>
      <c r="L723" s="33"/>
      <c r="M723" s="145" t="s">
        <v>1</v>
      </c>
      <c r="N723" s="146" t="s">
        <v>39</v>
      </c>
      <c r="O723" s="58"/>
      <c r="P723" s="147">
        <f>O723*H723</f>
        <v>0</v>
      </c>
      <c r="Q723" s="147">
        <v>0</v>
      </c>
      <c r="R723" s="147">
        <f>Q723*H723</f>
        <v>0</v>
      </c>
      <c r="S723" s="147">
        <v>2.2000000000000002</v>
      </c>
      <c r="T723" s="148">
        <f>S723*H723</f>
        <v>90.2</v>
      </c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R723" s="149" t="s">
        <v>89</v>
      </c>
      <c r="AT723" s="149" t="s">
        <v>127</v>
      </c>
      <c r="AU723" s="149" t="s">
        <v>83</v>
      </c>
      <c r="AY723" s="17" t="s">
        <v>130</v>
      </c>
      <c r="BE723" s="150">
        <f>IF(N723="základní",J723,0)</f>
        <v>0</v>
      </c>
      <c r="BF723" s="150">
        <f>IF(N723="snížená",J723,0)</f>
        <v>0</v>
      </c>
      <c r="BG723" s="150">
        <f>IF(N723="zákl. přenesená",J723,0)</f>
        <v>0</v>
      </c>
      <c r="BH723" s="150">
        <f>IF(N723="sníž. přenesená",J723,0)</f>
        <v>0</v>
      </c>
      <c r="BI723" s="150">
        <f>IF(N723="nulová",J723,0)</f>
        <v>0</v>
      </c>
      <c r="BJ723" s="17" t="s">
        <v>79</v>
      </c>
      <c r="BK723" s="150">
        <f>ROUND(I723*H723,2)</f>
        <v>0</v>
      </c>
      <c r="BL723" s="17" t="s">
        <v>89</v>
      </c>
      <c r="BM723" s="149" t="s">
        <v>1032</v>
      </c>
    </row>
    <row r="724" spans="1:65" s="2" customFormat="1" ht="19.5">
      <c r="A724" s="32"/>
      <c r="B724" s="33"/>
      <c r="C724" s="32"/>
      <c r="D724" s="151" t="s">
        <v>132</v>
      </c>
      <c r="E724" s="32"/>
      <c r="F724" s="152" t="s">
        <v>1033</v>
      </c>
      <c r="G724" s="32"/>
      <c r="H724" s="32"/>
      <c r="I724" s="96"/>
      <c r="J724" s="32"/>
      <c r="K724" s="32"/>
      <c r="L724" s="33"/>
      <c r="M724" s="153"/>
      <c r="N724" s="154"/>
      <c r="O724" s="58"/>
      <c r="P724" s="58"/>
      <c r="Q724" s="58"/>
      <c r="R724" s="58"/>
      <c r="S724" s="58"/>
      <c r="T724" s="59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T724" s="17" t="s">
        <v>132</v>
      </c>
      <c r="AU724" s="17" t="s">
        <v>83</v>
      </c>
    </row>
    <row r="725" spans="1:65" s="13" customFormat="1">
      <c r="B725" s="182"/>
      <c r="D725" s="151" t="s">
        <v>184</v>
      </c>
      <c r="E725" s="183" t="s">
        <v>1</v>
      </c>
      <c r="F725" s="184" t="s">
        <v>1034</v>
      </c>
      <c r="H725" s="183" t="s">
        <v>1</v>
      </c>
      <c r="I725" s="185"/>
      <c r="L725" s="182"/>
      <c r="M725" s="186"/>
      <c r="N725" s="187"/>
      <c r="O725" s="187"/>
      <c r="P725" s="187"/>
      <c r="Q725" s="187"/>
      <c r="R725" s="187"/>
      <c r="S725" s="187"/>
      <c r="T725" s="188"/>
      <c r="AT725" s="183" t="s">
        <v>184</v>
      </c>
      <c r="AU725" s="183" t="s">
        <v>83</v>
      </c>
      <c r="AV725" s="13" t="s">
        <v>79</v>
      </c>
      <c r="AW725" s="13" t="s">
        <v>30</v>
      </c>
      <c r="AX725" s="13" t="s">
        <v>74</v>
      </c>
      <c r="AY725" s="183" t="s">
        <v>130</v>
      </c>
    </row>
    <row r="726" spans="1:65" s="14" customFormat="1">
      <c r="B726" s="189"/>
      <c r="D726" s="151" t="s">
        <v>184</v>
      </c>
      <c r="E726" s="190" t="s">
        <v>1</v>
      </c>
      <c r="F726" s="191" t="s">
        <v>1035</v>
      </c>
      <c r="H726" s="192">
        <v>41</v>
      </c>
      <c r="I726" s="193"/>
      <c r="L726" s="189"/>
      <c r="M726" s="194"/>
      <c r="N726" s="195"/>
      <c r="O726" s="195"/>
      <c r="P726" s="195"/>
      <c r="Q726" s="195"/>
      <c r="R726" s="195"/>
      <c r="S726" s="195"/>
      <c r="T726" s="196"/>
      <c r="AT726" s="190" t="s">
        <v>184</v>
      </c>
      <c r="AU726" s="190" t="s">
        <v>83</v>
      </c>
      <c r="AV726" s="14" t="s">
        <v>83</v>
      </c>
      <c r="AW726" s="14" t="s">
        <v>30</v>
      </c>
      <c r="AX726" s="14" t="s">
        <v>74</v>
      </c>
      <c r="AY726" s="190" t="s">
        <v>130</v>
      </c>
    </row>
    <row r="727" spans="1:65" s="15" customFormat="1">
      <c r="B727" s="197"/>
      <c r="D727" s="151" t="s">
        <v>184</v>
      </c>
      <c r="E727" s="198" t="s">
        <v>1</v>
      </c>
      <c r="F727" s="199" t="s">
        <v>187</v>
      </c>
      <c r="H727" s="200">
        <v>41</v>
      </c>
      <c r="I727" s="201"/>
      <c r="L727" s="197"/>
      <c r="M727" s="202"/>
      <c r="N727" s="203"/>
      <c r="O727" s="203"/>
      <c r="P727" s="203"/>
      <c r="Q727" s="203"/>
      <c r="R727" s="203"/>
      <c r="S727" s="203"/>
      <c r="T727" s="204"/>
      <c r="AT727" s="198" t="s">
        <v>184</v>
      </c>
      <c r="AU727" s="198" t="s">
        <v>83</v>
      </c>
      <c r="AV727" s="15" t="s">
        <v>89</v>
      </c>
      <c r="AW727" s="15" t="s">
        <v>30</v>
      </c>
      <c r="AX727" s="15" t="s">
        <v>79</v>
      </c>
      <c r="AY727" s="198" t="s">
        <v>130</v>
      </c>
    </row>
    <row r="728" spans="1:65" s="2" customFormat="1" ht="16.5" customHeight="1">
      <c r="A728" s="32"/>
      <c r="B728" s="137"/>
      <c r="C728" s="205" t="s">
        <v>1036</v>
      </c>
      <c r="D728" s="205" t="s">
        <v>264</v>
      </c>
      <c r="E728" s="206" t="s">
        <v>189</v>
      </c>
      <c r="F728" s="207" t="s">
        <v>1037</v>
      </c>
      <c r="G728" s="208" t="s">
        <v>164</v>
      </c>
      <c r="H728" s="209">
        <v>10</v>
      </c>
      <c r="I728" s="210"/>
      <c r="J728" s="211">
        <f>ROUND(I728*H728,2)</f>
        <v>0</v>
      </c>
      <c r="K728" s="207" t="s">
        <v>181</v>
      </c>
      <c r="L728" s="212"/>
      <c r="M728" s="213" t="s">
        <v>1</v>
      </c>
      <c r="N728" s="214" t="s">
        <v>39</v>
      </c>
      <c r="O728" s="58"/>
      <c r="P728" s="147">
        <f>O728*H728</f>
        <v>0</v>
      </c>
      <c r="Q728" s="147">
        <v>0</v>
      </c>
      <c r="R728" s="147">
        <f>Q728*H728</f>
        <v>0</v>
      </c>
      <c r="S728" s="147">
        <v>0</v>
      </c>
      <c r="T728" s="148">
        <f>S728*H728</f>
        <v>0</v>
      </c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R728" s="149" t="s">
        <v>101</v>
      </c>
      <c r="AT728" s="149" t="s">
        <v>264</v>
      </c>
      <c r="AU728" s="149" t="s">
        <v>83</v>
      </c>
      <c r="AY728" s="17" t="s">
        <v>130</v>
      </c>
      <c r="BE728" s="150">
        <f>IF(N728="základní",J728,0)</f>
        <v>0</v>
      </c>
      <c r="BF728" s="150">
        <f>IF(N728="snížená",J728,0)</f>
        <v>0</v>
      </c>
      <c r="BG728" s="150">
        <f>IF(N728="zákl. přenesená",J728,0)</f>
        <v>0</v>
      </c>
      <c r="BH728" s="150">
        <f>IF(N728="sníž. přenesená",J728,0)</f>
        <v>0</v>
      </c>
      <c r="BI728" s="150">
        <f>IF(N728="nulová",J728,0)</f>
        <v>0</v>
      </c>
      <c r="BJ728" s="17" t="s">
        <v>79</v>
      </c>
      <c r="BK728" s="150">
        <f>ROUND(I728*H728,2)</f>
        <v>0</v>
      </c>
      <c r="BL728" s="17" t="s">
        <v>89</v>
      </c>
      <c r="BM728" s="149" t="s">
        <v>1038</v>
      </c>
    </row>
    <row r="729" spans="1:65" s="2" customFormat="1">
      <c r="A729" s="32"/>
      <c r="B729" s="33"/>
      <c r="C729" s="32"/>
      <c r="D729" s="151" t="s">
        <v>132</v>
      </c>
      <c r="E729" s="32"/>
      <c r="F729" s="152" t="s">
        <v>1037</v>
      </c>
      <c r="G729" s="32"/>
      <c r="H729" s="32"/>
      <c r="I729" s="96"/>
      <c r="J729" s="32"/>
      <c r="K729" s="32"/>
      <c r="L729" s="33"/>
      <c r="M729" s="153"/>
      <c r="N729" s="154"/>
      <c r="O729" s="58"/>
      <c r="P729" s="58"/>
      <c r="Q729" s="58"/>
      <c r="R729" s="58"/>
      <c r="S729" s="58"/>
      <c r="T729" s="59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T729" s="17" t="s">
        <v>132</v>
      </c>
      <c r="AU729" s="17" t="s">
        <v>83</v>
      </c>
    </row>
    <row r="730" spans="1:65" s="2" customFormat="1" ht="21.75" customHeight="1">
      <c r="A730" s="32"/>
      <c r="B730" s="137"/>
      <c r="C730" s="205" t="s">
        <v>1039</v>
      </c>
      <c r="D730" s="205" t="s">
        <v>264</v>
      </c>
      <c r="E730" s="206" t="s">
        <v>192</v>
      </c>
      <c r="F730" s="207" t="s">
        <v>1040</v>
      </c>
      <c r="G730" s="208" t="s">
        <v>323</v>
      </c>
      <c r="H730" s="209">
        <v>18.8</v>
      </c>
      <c r="I730" s="210"/>
      <c r="J730" s="211">
        <f>ROUND(I730*H730,2)</f>
        <v>0</v>
      </c>
      <c r="K730" s="207" t="s">
        <v>181</v>
      </c>
      <c r="L730" s="212"/>
      <c r="M730" s="213" t="s">
        <v>1</v>
      </c>
      <c r="N730" s="214" t="s">
        <v>39</v>
      </c>
      <c r="O730" s="58"/>
      <c r="P730" s="147">
        <f>O730*H730</f>
        <v>0</v>
      </c>
      <c r="Q730" s="147">
        <v>0.03</v>
      </c>
      <c r="R730" s="147">
        <f>Q730*H730</f>
        <v>0.56399999999999995</v>
      </c>
      <c r="S730" s="147">
        <v>0</v>
      </c>
      <c r="T730" s="148">
        <f>S730*H730</f>
        <v>0</v>
      </c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R730" s="149" t="s">
        <v>101</v>
      </c>
      <c r="AT730" s="149" t="s">
        <v>264</v>
      </c>
      <c r="AU730" s="149" t="s">
        <v>83</v>
      </c>
      <c r="AY730" s="17" t="s">
        <v>130</v>
      </c>
      <c r="BE730" s="150">
        <f>IF(N730="základní",J730,0)</f>
        <v>0</v>
      </c>
      <c r="BF730" s="150">
        <f>IF(N730="snížená",J730,0)</f>
        <v>0</v>
      </c>
      <c r="BG730" s="150">
        <f>IF(N730="zákl. přenesená",J730,0)</f>
        <v>0</v>
      </c>
      <c r="BH730" s="150">
        <f>IF(N730="sníž. přenesená",J730,0)</f>
        <v>0</v>
      </c>
      <c r="BI730" s="150">
        <f>IF(N730="nulová",J730,0)</f>
        <v>0</v>
      </c>
      <c r="BJ730" s="17" t="s">
        <v>79</v>
      </c>
      <c r="BK730" s="150">
        <f>ROUND(I730*H730,2)</f>
        <v>0</v>
      </c>
      <c r="BL730" s="17" t="s">
        <v>89</v>
      </c>
      <c r="BM730" s="149" t="s">
        <v>1041</v>
      </c>
    </row>
    <row r="731" spans="1:65" s="2" customFormat="1">
      <c r="A731" s="32"/>
      <c r="B731" s="33"/>
      <c r="C731" s="32"/>
      <c r="D731" s="151" t="s">
        <v>132</v>
      </c>
      <c r="E731" s="32"/>
      <c r="F731" s="152" t="s">
        <v>1042</v>
      </c>
      <c r="G731" s="32"/>
      <c r="H731" s="32"/>
      <c r="I731" s="96"/>
      <c r="J731" s="32"/>
      <c r="K731" s="32"/>
      <c r="L731" s="33"/>
      <c r="M731" s="153"/>
      <c r="N731" s="154"/>
      <c r="O731" s="58"/>
      <c r="P731" s="58"/>
      <c r="Q731" s="58"/>
      <c r="R731" s="58"/>
      <c r="S731" s="58"/>
      <c r="T731" s="59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T731" s="17" t="s">
        <v>132</v>
      </c>
      <c r="AU731" s="17" t="s">
        <v>83</v>
      </c>
    </row>
    <row r="732" spans="1:65" s="14" customFormat="1">
      <c r="B732" s="189"/>
      <c r="D732" s="151" t="s">
        <v>184</v>
      </c>
      <c r="E732" s="190" t="s">
        <v>1</v>
      </c>
      <c r="F732" s="191" t="s">
        <v>1043</v>
      </c>
      <c r="H732" s="192">
        <v>18.8</v>
      </c>
      <c r="I732" s="193"/>
      <c r="L732" s="189"/>
      <c r="M732" s="194"/>
      <c r="N732" s="195"/>
      <c r="O732" s="195"/>
      <c r="P732" s="195"/>
      <c r="Q732" s="195"/>
      <c r="R732" s="195"/>
      <c r="S732" s="195"/>
      <c r="T732" s="196"/>
      <c r="AT732" s="190" t="s">
        <v>184</v>
      </c>
      <c r="AU732" s="190" t="s">
        <v>83</v>
      </c>
      <c r="AV732" s="14" t="s">
        <v>83</v>
      </c>
      <c r="AW732" s="14" t="s">
        <v>30</v>
      </c>
      <c r="AX732" s="14" t="s">
        <v>74</v>
      </c>
      <c r="AY732" s="190" t="s">
        <v>130</v>
      </c>
    </row>
    <row r="733" spans="1:65" s="15" customFormat="1">
      <c r="B733" s="197"/>
      <c r="D733" s="151" t="s">
        <v>184</v>
      </c>
      <c r="E733" s="198" t="s">
        <v>1</v>
      </c>
      <c r="F733" s="199" t="s">
        <v>187</v>
      </c>
      <c r="H733" s="200">
        <v>18.8</v>
      </c>
      <c r="I733" s="201"/>
      <c r="L733" s="197"/>
      <c r="M733" s="202"/>
      <c r="N733" s="203"/>
      <c r="O733" s="203"/>
      <c r="P733" s="203"/>
      <c r="Q733" s="203"/>
      <c r="R733" s="203"/>
      <c r="S733" s="203"/>
      <c r="T733" s="204"/>
      <c r="AT733" s="198" t="s">
        <v>184</v>
      </c>
      <c r="AU733" s="198" t="s">
        <v>83</v>
      </c>
      <c r="AV733" s="15" t="s">
        <v>89</v>
      </c>
      <c r="AW733" s="15" t="s">
        <v>30</v>
      </c>
      <c r="AX733" s="15" t="s">
        <v>79</v>
      </c>
      <c r="AY733" s="198" t="s">
        <v>130</v>
      </c>
    </row>
    <row r="734" spans="1:65" s="2" customFormat="1" ht="16.5" customHeight="1">
      <c r="A734" s="32"/>
      <c r="B734" s="137"/>
      <c r="C734" s="205" t="s">
        <v>1044</v>
      </c>
      <c r="D734" s="205" t="s">
        <v>264</v>
      </c>
      <c r="E734" s="206" t="s">
        <v>196</v>
      </c>
      <c r="F734" s="207" t="s">
        <v>1045</v>
      </c>
      <c r="G734" s="208" t="s">
        <v>129</v>
      </c>
      <c r="H734" s="209">
        <v>1</v>
      </c>
      <c r="I734" s="210"/>
      <c r="J734" s="211">
        <f>ROUND(I734*H734,2)</f>
        <v>0</v>
      </c>
      <c r="K734" s="207" t="s">
        <v>181</v>
      </c>
      <c r="L734" s="212"/>
      <c r="M734" s="213" t="s">
        <v>1</v>
      </c>
      <c r="N734" s="214" t="s">
        <v>39</v>
      </c>
      <c r="O734" s="58"/>
      <c r="P734" s="147">
        <f>O734*H734</f>
        <v>0</v>
      </c>
      <c r="Q734" s="147">
        <v>0.08</v>
      </c>
      <c r="R734" s="147">
        <f>Q734*H734</f>
        <v>0.08</v>
      </c>
      <c r="S734" s="147">
        <v>0</v>
      </c>
      <c r="T734" s="148">
        <f>S734*H734</f>
        <v>0</v>
      </c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R734" s="149" t="s">
        <v>101</v>
      </c>
      <c r="AT734" s="149" t="s">
        <v>264</v>
      </c>
      <c r="AU734" s="149" t="s">
        <v>83</v>
      </c>
      <c r="AY734" s="17" t="s">
        <v>130</v>
      </c>
      <c r="BE734" s="150">
        <f>IF(N734="základní",J734,0)</f>
        <v>0</v>
      </c>
      <c r="BF734" s="150">
        <f>IF(N734="snížená",J734,0)</f>
        <v>0</v>
      </c>
      <c r="BG734" s="150">
        <f>IF(N734="zákl. přenesená",J734,0)</f>
        <v>0</v>
      </c>
      <c r="BH734" s="150">
        <f>IF(N734="sníž. přenesená",J734,0)</f>
        <v>0</v>
      </c>
      <c r="BI734" s="150">
        <f>IF(N734="nulová",J734,0)</f>
        <v>0</v>
      </c>
      <c r="BJ734" s="17" t="s">
        <v>79</v>
      </c>
      <c r="BK734" s="150">
        <f>ROUND(I734*H734,2)</f>
        <v>0</v>
      </c>
      <c r="BL734" s="17" t="s">
        <v>89</v>
      </c>
      <c r="BM734" s="149" t="s">
        <v>1046</v>
      </c>
    </row>
    <row r="735" spans="1:65" s="2" customFormat="1">
      <c r="A735" s="32"/>
      <c r="B735" s="33"/>
      <c r="C735" s="32"/>
      <c r="D735" s="151" t="s">
        <v>132</v>
      </c>
      <c r="E735" s="32"/>
      <c r="F735" s="152" t="s">
        <v>1047</v>
      </c>
      <c r="G735" s="32"/>
      <c r="H735" s="32"/>
      <c r="I735" s="96"/>
      <c r="J735" s="32"/>
      <c r="K735" s="32"/>
      <c r="L735" s="33"/>
      <c r="M735" s="153"/>
      <c r="N735" s="154"/>
      <c r="O735" s="58"/>
      <c r="P735" s="58"/>
      <c r="Q735" s="58"/>
      <c r="R735" s="58"/>
      <c r="S735" s="58"/>
      <c r="T735" s="59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T735" s="17" t="s">
        <v>132</v>
      </c>
      <c r="AU735" s="17" t="s">
        <v>83</v>
      </c>
    </row>
    <row r="736" spans="1:65" s="2" customFormat="1" ht="16.5" customHeight="1">
      <c r="A736" s="32"/>
      <c r="B736" s="137"/>
      <c r="C736" s="205" t="s">
        <v>1048</v>
      </c>
      <c r="D736" s="205" t="s">
        <v>264</v>
      </c>
      <c r="E736" s="206" t="s">
        <v>199</v>
      </c>
      <c r="F736" s="207" t="s">
        <v>1049</v>
      </c>
      <c r="G736" s="208" t="s">
        <v>323</v>
      </c>
      <c r="H736" s="209">
        <v>14</v>
      </c>
      <c r="I736" s="210"/>
      <c r="J736" s="211">
        <f>ROUND(I736*H736,2)</f>
        <v>0</v>
      </c>
      <c r="K736" s="207" t="s">
        <v>181</v>
      </c>
      <c r="L736" s="212"/>
      <c r="M736" s="213" t="s">
        <v>1</v>
      </c>
      <c r="N736" s="214" t="s">
        <v>39</v>
      </c>
      <c r="O736" s="58"/>
      <c r="P736" s="147">
        <f>O736*H736</f>
        <v>0</v>
      </c>
      <c r="Q736" s="147">
        <v>0.02</v>
      </c>
      <c r="R736" s="147">
        <f>Q736*H736</f>
        <v>0.28000000000000003</v>
      </c>
      <c r="S736" s="147">
        <v>0</v>
      </c>
      <c r="T736" s="148">
        <f>S736*H736</f>
        <v>0</v>
      </c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R736" s="149" t="s">
        <v>101</v>
      </c>
      <c r="AT736" s="149" t="s">
        <v>264</v>
      </c>
      <c r="AU736" s="149" t="s">
        <v>83</v>
      </c>
      <c r="AY736" s="17" t="s">
        <v>130</v>
      </c>
      <c r="BE736" s="150">
        <f>IF(N736="základní",J736,0)</f>
        <v>0</v>
      </c>
      <c r="BF736" s="150">
        <f>IF(N736="snížená",J736,0)</f>
        <v>0</v>
      </c>
      <c r="BG736" s="150">
        <f>IF(N736="zákl. přenesená",J736,0)</f>
        <v>0</v>
      </c>
      <c r="BH736" s="150">
        <f>IF(N736="sníž. přenesená",J736,0)</f>
        <v>0</v>
      </c>
      <c r="BI736" s="150">
        <f>IF(N736="nulová",J736,0)</f>
        <v>0</v>
      </c>
      <c r="BJ736" s="17" t="s">
        <v>79</v>
      </c>
      <c r="BK736" s="150">
        <f>ROUND(I736*H736,2)</f>
        <v>0</v>
      </c>
      <c r="BL736" s="17" t="s">
        <v>89</v>
      </c>
      <c r="BM736" s="149" t="s">
        <v>1050</v>
      </c>
    </row>
    <row r="737" spans="1:65" s="2" customFormat="1">
      <c r="A737" s="32"/>
      <c r="B737" s="33"/>
      <c r="C737" s="32"/>
      <c r="D737" s="151" t="s">
        <v>132</v>
      </c>
      <c r="E737" s="32"/>
      <c r="F737" s="152" t="s">
        <v>1049</v>
      </c>
      <c r="G737" s="32"/>
      <c r="H737" s="32"/>
      <c r="I737" s="96"/>
      <c r="J737" s="32"/>
      <c r="K737" s="32"/>
      <c r="L737" s="33"/>
      <c r="M737" s="153"/>
      <c r="N737" s="154"/>
      <c r="O737" s="58"/>
      <c r="P737" s="58"/>
      <c r="Q737" s="58"/>
      <c r="R737" s="58"/>
      <c r="S737" s="58"/>
      <c r="T737" s="59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T737" s="17" t="s">
        <v>132</v>
      </c>
      <c r="AU737" s="17" t="s">
        <v>83</v>
      </c>
    </row>
    <row r="738" spans="1:65" s="2" customFormat="1" ht="16.5" customHeight="1">
      <c r="A738" s="32"/>
      <c r="B738" s="137"/>
      <c r="C738" s="205" t="s">
        <v>1051</v>
      </c>
      <c r="D738" s="205" t="s">
        <v>264</v>
      </c>
      <c r="E738" s="206" t="s">
        <v>1052</v>
      </c>
      <c r="F738" s="207" t="s">
        <v>1053</v>
      </c>
      <c r="G738" s="208" t="s">
        <v>129</v>
      </c>
      <c r="H738" s="209">
        <v>1</v>
      </c>
      <c r="I738" s="210"/>
      <c r="J738" s="211">
        <f>ROUND(I738*H738,2)</f>
        <v>0</v>
      </c>
      <c r="K738" s="207" t="s">
        <v>181</v>
      </c>
      <c r="L738" s="212"/>
      <c r="M738" s="213" t="s">
        <v>1</v>
      </c>
      <c r="N738" s="214" t="s">
        <v>39</v>
      </c>
      <c r="O738" s="58"/>
      <c r="P738" s="147">
        <f>O738*H738</f>
        <v>0</v>
      </c>
      <c r="Q738" s="147">
        <v>0.02</v>
      </c>
      <c r="R738" s="147">
        <f>Q738*H738</f>
        <v>0.02</v>
      </c>
      <c r="S738" s="147">
        <v>0</v>
      </c>
      <c r="T738" s="148">
        <f>S738*H738</f>
        <v>0</v>
      </c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R738" s="149" t="s">
        <v>101</v>
      </c>
      <c r="AT738" s="149" t="s">
        <v>264</v>
      </c>
      <c r="AU738" s="149" t="s">
        <v>83</v>
      </c>
      <c r="AY738" s="17" t="s">
        <v>130</v>
      </c>
      <c r="BE738" s="150">
        <f>IF(N738="základní",J738,0)</f>
        <v>0</v>
      </c>
      <c r="BF738" s="150">
        <f>IF(N738="snížená",J738,0)</f>
        <v>0</v>
      </c>
      <c r="BG738" s="150">
        <f>IF(N738="zákl. přenesená",J738,0)</f>
        <v>0</v>
      </c>
      <c r="BH738" s="150">
        <f>IF(N738="sníž. přenesená",J738,0)</f>
        <v>0</v>
      </c>
      <c r="BI738" s="150">
        <f>IF(N738="nulová",J738,0)</f>
        <v>0</v>
      </c>
      <c r="BJ738" s="17" t="s">
        <v>79</v>
      </c>
      <c r="BK738" s="150">
        <f>ROUND(I738*H738,2)</f>
        <v>0</v>
      </c>
      <c r="BL738" s="17" t="s">
        <v>89</v>
      </c>
      <c r="BM738" s="149" t="s">
        <v>1054</v>
      </c>
    </row>
    <row r="739" spans="1:65" s="2" customFormat="1">
      <c r="A739" s="32"/>
      <c r="B739" s="33"/>
      <c r="C739" s="32"/>
      <c r="D739" s="151" t="s">
        <v>132</v>
      </c>
      <c r="E739" s="32"/>
      <c r="F739" s="152" t="s">
        <v>1053</v>
      </c>
      <c r="G739" s="32"/>
      <c r="H739" s="32"/>
      <c r="I739" s="96"/>
      <c r="J739" s="32"/>
      <c r="K739" s="32"/>
      <c r="L739" s="33"/>
      <c r="M739" s="153"/>
      <c r="N739" s="154"/>
      <c r="O739" s="58"/>
      <c r="P739" s="58"/>
      <c r="Q739" s="58"/>
      <c r="R739" s="58"/>
      <c r="S739" s="58"/>
      <c r="T739" s="59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T739" s="17" t="s">
        <v>132</v>
      </c>
      <c r="AU739" s="17" t="s">
        <v>83</v>
      </c>
    </row>
    <row r="740" spans="1:65" s="2" customFormat="1" ht="16.5" customHeight="1">
      <c r="A740" s="32"/>
      <c r="B740" s="137"/>
      <c r="C740" s="205" t="s">
        <v>1055</v>
      </c>
      <c r="D740" s="205" t="s">
        <v>264</v>
      </c>
      <c r="E740" s="206" t="s">
        <v>1056</v>
      </c>
      <c r="F740" s="207" t="s">
        <v>1057</v>
      </c>
      <c r="G740" s="208" t="s">
        <v>164</v>
      </c>
      <c r="H740" s="209">
        <v>8</v>
      </c>
      <c r="I740" s="210"/>
      <c r="J740" s="211">
        <f>ROUND(I740*H740,2)</f>
        <v>0</v>
      </c>
      <c r="K740" s="207" t="s">
        <v>181</v>
      </c>
      <c r="L740" s="212"/>
      <c r="M740" s="213" t="s">
        <v>1</v>
      </c>
      <c r="N740" s="214" t="s">
        <v>39</v>
      </c>
      <c r="O740" s="58"/>
      <c r="P740" s="147">
        <f>O740*H740</f>
        <v>0</v>
      </c>
      <c r="Q740" s="147">
        <v>0</v>
      </c>
      <c r="R740" s="147">
        <f>Q740*H740</f>
        <v>0</v>
      </c>
      <c r="S740" s="147">
        <v>0</v>
      </c>
      <c r="T740" s="148">
        <f>S740*H740</f>
        <v>0</v>
      </c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R740" s="149" t="s">
        <v>101</v>
      </c>
      <c r="AT740" s="149" t="s">
        <v>264</v>
      </c>
      <c r="AU740" s="149" t="s">
        <v>83</v>
      </c>
      <c r="AY740" s="17" t="s">
        <v>130</v>
      </c>
      <c r="BE740" s="150">
        <f>IF(N740="základní",J740,0)</f>
        <v>0</v>
      </c>
      <c r="BF740" s="150">
        <f>IF(N740="snížená",J740,0)</f>
        <v>0</v>
      </c>
      <c r="BG740" s="150">
        <f>IF(N740="zákl. přenesená",J740,0)</f>
        <v>0</v>
      </c>
      <c r="BH740" s="150">
        <f>IF(N740="sníž. přenesená",J740,0)</f>
        <v>0</v>
      </c>
      <c r="BI740" s="150">
        <f>IF(N740="nulová",J740,0)</f>
        <v>0</v>
      </c>
      <c r="BJ740" s="17" t="s">
        <v>79</v>
      </c>
      <c r="BK740" s="150">
        <f>ROUND(I740*H740,2)</f>
        <v>0</v>
      </c>
      <c r="BL740" s="17" t="s">
        <v>89</v>
      </c>
      <c r="BM740" s="149" t="s">
        <v>1058</v>
      </c>
    </row>
    <row r="741" spans="1:65" s="2" customFormat="1">
      <c r="A741" s="32"/>
      <c r="B741" s="33"/>
      <c r="C741" s="32"/>
      <c r="D741" s="151" t="s">
        <v>132</v>
      </c>
      <c r="E741" s="32"/>
      <c r="F741" s="152" t="s">
        <v>1057</v>
      </c>
      <c r="G741" s="32"/>
      <c r="H741" s="32"/>
      <c r="I741" s="96"/>
      <c r="J741" s="32"/>
      <c r="K741" s="32"/>
      <c r="L741" s="33"/>
      <c r="M741" s="153"/>
      <c r="N741" s="154"/>
      <c r="O741" s="58"/>
      <c r="P741" s="58"/>
      <c r="Q741" s="58"/>
      <c r="R741" s="58"/>
      <c r="S741" s="58"/>
      <c r="T741" s="59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T741" s="17" t="s">
        <v>132</v>
      </c>
      <c r="AU741" s="17" t="s">
        <v>83</v>
      </c>
    </row>
    <row r="742" spans="1:65" s="12" customFormat="1" ht="22.9" customHeight="1">
      <c r="B742" s="169"/>
      <c r="D742" s="170" t="s">
        <v>73</v>
      </c>
      <c r="E742" s="180" t="s">
        <v>224</v>
      </c>
      <c r="F742" s="180" t="s">
        <v>225</v>
      </c>
      <c r="I742" s="172"/>
      <c r="J742" s="181">
        <f>BK742</f>
        <v>0</v>
      </c>
      <c r="L742" s="169"/>
      <c r="M742" s="174"/>
      <c r="N742" s="175"/>
      <c r="O742" s="175"/>
      <c r="P742" s="176">
        <f>SUM(P743:P760)</f>
        <v>0</v>
      </c>
      <c r="Q742" s="175"/>
      <c r="R742" s="176">
        <f>SUM(R743:R760)</f>
        <v>0</v>
      </c>
      <c r="S742" s="175"/>
      <c r="T742" s="177">
        <f>SUM(T743:T760)</f>
        <v>0</v>
      </c>
      <c r="AR742" s="170" t="s">
        <v>79</v>
      </c>
      <c r="AT742" s="178" t="s">
        <v>73</v>
      </c>
      <c r="AU742" s="178" t="s">
        <v>79</v>
      </c>
      <c r="AY742" s="170" t="s">
        <v>130</v>
      </c>
      <c r="BK742" s="179">
        <f>SUM(BK743:BK760)</f>
        <v>0</v>
      </c>
    </row>
    <row r="743" spans="1:65" s="2" customFormat="1" ht="16.5" customHeight="1">
      <c r="A743" s="32"/>
      <c r="B743" s="137"/>
      <c r="C743" s="138" t="s">
        <v>1059</v>
      </c>
      <c r="D743" s="138" t="s">
        <v>127</v>
      </c>
      <c r="E743" s="139" t="s">
        <v>226</v>
      </c>
      <c r="F743" s="140" t="s">
        <v>227</v>
      </c>
      <c r="G743" s="141" t="s">
        <v>228</v>
      </c>
      <c r="H743" s="142">
        <v>3135.3960000000002</v>
      </c>
      <c r="I743" s="143"/>
      <c r="J743" s="144">
        <f>ROUND(I743*H743,2)</f>
        <v>0</v>
      </c>
      <c r="K743" s="140" t="s">
        <v>181</v>
      </c>
      <c r="L743" s="33"/>
      <c r="M743" s="145" t="s">
        <v>1</v>
      </c>
      <c r="N743" s="146" t="s">
        <v>39</v>
      </c>
      <c r="O743" s="58"/>
      <c r="P743" s="147">
        <f>O743*H743</f>
        <v>0</v>
      </c>
      <c r="Q743" s="147">
        <v>0</v>
      </c>
      <c r="R743" s="147">
        <f>Q743*H743</f>
        <v>0</v>
      </c>
      <c r="S743" s="147">
        <v>0</v>
      </c>
      <c r="T743" s="148">
        <f>S743*H743</f>
        <v>0</v>
      </c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R743" s="149" t="s">
        <v>89</v>
      </c>
      <c r="AT743" s="149" t="s">
        <v>127</v>
      </c>
      <c r="AU743" s="149" t="s">
        <v>83</v>
      </c>
      <c r="AY743" s="17" t="s">
        <v>130</v>
      </c>
      <c r="BE743" s="150">
        <f>IF(N743="základní",J743,0)</f>
        <v>0</v>
      </c>
      <c r="BF743" s="150">
        <f>IF(N743="snížená",J743,0)</f>
        <v>0</v>
      </c>
      <c r="BG743" s="150">
        <f>IF(N743="zákl. přenesená",J743,0)</f>
        <v>0</v>
      </c>
      <c r="BH743" s="150">
        <f>IF(N743="sníž. přenesená",J743,0)</f>
        <v>0</v>
      </c>
      <c r="BI743" s="150">
        <f>IF(N743="nulová",J743,0)</f>
        <v>0</v>
      </c>
      <c r="BJ743" s="17" t="s">
        <v>79</v>
      </c>
      <c r="BK743" s="150">
        <f>ROUND(I743*H743,2)</f>
        <v>0</v>
      </c>
      <c r="BL743" s="17" t="s">
        <v>89</v>
      </c>
      <c r="BM743" s="149" t="s">
        <v>1060</v>
      </c>
    </row>
    <row r="744" spans="1:65" s="2" customFormat="1" ht="19.5">
      <c r="A744" s="32"/>
      <c r="B744" s="33"/>
      <c r="C744" s="32"/>
      <c r="D744" s="151" t="s">
        <v>132</v>
      </c>
      <c r="E744" s="32"/>
      <c r="F744" s="152" t="s">
        <v>1061</v>
      </c>
      <c r="G744" s="32"/>
      <c r="H744" s="32"/>
      <c r="I744" s="96"/>
      <c r="J744" s="32"/>
      <c r="K744" s="32"/>
      <c r="L744" s="33"/>
      <c r="M744" s="153"/>
      <c r="N744" s="154"/>
      <c r="O744" s="58"/>
      <c r="P744" s="58"/>
      <c r="Q744" s="58"/>
      <c r="R744" s="58"/>
      <c r="S744" s="58"/>
      <c r="T744" s="59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T744" s="17" t="s">
        <v>132</v>
      </c>
      <c r="AU744" s="17" t="s">
        <v>83</v>
      </c>
    </row>
    <row r="745" spans="1:65" s="14" customFormat="1">
      <c r="B745" s="189"/>
      <c r="D745" s="151" t="s">
        <v>184</v>
      </c>
      <c r="E745" s="190" t="s">
        <v>1</v>
      </c>
      <c r="F745" s="191" t="s">
        <v>1062</v>
      </c>
      <c r="H745" s="192">
        <v>3135.3960000000002</v>
      </c>
      <c r="I745" s="193"/>
      <c r="L745" s="189"/>
      <c r="M745" s="194"/>
      <c r="N745" s="195"/>
      <c r="O745" s="195"/>
      <c r="P745" s="195"/>
      <c r="Q745" s="195"/>
      <c r="R745" s="195"/>
      <c r="S745" s="195"/>
      <c r="T745" s="196"/>
      <c r="AT745" s="190" t="s">
        <v>184</v>
      </c>
      <c r="AU745" s="190" t="s">
        <v>83</v>
      </c>
      <c r="AV745" s="14" t="s">
        <v>83</v>
      </c>
      <c r="AW745" s="14" t="s">
        <v>30</v>
      </c>
      <c r="AX745" s="14" t="s">
        <v>74</v>
      </c>
      <c r="AY745" s="190" t="s">
        <v>130</v>
      </c>
    </row>
    <row r="746" spans="1:65" s="15" customFormat="1">
      <c r="B746" s="197"/>
      <c r="D746" s="151" t="s">
        <v>184</v>
      </c>
      <c r="E746" s="198" t="s">
        <v>1</v>
      </c>
      <c r="F746" s="199" t="s">
        <v>187</v>
      </c>
      <c r="H746" s="200">
        <v>3135.3960000000002</v>
      </c>
      <c r="I746" s="201"/>
      <c r="L746" s="197"/>
      <c r="M746" s="202"/>
      <c r="N746" s="203"/>
      <c r="O746" s="203"/>
      <c r="P746" s="203"/>
      <c r="Q746" s="203"/>
      <c r="R746" s="203"/>
      <c r="S746" s="203"/>
      <c r="T746" s="204"/>
      <c r="AT746" s="198" t="s">
        <v>184</v>
      </c>
      <c r="AU746" s="198" t="s">
        <v>83</v>
      </c>
      <c r="AV746" s="15" t="s">
        <v>89</v>
      </c>
      <c r="AW746" s="15" t="s">
        <v>30</v>
      </c>
      <c r="AX746" s="15" t="s">
        <v>79</v>
      </c>
      <c r="AY746" s="198" t="s">
        <v>130</v>
      </c>
    </row>
    <row r="747" spans="1:65" s="2" customFormat="1" ht="21.75" customHeight="1">
      <c r="A747" s="32"/>
      <c r="B747" s="137"/>
      <c r="C747" s="138" t="s">
        <v>1063</v>
      </c>
      <c r="D747" s="138" t="s">
        <v>127</v>
      </c>
      <c r="E747" s="139" t="s">
        <v>231</v>
      </c>
      <c r="F747" s="140" t="s">
        <v>232</v>
      </c>
      <c r="G747" s="141" t="s">
        <v>228</v>
      </c>
      <c r="H747" s="142">
        <v>28218.563999999998</v>
      </c>
      <c r="I747" s="143"/>
      <c r="J747" s="144">
        <f>ROUND(I747*H747,2)</f>
        <v>0</v>
      </c>
      <c r="K747" s="140" t="s">
        <v>181</v>
      </c>
      <c r="L747" s="33"/>
      <c r="M747" s="145" t="s">
        <v>1</v>
      </c>
      <c r="N747" s="146" t="s">
        <v>39</v>
      </c>
      <c r="O747" s="58"/>
      <c r="P747" s="147">
        <f>O747*H747</f>
        <v>0</v>
      </c>
      <c r="Q747" s="147">
        <v>0</v>
      </c>
      <c r="R747" s="147">
        <f>Q747*H747</f>
        <v>0</v>
      </c>
      <c r="S747" s="147">
        <v>0</v>
      </c>
      <c r="T747" s="148">
        <f>S747*H747</f>
        <v>0</v>
      </c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R747" s="149" t="s">
        <v>89</v>
      </c>
      <c r="AT747" s="149" t="s">
        <v>127</v>
      </c>
      <c r="AU747" s="149" t="s">
        <v>83</v>
      </c>
      <c r="AY747" s="17" t="s">
        <v>130</v>
      </c>
      <c r="BE747" s="150">
        <f>IF(N747="základní",J747,0)</f>
        <v>0</v>
      </c>
      <c r="BF747" s="150">
        <f>IF(N747="snížená",J747,0)</f>
        <v>0</v>
      </c>
      <c r="BG747" s="150">
        <f>IF(N747="zákl. přenesená",J747,0)</f>
        <v>0</v>
      </c>
      <c r="BH747" s="150">
        <f>IF(N747="sníž. přenesená",J747,0)</f>
        <v>0</v>
      </c>
      <c r="BI747" s="150">
        <f>IF(N747="nulová",J747,0)</f>
        <v>0</v>
      </c>
      <c r="BJ747" s="17" t="s">
        <v>79</v>
      </c>
      <c r="BK747" s="150">
        <f>ROUND(I747*H747,2)</f>
        <v>0</v>
      </c>
      <c r="BL747" s="17" t="s">
        <v>89</v>
      </c>
      <c r="BM747" s="149" t="s">
        <v>1064</v>
      </c>
    </row>
    <row r="748" spans="1:65" s="2" customFormat="1" ht="29.25">
      <c r="A748" s="32"/>
      <c r="B748" s="33"/>
      <c r="C748" s="32"/>
      <c r="D748" s="151" t="s">
        <v>132</v>
      </c>
      <c r="E748" s="32"/>
      <c r="F748" s="152" t="s">
        <v>1065</v>
      </c>
      <c r="G748" s="32"/>
      <c r="H748" s="32"/>
      <c r="I748" s="96"/>
      <c r="J748" s="32"/>
      <c r="K748" s="32"/>
      <c r="L748" s="33"/>
      <c r="M748" s="153"/>
      <c r="N748" s="154"/>
      <c r="O748" s="58"/>
      <c r="P748" s="58"/>
      <c r="Q748" s="58"/>
      <c r="R748" s="58"/>
      <c r="S748" s="58"/>
      <c r="T748" s="59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T748" s="17" t="s">
        <v>132</v>
      </c>
      <c r="AU748" s="17" t="s">
        <v>83</v>
      </c>
    </row>
    <row r="749" spans="1:65" s="14" customFormat="1">
      <c r="B749" s="189"/>
      <c r="D749" s="151" t="s">
        <v>184</v>
      </c>
      <c r="E749" s="190" t="s">
        <v>1</v>
      </c>
      <c r="F749" s="191" t="s">
        <v>1066</v>
      </c>
      <c r="H749" s="192">
        <v>28218.563999999998</v>
      </c>
      <c r="I749" s="193"/>
      <c r="L749" s="189"/>
      <c r="M749" s="194"/>
      <c r="N749" s="195"/>
      <c r="O749" s="195"/>
      <c r="P749" s="195"/>
      <c r="Q749" s="195"/>
      <c r="R749" s="195"/>
      <c r="S749" s="195"/>
      <c r="T749" s="196"/>
      <c r="AT749" s="190" t="s">
        <v>184</v>
      </c>
      <c r="AU749" s="190" t="s">
        <v>83</v>
      </c>
      <c r="AV749" s="14" t="s">
        <v>83</v>
      </c>
      <c r="AW749" s="14" t="s">
        <v>30</v>
      </c>
      <c r="AX749" s="14" t="s">
        <v>74</v>
      </c>
      <c r="AY749" s="190" t="s">
        <v>130</v>
      </c>
    </row>
    <row r="750" spans="1:65" s="15" customFormat="1">
      <c r="B750" s="197"/>
      <c r="D750" s="151" t="s">
        <v>184</v>
      </c>
      <c r="E750" s="198" t="s">
        <v>1</v>
      </c>
      <c r="F750" s="199" t="s">
        <v>187</v>
      </c>
      <c r="H750" s="200">
        <v>28218.563999999998</v>
      </c>
      <c r="I750" s="201"/>
      <c r="L750" s="197"/>
      <c r="M750" s="202"/>
      <c r="N750" s="203"/>
      <c r="O750" s="203"/>
      <c r="P750" s="203"/>
      <c r="Q750" s="203"/>
      <c r="R750" s="203"/>
      <c r="S750" s="203"/>
      <c r="T750" s="204"/>
      <c r="AT750" s="198" t="s">
        <v>184</v>
      </c>
      <c r="AU750" s="198" t="s">
        <v>83</v>
      </c>
      <c r="AV750" s="15" t="s">
        <v>89</v>
      </c>
      <c r="AW750" s="15" t="s">
        <v>30</v>
      </c>
      <c r="AX750" s="15" t="s">
        <v>79</v>
      </c>
      <c r="AY750" s="198" t="s">
        <v>130</v>
      </c>
    </row>
    <row r="751" spans="1:65" s="2" customFormat="1" ht="21.75" customHeight="1">
      <c r="A751" s="32"/>
      <c r="B751" s="137"/>
      <c r="C751" s="138" t="s">
        <v>1067</v>
      </c>
      <c r="D751" s="138" t="s">
        <v>127</v>
      </c>
      <c r="E751" s="139" t="s">
        <v>236</v>
      </c>
      <c r="F751" s="140" t="s">
        <v>237</v>
      </c>
      <c r="G751" s="141" t="s">
        <v>228</v>
      </c>
      <c r="H751" s="142">
        <v>3045.1559999999999</v>
      </c>
      <c r="I751" s="143"/>
      <c r="J751" s="144">
        <f>ROUND(I751*H751,2)</f>
        <v>0</v>
      </c>
      <c r="K751" s="140" t="s">
        <v>181</v>
      </c>
      <c r="L751" s="33"/>
      <c r="M751" s="145" t="s">
        <v>1</v>
      </c>
      <c r="N751" s="146" t="s">
        <v>39</v>
      </c>
      <c r="O751" s="58"/>
      <c r="P751" s="147">
        <f>O751*H751</f>
        <v>0</v>
      </c>
      <c r="Q751" s="147">
        <v>0</v>
      </c>
      <c r="R751" s="147">
        <f>Q751*H751</f>
        <v>0</v>
      </c>
      <c r="S751" s="147">
        <v>0</v>
      </c>
      <c r="T751" s="148">
        <f>S751*H751</f>
        <v>0</v>
      </c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R751" s="149" t="s">
        <v>89</v>
      </c>
      <c r="AT751" s="149" t="s">
        <v>127</v>
      </c>
      <c r="AU751" s="149" t="s">
        <v>83</v>
      </c>
      <c r="AY751" s="17" t="s">
        <v>130</v>
      </c>
      <c r="BE751" s="150">
        <f>IF(N751="základní",J751,0)</f>
        <v>0</v>
      </c>
      <c r="BF751" s="150">
        <f>IF(N751="snížená",J751,0)</f>
        <v>0</v>
      </c>
      <c r="BG751" s="150">
        <f>IF(N751="zákl. přenesená",J751,0)</f>
        <v>0</v>
      </c>
      <c r="BH751" s="150">
        <f>IF(N751="sníž. přenesená",J751,0)</f>
        <v>0</v>
      </c>
      <c r="BI751" s="150">
        <f>IF(N751="nulová",J751,0)</f>
        <v>0</v>
      </c>
      <c r="BJ751" s="17" t="s">
        <v>79</v>
      </c>
      <c r="BK751" s="150">
        <f>ROUND(I751*H751,2)</f>
        <v>0</v>
      </c>
      <c r="BL751" s="17" t="s">
        <v>89</v>
      </c>
      <c r="BM751" s="149" t="s">
        <v>1068</v>
      </c>
    </row>
    <row r="752" spans="1:65" s="2" customFormat="1">
      <c r="A752" s="32"/>
      <c r="B752" s="33"/>
      <c r="C752" s="32"/>
      <c r="D752" s="151" t="s">
        <v>132</v>
      </c>
      <c r="E752" s="32"/>
      <c r="F752" s="152" t="s">
        <v>1069</v>
      </c>
      <c r="G752" s="32"/>
      <c r="H752" s="32"/>
      <c r="I752" s="96"/>
      <c r="J752" s="32"/>
      <c r="K752" s="32"/>
      <c r="L752" s="33"/>
      <c r="M752" s="153"/>
      <c r="N752" s="154"/>
      <c r="O752" s="58"/>
      <c r="P752" s="58"/>
      <c r="Q752" s="58"/>
      <c r="R752" s="58"/>
      <c r="S752" s="58"/>
      <c r="T752" s="59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T752" s="17" t="s">
        <v>132</v>
      </c>
      <c r="AU752" s="17" t="s">
        <v>83</v>
      </c>
    </row>
    <row r="753" spans="1:65" s="2" customFormat="1" ht="33" customHeight="1">
      <c r="A753" s="32"/>
      <c r="B753" s="137"/>
      <c r="C753" s="138" t="s">
        <v>1070</v>
      </c>
      <c r="D753" s="138" t="s">
        <v>127</v>
      </c>
      <c r="E753" s="139" t="s">
        <v>1071</v>
      </c>
      <c r="F753" s="140" t="s">
        <v>1072</v>
      </c>
      <c r="G753" s="141" t="s">
        <v>228</v>
      </c>
      <c r="H753" s="142">
        <v>767.3</v>
      </c>
      <c r="I753" s="143"/>
      <c r="J753" s="144">
        <f>ROUND(I753*H753,2)</f>
        <v>0</v>
      </c>
      <c r="K753" s="140" t="s">
        <v>181</v>
      </c>
      <c r="L753" s="33"/>
      <c r="M753" s="145" t="s">
        <v>1</v>
      </c>
      <c r="N753" s="146" t="s">
        <v>39</v>
      </c>
      <c r="O753" s="58"/>
      <c r="P753" s="147">
        <f>O753*H753</f>
        <v>0</v>
      </c>
      <c r="Q753" s="147">
        <v>0</v>
      </c>
      <c r="R753" s="147">
        <f>Q753*H753</f>
        <v>0</v>
      </c>
      <c r="S753" s="147">
        <v>0</v>
      </c>
      <c r="T753" s="148">
        <f>S753*H753</f>
        <v>0</v>
      </c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R753" s="149" t="s">
        <v>89</v>
      </c>
      <c r="AT753" s="149" t="s">
        <v>127</v>
      </c>
      <c r="AU753" s="149" t="s">
        <v>83</v>
      </c>
      <c r="AY753" s="17" t="s">
        <v>130</v>
      </c>
      <c r="BE753" s="150">
        <f>IF(N753="základní",J753,0)</f>
        <v>0</v>
      </c>
      <c r="BF753" s="150">
        <f>IF(N753="snížená",J753,0)</f>
        <v>0</v>
      </c>
      <c r="BG753" s="150">
        <f>IF(N753="zákl. přenesená",J753,0)</f>
        <v>0</v>
      </c>
      <c r="BH753" s="150">
        <f>IF(N753="sníž. přenesená",J753,0)</f>
        <v>0</v>
      </c>
      <c r="BI753" s="150">
        <f>IF(N753="nulová",J753,0)</f>
        <v>0</v>
      </c>
      <c r="BJ753" s="17" t="s">
        <v>79</v>
      </c>
      <c r="BK753" s="150">
        <f>ROUND(I753*H753,2)</f>
        <v>0</v>
      </c>
      <c r="BL753" s="17" t="s">
        <v>89</v>
      </c>
      <c r="BM753" s="149" t="s">
        <v>1073</v>
      </c>
    </row>
    <row r="754" spans="1:65" s="2" customFormat="1" ht="29.25">
      <c r="A754" s="32"/>
      <c r="B754" s="33"/>
      <c r="C754" s="32"/>
      <c r="D754" s="151" t="s">
        <v>132</v>
      </c>
      <c r="E754" s="32"/>
      <c r="F754" s="152" t="s">
        <v>1074</v>
      </c>
      <c r="G754" s="32"/>
      <c r="H754" s="32"/>
      <c r="I754" s="96"/>
      <c r="J754" s="32"/>
      <c r="K754" s="32"/>
      <c r="L754" s="33"/>
      <c r="M754" s="153"/>
      <c r="N754" s="154"/>
      <c r="O754" s="58"/>
      <c r="P754" s="58"/>
      <c r="Q754" s="58"/>
      <c r="R754" s="58"/>
      <c r="S754" s="58"/>
      <c r="T754" s="59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T754" s="17" t="s">
        <v>132</v>
      </c>
      <c r="AU754" s="17" t="s">
        <v>83</v>
      </c>
    </row>
    <row r="755" spans="1:65" s="14" customFormat="1">
      <c r="B755" s="189"/>
      <c r="D755" s="151" t="s">
        <v>184</v>
      </c>
      <c r="E755" s="190" t="s">
        <v>1</v>
      </c>
      <c r="F755" s="191" t="s">
        <v>1075</v>
      </c>
      <c r="H755" s="192">
        <v>767.3</v>
      </c>
      <c r="I755" s="193"/>
      <c r="L755" s="189"/>
      <c r="M755" s="194"/>
      <c r="N755" s="195"/>
      <c r="O755" s="195"/>
      <c r="P755" s="195"/>
      <c r="Q755" s="195"/>
      <c r="R755" s="195"/>
      <c r="S755" s="195"/>
      <c r="T755" s="196"/>
      <c r="AT755" s="190" t="s">
        <v>184</v>
      </c>
      <c r="AU755" s="190" t="s">
        <v>83</v>
      </c>
      <c r="AV755" s="14" t="s">
        <v>83</v>
      </c>
      <c r="AW755" s="14" t="s">
        <v>30</v>
      </c>
      <c r="AX755" s="14" t="s">
        <v>74</v>
      </c>
      <c r="AY755" s="190" t="s">
        <v>130</v>
      </c>
    </row>
    <row r="756" spans="1:65" s="15" customFormat="1">
      <c r="B756" s="197"/>
      <c r="D756" s="151" t="s">
        <v>184</v>
      </c>
      <c r="E756" s="198" t="s">
        <v>1</v>
      </c>
      <c r="F756" s="199" t="s">
        <v>187</v>
      </c>
      <c r="H756" s="200">
        <v>767.3</v>
      </c>
      <c r="I756" s="201"/>
      <c r="L756" s="197"/>
      <c r="M756" s="202"/>
      <c r="N756" s="203"/>
      <c r="O756" s="203"/>
      <c r="P756" s="203"/>
      <c r="Q756" s="203"/>
      <c r="R756" s="203"/>
      <c r="S756" s="203"/>
      <c r="T756" s="204"/>
      <c r="AT756" s="198" t="s">
        <v>184</v>
      </c>
      <c r="AU756" s="198" t="s">
        <v>83</v>
      </c>
      <c r="AV756" s="15" t="s">
        <v>89</v>
      </c>
      <c r="AW756" s="15" t="s">
        <v>30</v>
      </c>
      <c r="AX756" s="15" t="s">
        <v>79</v>
      </c>
      <c r="AY756" s="198" t="s">
        <v>130</v>
      </c>
    </row>
    <row r="757" spans="1:65" s="2" customFormat="1" ht="33" customHeight="1">
      <c r="A757" s="32"/>
      <c r="B757" s="137"/>
      <c r="C757" s="138" t="s">
        <v>1076</v>
      </c>
      <c r="D757" s="138" t="s">
        <v>127</v>
      </c>
      <c r="E757" s="139" t="s">
        <v>1077</v>
      </c>
      <c r="F757" s="140" t="s">
        <v>271</v>
      </c>
      <c r="G757" s="141" t="s">
        <v>228</v>
      </c>
      <c r="H757" s="142">
        <v>1377.88</v>
      </c>
      <c r="I757" s="143"/>
      <c r="J757" s="144">
        <f>ROUND(I757*H757,2)</f>
        <v>0</v>
      </c>
      <c r="K757" s="140" t="s">
        <v>181</v>
      </c>
      <c r="L757" s="33"/>
      <c r="M757" s="145" t="s">
        <v>1</v>
      </c>
      <c r="N757" s="146" t="s">
        <v>39</v>
      </c>
      <c r="O757" s="58"/>
      <c r="P757" s="147">
        <f>O757*H757</f>
        <v>0</v>
      </c>
      <c r="Q757" s="147">
        <v>0</v>
      </c>
      <c r="R757" s="147">
        <f>Q757*H757</f>
        <v>0</v>
      </c>
      <c r="S757" s="147">
        <v>0</v>
      </c>
      <c r="T757" s="148">
        <f>S757*H757</f>
        <v>0</v>
      </c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R757" s="149" t="s">
        <v>89</v>
      </c>
      <c r="AT757" s="149" t="s">
        <v>127</v>
      </c>
      <c r="AU757" s="149" t="s">
        <v>83</v>
      </c>
      <c r="AY757" s="17" t="s">
        <v>130</v>
      </c>
      <c r="BE757" s="150">
        <f>IF(N757="základní",J757,0)</f>
        <v>0</v>
      </c>
      <c r="BF757" s="150">
        <f>IF(N757="snížená",J757,0)</f>
        <v>0</v>
      </c>
      <c r="BG757" s="150">
        <f>IF(N757="zákl. přenesená",J757,0)</f>
        <v>0</v>
      </c>
      <c r="BH757" s="150">
        <f>IF(N757="sníž. přenesená",J757,0)</f>
        <v>0</v>
      </c>
      <c r="BI757" s="150">
        <f>IF(N757="nulová",J757,0)</f>
        <v>0</v>
      </c>
      <c r="BJ757" s="17" t="s">
        <v>79</v>
      </c>
      <c r="BK757" s="150">
        <f>ROUND(I757*H757,2)</f>
        <v>0</v>
      </c>
      <c r="BL757" s="17" t="s">
        <v>89</v>
      </c>
      <c r="BM757" s="149" t="s">
        <v>1078</v>
      </c>
    </row>
    <row r="758" spans="1:65" s="2" customFormat="1" ht="29.25">
      <c r="A758" s="32"/>
      <c r="B758" s="33"/>
      <c r="C758" s="32"/>
      <c r="D758" s="151" t="s">
        <v>132</v>
      </c>
      <c r="E758" s="32"/>
      <c r="F758" s="152" t="s">
        <v>271</v>
      </c>
      <c r="G758" s="32"/>
      <c r="H758" s="32"/>
      <c r="I758" s="96"/>
      <c r="J758" s="32"/>
      <c r="K758" s="32"/>
      <c r="L758" s="33"/>
      <c r="M758" s="153"/>
      <c r="N758" s="154"/>
      <c r="O758" s="58"/>
      <c r="P758" s="58"/>
      <c r="Q758" s="58"/>
      <c r="R758" s="58"/>
      <c r="S758" s="58"/>
      <c r="T758" s="59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T758" s="17" t="s">
        <v>132</v>
      </c>
      <c r="AU758" s="17" t="s">
        <v>83</v>
      </c>
    </row>
    <row r="759" spans="1:65" s="2" customFormat="1" ht="33" customHeight="1">
      <c r="A759" s="32"/>
      <c r="B759" s="137"/>
      <c r="C759" s="138" t="s">
        <v>1079</v>
      </c>
      <c r="D759" s="138" t="s">
        <v>127</v>
      </c>
      <c r="E759" s="139" t="s">
        <v>1080</v>
      </c>
      <c r="F759" s="140" t="s">
        <v>1081</v>
      </c>
      <c r="G759" s="141" t="s">
        <v>228</v>
      </c>
      <c r="H759" s="142">
        <v>992.87599999999998</v>
      </c>
      <c r="I759" s="143"/>
      <c r="J759" s="144">
        <f>ROUND(I759*H759,2)</f>
        <v>0</v>
      </c>
      <c r="K759" s="140" t="s">
        <v>181</v>
      </c>
      <c r="L759" s="33"/>
      <c r="M759" s="145" t="s">
        <v>1</v>
      </c>
      <c r="N759" s="146" t="s">
        <v>39</v>
      </c>
      <c r="O759" s="58"/>
      <c r="P759" s="147">
        <f>O759*H759</f>
        <v>0</v>
      </c>
      <c r="Q759" s="147">
        <v>0</v>
      </c>
      <c r="R759" s="147">
        <f>Q759*H759</f>
        <v>0</v>
      </c>
      <c r="S759" s="147">
        <v>0</v>
      </c>
      <c r="T759" s="148">
        <f>S759*H759</f>
        <v>0</v>
      </c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R759" s="149" t="s">
        <v>89</v>
      </c>
      <c r="AT759" s="149" t="s">
        <v>127</v>
      </c>
      <c r="AU759" s="149" t="s">
        <v>83</v>
      </c>
      <c r="AY759" s="17" t="s">
        <v>130</v>
      </c>
      <c r="BE759" s="150">
        <f>IF(N759="základní",J759,0)</f>
        <v>0</v>
      </c>
      <c r="BF759" s="150">
        <f>IF(N759="snížená",J759,0)</f>
        <v>0</v>
      </c>
      <c r="BG759" s="150">
        <f>IF(N759="zákl. přenesená",J759,0)</f>
        <v>0</v>
      </c>
      <c r="BH759" s="150">
        <f>IF(N759="sníž. přenesená",J759,0)</f>
        <v>0</v>
      </c>
      <c r="BI759" s="150">
        <f>IF(N759="nulová",J759,0)</f>
        <v>0</v>
      </c>
      <c r="BJ759" s="17" t="s">
        <v>79</v>
      </c>
      <c r="BK759" s="150">
        <f>ROUND(I759*H759,2)</f>
        <v>0</v>
      </c>
      <c r="BL759" s="17" t="s">
        <v>89</v>
      </c>
      <c r="BM759" s="149" t="s">
        <v>1082</v>
      </c>
    </row>
    <row r="760" spans="1:65" s="2" customFormat="1" ht="29.25">
      <c r="A760" s="32"/>
      <c r="B760" s="33"/>
      <c r="C760" s="32"/>
      <c r="D760" s="151" t="s">
        <v>132</v>
      </c>
      <c r="E760" s="32"/>
      <c r="F760" s="152" t="s">
        <v>1081</v>
      </c>
      <c r="G760" s="32"/>
      <c r="H760" s="32"/>
      <c r="I760" s="96"/>
      <c r="J760" s="32"/>
      <c r="K760" s="32"/>
      <c r="L760" s="33"/>
      <c r="M760" s="153"/>
      <c r="N760" s="154"/>
      <c r="O760" s="58"/>
      <c r="P760" s="58"/>
      <c r="Q760" s="58"/>
      <c r="R760" s="58"/>
      <c r="S760" s="58"/>
      <c r="T760" s="59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T760" s="17" t="s">
        <v>132</v>
      </c>
      <c r="AU760" s="17" t="s">
        <v>83</v>
      </c>
    </row>
    <row r="761" spans="1:65" s="12" customFormat="1" ht="22.9" customHeight="1">
      <c r="B761" s="169"/>
      <c r="D761" s="170" t="s">
        <v>73</v>
      </c>
      <c r="E761" s="180" t="s">
        <v>1083</v>
      </c>
      <c r="F761" s="180" t="s">
        <v>1084</v>
      </c>
      <c r="I761" s="172"/>
      <c r="J761" s="181">
        <f>BK761</f>
        <v>0</v>
      </c>
      <c r="L761" s="169"/>
      <c r="M761" s="174"/>
      <c r="N761" s="175"/>
      <c r="O761" s="175"/>
      <c r="P761" s="176">
        <f>SUM(P762:P763)</f>
        <v>0</v>
      </c>
      <c r="Q761" s="175"/>
      <c r="R761" s="176">
        <f>SUM(R762:R763)</f>
        <v>0</v>
      </c>
      <c r="S761" s="175"/>
      <c r="T761" s="177">
        <f>SUM(T762:T763)</f>
        <v>0</v>
      </c>
      <c r="AR761" s="170" t="s">
        <v>79</v>
      </c>
      <c r="AT761" s="178" t="s">
        <v>73</v>
      </c>
      <c r="AU761" s="178" t="s">
        <v>79</v>
      </c>
      <c r="AY761" s="170" t="s">
        <v>130</v>
      </c>
      <c r="BK761" s="179">
        <f>SUM(BK762:BK763)</f>
        <v>0</v>
      </c>
    </row>
    <row r="762" spans="1:65" s="2" customFormat="1" ht="21.75" customHeight="1">
      <c r="A762" s="32"/>
      <c r="B762" s="137"/>
      <c r="C762" s="138" t="s">
        <v>1085</v>
      </c>
      <c r="D762" s="138" t="s">
        <v>127</v>
      </c>
      <c r="E762" s="139" t="s">
        <v>1086</v>
      </c>
      <c r="F762" s="140" t="s">
        <v>1087</v>
      </c>
      <c r="G762" s="141" t="s">
        <v>228</v>
      </c>
      <c r="H762" s="142">
        <v>2949.3829999999998</v>
      </c>
      <c r="I762" s="143"/>
      <c r="J762" s="144">
        <f>ROUND(I762*H762,2)</f>
        <v>0</v>
      </c>
      <c r="K762" s="140" t="s">
        <v>181</v>
      </c>
      <c r="L762" s="33"/>
      <c r="M762" s="145" t="s">
        <v>1</v>
      </c>
      <c r="N762" s="146" t="s">
        <v>39</v>
      </c>
      <c r="O762" s="58"/>
      <c r="P762" s="147">
        <f>O762*H762</f>
        <v>0</v>
      </c>
      <c r="Q762" s="147">
        <v>0</v>
      </c>
      <c r="R762" s="147">
        <f>Q762*H762</f>
        <v>0</v>
      </c>
      <c r="S762" s="147">
        <v>0</v>
      </c>
      <c r="T762" s="148">
        <f>S762*H762</f>
        <v>0</v>
      </c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R762" s="149" t="s">
        <v>89</v>
      </c>
      <c r="AT762" s="149" t="s">
        <v>127</v>
      </c>
      <c r="AU762" s="149" t="s">
        <v>83</v>
      </c>
      <c r="AY762" s="17" t="s">
        <v>130</v>
      </c>
      <c r="BE762" s="150">
        <f>IF(N762="základní",J762,0)</f>
        <v>0</v>
      </c>
      <c r="BF762" s="150">
        <f>IF(N762="snížená",J762,0)</f>
        <v>0</v>
      </c>
      <c r="BG762" s="150">
        <f>IF(N762="zákl. přenesená",J762,0)</f>
        <v>0</v>
      </c>
      <c r="BH762" s="150">
        <f>IF(N762="sníž. přenesená",J762,0)</f>
        <v>0</v>
      </c>
      <c r="BI762" s="150">
        <f>IF(N762="nulová",J762,0)</f>
        <v>0</v>
      </c>
      <c r="BJ762" s="17" t="s">
        <v>79</v>
      </c>
      <c r="BK762" s="150">
        <f>ROUND(I762*H762,2)</f>
        <v>0</v>
      </c>
      <c r="BL762" s="17" t="s">
        <v>89</v>
      </c>
      <c r="BM762" s="149" t="s">
        <v>1088</v>
      </c>
    </row>
    <row r="763" spans="1:65" s="2" customFormat="1" ht="19.5">
      <c r="A763" s="32"/>
      <c r="B763" s="33"/>
      <c r="C763" s="32"/>
      <c r="D763" s="151" t="s">
        <v>132</v>
      </c>
      <c r="E763" s="32"/>
      <c r="F763" s="152" t="s">
        <v>1089</v>
      </c>
      <c r="G763" s="32"/>
      <c r="H763" s="32"/>
      <c r="I763" s="96"/>
      <c r="J763" s="32"/>
      <c r="K763" s="32"/>
      <c r="L763" s="33"/>
      <c r="M763" s="155"/>
      <c r="N763" s="156"/>
      <c r="O763" s="157"/>
      <c r="P763" s="157"/>
      <c r="Q763" s="157"/>
      <c r="R763" s="157"/>
      <c r="S763" s="157"/>
      <c r="T763" s="158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T763" s="17" t="s">
        <v>132</v>
      </c>
      <c r="AU763" s="17" t="s">
        <v>83</v>
      </c>
    </row>
    <row r="764" spans="1:65" s="2" customFormat="1" ht="6.95" customHeight="1">
      <c r="A764" s="32"/>
      <c r="B764" s="47"/>
      <c r="C764" s="48"/>
      <c r="D764" s="48"/>
      <c r="E764" s="48"/>
      <c r="F764" s="48"/>
      <c r="G764" s="48"/>
      <c r="H764" s="48"/>
      <c r="I764" s="120"/>
      <c r="J764" s="48"/>
      <c r="K764" s="48"/>
      <c r="L764" s="33"/>
      <c r="M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</row>
  </sheetData>
  <autoFilter ref="C127:K763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19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72" t="s">
        <v>5</v>
      </c>
      <c r="M2" s="273"/>
      <c r="N2" s="273"/>
      <c r="O2" s="273"/>
      <c r="P2" s="273"/>
      <c r="Q2" s="273"/>
      <c r="R2" s="273"/>
      <c r="S2" s="273"/>
      <c r="T2" s="273"/>
      <c r="U2" s="273"/>
      <c r="V2" s="273"/>
      <c r="AT2" s="17" t="s">
        <v>91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83</v>
      </c>
    </row>
    <row r="4" spans="1:46" s="1" customFormat="1" ht="24.95" customHeight="1">
      <c r="B4" s="20"/>
      <c r="D4" s="21" t="s">
        <v>106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16.5" customHeight="1">
      <c r="B7" s="20"/>
      <c r="E7" s="287" t="str">
        <f>'Rekapitulace stavby'!K6</f>
        <v>Regenerace sídliště Kamenec-3.etapa</v>
      </c>
      <c r="F7" s="288"/>
      <c r="G7" s="288"/>
      <c r="H7" s="288"/>
      <c r="I7" s="93"/>
      <c r="L7" s="20"/>
    </row>
    <row r="8" spans="1:46" s="2" customFormat="1" ht="12" customHeight="1">
      <c r="A8" s="32"/>
      <c r="B8" s="33"/>
      <c r="C8" s="32"/>
      <c r="D8" s="27" t="s">
        <v>107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66" t="s">
        <v>1090</v>
      </c>
      <c r="F9" s="286"/>
      <c r="G9" s="286"/>
      <c r="H9" s="286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9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97" t="s">
        <v>21</v>
      </c>
      <c r="J12" s="55" t="str">
        <f>'Rekapitulace stavby'!AN8</f>
        <v>20. 8. 2020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9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97" t="s">
        <v>24</v>
      </c>
      <c r="J17" s="28">
        <f>'Rekapitulace stavby'!AN13</f>
        <v>0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89" t="str">
        <f>'Rekapitulace stavby'!E14</f>
        <v>Ing.Martin Krejčí</v>
      </c>
      <c r="F18" s="281"/>
      <c r="G18" s="281"/>
      <c r="H18" s="281"/>
      <c r="I18" s="97" t="s">
        <v>26</v>
      </c>
      <c r="J18" s="28">
        <f>'Rekapitulace stavby'!AN14</f>
        <v>0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97" t="s">
        <v>26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9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32</v>
      </c>
      <c r="F24" s="32"/>
      <c r="G24" s="32"/>
      <c r="H24" s="32"/>
      <c r="I24" s="9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85" t="s">
        <v>1</v>
      </c>
      <c r="F27" s="285"/>
      <c r="G27" s="285"/>
      <c r="H27" s="285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34</v>
      </c>
      <c r="E30" s="32"/>
      <c r="F30" s="32"/>
      <c r="G30" s="32"/>
      <c r="H30" s="32"/>
      <c r="I30" s="96"/>
      <c r="J30" s="71">
        <f>ROUND(J116,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104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38</v>
      </c>
      <c r="E33" s="27" t="s">
        <v>39</v>
      </c>
      <c r="F33" s="106">
        <f>ROUND((SUM(BE116:BE118)),  2)</f>
        <v>0</v>
      </c>
      <c r="G33" s="32"/>
      <c r="H33" s="32"/>
      <c r="I33" s="107">
        <v>0.21</v>
      </c>
      <c r="J33" s="106">
        <f>ROUND(((SUM(BE116:BE118))*I33),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6">
        <f>ROUND((SUM(BF116:BF118)),  2)</f>
        <v>0</v>
      </c>
      <c r="G34" s="32"/>
      <c r="H34" s="32"/>
      <c r="I34" s="107">
        <v>0.15</v>
      </c>
      <c r="J34" s="106">
        <f>ROUND(((SUM(BF116:BF118))*I34),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6">
        <f>ROUND((SUM(BG116:BG118)),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6">
        <f>ROUND((SUM(BH116:BH118)),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6">
        <f>ROUND((SUM(BI116:BI118)),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44</v>
      </c>
      <c r="E39" s="60"/>
      <c r="F39" s="60"/>
      <c r="G39" s="110" t="s">
        <v>45</v>
      </c>
      <c r="H39" s="111" t="s">
        <v>46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6" t="s">
        <v>50</v>
      </c>
      <c r="G61" s="45" t="s">
        <v>49</v>
      </c>
      <c r="H61" s="35"/>
      <c r="I61" s="117"/>
      <c r="J61" s="118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6" t="s">
        <v>50</v>
      </c>
      <c r="G76" s="45" t="s">
        <v>49</v>
      </c>
      <c r="H76" s="35"/>
      <c r="I76" s="117"/>
      <c r="J76" s="118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109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87" t="str">
        <f>E7</f>
        <v>Regenerace sídliště Kamenec-3.etapa</v>
      </c>
      <c r="F85" s="288"/>
      <c r="G85" s="288"/>
      <c r="H85" s="288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107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66" t="str">
        <f>E9</f>
        <v>4 - SO 401 Veřejné osvětlení</v>
      </c>
      <c r="F87" s="286"/>
      <c r="G87" s="286"/>
      <c r="H87" s="286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 xml:space="preserve"> </v>
      </c>
      <c r="G89" s="32"/>
      <c r="H89" s="32"/>
      <c r="I89" s="97" t="s">
        <v>21</v>
      </c>
      <c r="J89" s="55" t="str">
        <f>IF(J12="","",J12)</f>
        <v>20. 8. 2020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23</v>
      </c>
      <c r="D91" s="32"/>
      <c r="E91" s="32"/>
      <c r="F91" s="25" t="str">
        <f>E15</f>
        <v>Statutární město Ostrava,MOb Slezská Ostrava</v>
      </c>
      <c r="G91" s="32"/>
      <c r="H91" s="32"/>
      <c r="I91" s="97" t="s">
        <v>28</v>
      </c>
      <c r="J91" s="30" t="str">
        <f>E21</f>
        <v>HaskoningDHV Czech Republic,spol.s.r.o.,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Ing.Martin Krejčí</v>
      </c>
      <c r="G92" s="32"/>
      <c r="H92" s="32"/>
      <c r="I92" s="97" t="s">
        <v>31</v>
      </c>
      <c r="J92" s="30" t="str">
        <f>E24</f>
        <v>Pflegrová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110</v>
      </c>
      <c r="D94" s="108"/>
      <c r="E94" s="108"/>
      <c r="F94" s="108"/>
      <c r="G94" s="108"/>
      <c r="H94" s="108"/>
      <c r="I94" s="123"/>
      <c r="J94" s="124" t="s">
        <v>111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112</v>
      </c>
      <c r="D96" s="32"/>
      <c r="E96" s="32"/>
      <c r="F96" s="32"/>
      <c r="G96" s="32"/>
      <c r="H96" s="32"/>
      <c r="I96" s="96"/>
      <c r="J96" s="71">
        <f>J116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113</v>
      </c>
    </row>
    <row r="97" spans="1:31" s="2" customFormat="1" ht="21.75" customHeight="1">
      <c r="A97" s="32"/>
      <c r="B97" s="33"/>
      <c r="C97" s="32"/>
      <c r="D97" s="32"/>
      <c r="E97" s="32"/>
      <c r="F97" s="32"/>
      <c r="G97" s="32"/>
      <c r="H97" s="32"/>
      <c r="I97" s="96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s="2" customFormat="1" ht="6.95" customHeight="1">
      <c r="A98" s="32"/>
      <c r="B98" s="47"/>
      <c r="C98" s="48"/>
      <c r="D98" s="48"/>
      <c r="E98" s="48"/>
      <c r="F98" s="48"/>
      <c r="G98" s="48"/>
      <c r="H98" s="48"/>
      <c r="I98" s="120"/>
      <c r="J98" s="48"/>
      <c r="K98" s="48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102" spans="1:31" s="2" customFormat="1" ht="6.95" customHeight="1">
      <c r="A102" s="32"/>
      <c r="B102" s="49"/>
      <c r="C102" s="50"/>
      <c r="D102" s="50"/>
      <c r="E102" s="50"/>
      <c r="F102" s="50"/>
      <c r="G102" s="50"/>
      <c r="H102" s="50"/>
      <c r="I102" s="121"/>
      <c r="J102" s="50"/>
      <c r="K102" s="50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24.95" customHeight="1">
      <c r="A103" s="32"/>
      <c r="B103" s="33"/>
      <c r="C103" s="21" t="s">
        <v>114</v>
      </c>
      <c r="D103" s="32"/>
      <c r="E103" s="32"/>
      <c r="F103" s="32"/>
      <c r="G103" s="32"/>
      <c r="H103" s="32"/>
      <c r="I103" s="96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33"/>
      <c r="C104" s="32"/>
      <c r="D104" s="32"/>
      <c r="E104" s="32"/>
      <c r="F104" s="32"/>
      <c r="G104" s="32"/>
      <c r="H104" s="32"/>
      <c r="I104" s="96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12" customHeight="1">
      <c r="A105" s="32"/>
      <c r="B105" s="33"/>
      <c r="C105" s="27" t="s">
        <v>15</v>
      </c>
      <c r="D105" s="32"/>
      <c r="E105" s="32"/>
      <c r="F105" s="32"/>
      <c r="G105" s="32"/>
      <c r="H105" s="32"/>
      <c r="I105" s="9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16.5" customHeight="1">
      <c r="A106" s="32"/>
      <c r="B106" s="33"/>
      <c r="C106" s="32"/>
      <c r="D106" s="32"/>
      <c r="E106" s="287" t="str">
        <f>E7</f>
        <v>Regenerace sídliště Kamenec-3.etapa</v>
      </c>
      <c r="F106" s="288"/>
      <c r="G106" s="288"/>
      <c r="H106" s="288"/>
      <c r="I106" s="96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107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66" t="str">
        <f>E9</f>
        <v>4 - SO 401 Veřejné osvětlení</v>
      </c>
      <c r="F108" s="286"/>
      <c r="G108" s="286"/>
      <c r="H108" s="286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19</v>
      </c>
      <c r="D110" s="32"/>
      <c r="E110" s="32"/>
      <c r="F110" s="25" t="str">
        <f>F12</f>
        <v xml:space="preserve"> </v>
      </c>
      <c r="G110" s="32"/>
      <c r="H110" s="32"/>
      <c r="I110" s="97" t="s">
        <v>21</v>
      </c>
      <c r="J110" s="55" t="str">
        <f>IF(J12="","",J12)</f>
        <v>20. 8. 2020</v>
      </c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40.15" customHeight="1">
      <c r="A112" s="32"/>
      <c r="B112" s="33"/>
      <c r="C112" s="27" t="s">
        <v>23</v>
      </c>
      <c r="D112" s="32"/>
      <c r="E112" s="32"/>
      <c r="F112" s="25" t="str">
        <f>E15</f>
        <v>Statutární město Ostrava,MOb Slezská Ostrava</v>
      </c>
      <c r="G112" s="32"/>
      <c r="H112" s="32"/>
      <c r="I112" s="97" t="s">
        <v>28</v>
      </c>
      <c r="J112" s="30" t="str">
        <f>E21</f>
        <v>HaskoningDHV Czech Republic,spol.s.r.o.,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5.2" customHeight="1">
      <c r="A113" s="32"/>
      <c r="B113" s="33"/>
      <c r="C113" s="27" t="s">
        <v>27</v>
      </c>
      <c r="D113" s="32"/>
      <c r="E113" s="32"/>
      <c r="F113" s="25" t="str">
        <f>IF(E18="","",E18)</f>
        <v>Ing.Martin Krejčí</v>
      </c>
      <c r="G113" s="32"/>
      <c r="H113" s="32"/>
      <c r="I113" s="97" t="s">
        <v>31</v>
      </c>
      <c r="J113" s="30" t="str">
        <f>E24</f>
        <v>Pflegrová</v>
      </c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0.35" customHeight="1">
      <c r="A114" s="32"/>
      <c r="B114" s="33"/>
      <c r="C114" s="32"/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9" customFormat="1" ht="29.25" customHeight="1">
      <c r="A115" s="126"/>
      <c r="B115" s="127"/>
      <c r="C115" s="128" t="s">
        <v>115</v>
      </c>
      <c r="D115" s="129" t="s">
        <v>59</v>
      </c>
      <c r="E115" s="129" t="s">
        <v>55</v>
      </c>
      <c r="F115" s="129" t="s">
        <v>56</v>
      </c>
      <c r="G115" s="129" t="s">
        <v>116</v>
      </c>
      <c r="H115" s="129" t="s">
        <v>117</v>
      </c>
      <c r="I115" s="130" t="s">
        <v>118</v>
      </c>
      <c r="J115" s="129" t="s">
        <v>111</v>
      </c>
      <c r="K115" s="131" t="s">
        <v>119</v>
      </c>
      <c r="L115" s="132"/>
      <c r="M115" s="62" t="s">
        <v>1</v>
      </c>
      <c r="N115" s="63" t="s">
        <v>38</v>
      </c>
      <c r="O115" s="63" t="s">
        <v>120</v>
      </c>
      <c r="P115" s="63" t="s">
        <v>121</v>
      </c>
      <c r="Q115" s="63" t="s">
        <v>122</v>
      </c>
      <c r="R115" s="63" t="s">
        <v>123</v>
      </c>
      <c r="S115" s="63" t="s">
        <v>124</v>
      </c>
      <c r="T115" s="64" t="s">
        <v>125</v>
      </c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</row>
    <row r="116" spans="1:65" s="2" customFormat="1" ht="22.9" customHeight="1">
      <c r="A116" s="32"/>
      <c r="B116" s="33"/>
      <c r="C116" s="69" t="s">
        <v>126</v>
      </c>
      <c r="D116" s="32"/>
      <c r="E116" s="32"/>
      <c r="F116" s="32"/>
      <c r="G116" s="32"/>
      <c r="H116" s="32"/>
      <c r="I116" s="96"/>
      <c r="J116" s="133">
        <f>BK116</f>
        <v>0</v>
      </c>
      <c r="K116" s="32"/>
      <c r="L116" s="33"/>
      <c r="M116" s="65"/>
      <c r="N116" s="56"/>
      <c r="O116" s="66"/>
      <c r="P116" s="134">
        <f>SUM(P117:P118)</f>
        <v>0</v>
      </c>
      <c r="Q116" s="66"/>
      <c r="R116" s="134">
        <f>SUM(R117:R118)</f>
        <v>0</v>
      </c>
      <c r="S116" s="66"/>
      <c r="T116" s="135">
        <f>SUM(T117:T118)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7" t="s">
        <v>73</v>
      </c>
      <c r="AU116" s="17" t="s">
        <v>113</v>
      </c>
      <c r="BK116" s="136">
        <f>SUM(BK117:BK118)</f>
        <v>0</v>
      </c>
    </row>
    <row r="117" spans="1:65" s="2" customFormat="1" ht="16.5" customHeight="1">
      <c r="A117" s="32"/>
      <c r="B117" s="137"/>
      <c r="C117" s="138" t="s">
        <v>79</v>
      </c>
      <c r="D117" s="138" t="s">
        <v>127</v>
      </c>
      <c r="E117" s="139" t="s">
        <v>79</v>
      </c>
      <c r="F117" s="140" t="s">
        <v>90</v>
      </c>
      <c r="G117" s="141" t="s">
        <v>129</v>
      </c>
      <c r="H117" s="142">
        <v>1</v>
      </c>
      <c r="I117" s="143"/>
      <c r="J117" s="144">
        <f>ROUND(I117*H117,2)</f>
        <v>0</v>
      </c>
      <c r="K117" s="140" t="s">
        <v>1</v>
      </c>
      <c r="L117" s="33"/>
      <c r="M117" s="145" t="s">
        <v>1</v>
      </c>
      <c r="N117" s="146" t="s">
        <v>39</v>
      </c>
      <c r="O117" s="58"/>
      <c r="P117" s="147">
        <f>O117*H117</f>
        <v>0</v>
      </c>
      <c r="Q117" s="147">
        <v>0</v>
      </c>
      <c r="R117" s="147">
        <f>Q117*H117</f>
        <v>0</v>
      </c>
      <c r="S117" s="147">
        <v>0</v>
      </c>
      <c r="T117" s="148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49" t="s">
        <v>89</v>
      </c>
      <c r="AT117" s="149" t="s">
        <v>127</v>
      </c>
      <c r="AU117" s="149" t="s">
        <v>74</v>
      </c>
      <c r="AY117" s="17" t="s">
        <v>130</v>
      </c>
      <c r="BE117" s="150">
        <f>IF(N117="základní",J117,0)</f>
        <v>0</v>
      </c>
      <c r="BF117" s="150">
        <f>IF(N117="snížená",J117,0)</f>
        <v>0</v>
      </c>
      <c r="BG117" s="150">
        <f>IF(N117="zákl. přenesená",J117,0)</f>
        <v>0</v>
      </c>
      <c r="BH117" s="150">
        <f>IF(N117="sníž. přenesená",J117,0)</f>
        <v>0</v>
      </c>
      <c r="BI117" s="150">
        <f>IF(N117="nulová",J117,0)</f>
        <v>0</v>
      </c>
      <c r="BJ117" s="17" t="s">
        <v>79</v>
      </c>
      <c r="BK117" s="150">
        <f>ROUND(I117*H117,2)</f>
        <v>0</v>
      </c>
      <c r="BL117" s="17" t="s">
        <v>89</v>
      </c>
      <c r="BM117" s="149" t="s">
        <v>1091</v>
      </c>
    </row>
    <row r="118" spans="1:65" s="2" customFormat="1">
      <c r="A118" s="32"/>
      <c r="B118" s="33"/>
      <c r="C118" s="32"/>
      <c r="D118" s="151" t="s">
        <v>132</v>
      </c>
      <c r="E118" s="32"/>
      <c r="F118" s="152" t="s">
        <v>90</v>
      </c>
      <c r="G118" s="32"/>
      <c r="H118" s="32"/>
      <c r="I118" s="96"/>
      <c r="J118" s="32"/>
      <c r="K118" s="32"/>
      <c r="L118" s="33"/>
      <c r="M118" s="155"/>
      <c r="N118" s="156"/>
      <c r="O118" s="157"/>
      <c r="P118" s="157"/>
      <c r="Q118" s="157"/>
      <c r="R118" s="157"/>
      <c r="S118" s="157"/>
      <c r="T118" s="158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132</v>
      </c>
      <c r="AU118" s="17" t="s">
        <v>74</v>
      </c>
    </row>
    <row r="119" spans="1:65" s="2" customFormat="1" ht="6.95" customHeight="1">
      <c r="A119" s="32"/>
      <c r="B119" s="47"/>
      <c r="C119" s="48"/>
      <c r="D119" s="48"/>
      <c r="E119" s="48"/>
      <c r="F119" s="48"/>
      <c r="G119" s="48"/>
      <c r="H119" s="48"/>
      <c r="I119" s="120"/>
      <c r="J119" s="48"/>
      <c r="K119" s="48"/>
      <c r="L119" s="33"/>
      <c r="M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</sheetData>
  <autoFilter ref="C115:K118" xr:uid="{00000000-0009-0000-0000-000004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19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72" t="s">
        <v>5</v>
      </c>
      <c r="M2" s="273"/>
      <c r="N2" s="273"/>
      <c r="O2" s="273"/>
      <c r="P2" s="273"/>
      <c r="Q2" s="273"/>
      <c r="R2" s="273"/>
      <c r="S2" s="273"/>
      <c r="T2" s="273"/>
      <c r="U2" s="273"/>
      <c r="V2" s="273"/>
      <c r="AT2" s="17" t="s">
        <v>94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83</v>
      </c>
    </row>
    <row r="4" spans="1:46" s="1" customFormat="1" ht="24.95" customHeight="1">
      <c r="B4" s="20"/>
      <c r="D4" s="21" t="s">
        <v>106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16.5" customHeight="1">
      <c r="B7" s="20"/>
      <c r="E7" s="287" t="str">
        <f>'Rekapitulace stavby'!K6</f>
        <v>Regenerace sídliště Kamenec-3.etapa</v>
      </c>
      <c r="F7" s="288"/>
      <c r="G7" s="288"/>
      <c r="H7" s="288"/>
      <c r="I7" s="93"/>
      <c r="L7" s="20"/>
    </row>
    <row r="8" spans="1:46" s="2" customFormat="1" ht="12" customHeight="1">
      <c r="A8" s="32"/>
      <c r="B8" s="33"/>
      <c r="C8" s="32"/>
      <c r="D8" s="27" t="s">
        <v>107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66" t="s">
        <v>1092</v>
      </c>
      <c r="F9" s="286"/>
      <c r="G9" s="286"/>
      <c r="H9" s="286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9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97" t="s">
        <v>21</v>
      </c>
      <c r="J12" s="55" t="str">
        <f>'Rekapitulace stavby'!AN8</f>
        <v>20. 8. 2020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9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97" t="s">
        <v>24</v>
      </c>
      <c r="J17" s="28">
        <f>'Rekapitulace stavby'!AN13</f>
        <v>0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89" t="str">
        <f>'Rekapitulace stavby'!E14</f>
        <v>Ing.Martin Krejčí</v>
      </c>
      <c r="F18" s="281"/>
      <c r="G18" s="281"/>
      <c r="H18" s="281"/>
      <c r="I18" s="97" t="s">
        <v>26</v>
      </c>
      <c r="J18" s="28">
        <f>'Rekapitulace stavby'!AN14</f>
        <v>0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97" t="s">
        <v>26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9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32</v>
      </c>
      <c r="F24" s="32"/>
      <c r="G24" s="32"/>
      <c r="H24" s="32"/>
      <c r="I24" s="9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85" t="s">
        <v>1</v>
      </c>
      <c r="F27" s="285"/>
      <c r="G27" s="285"/>
      <c r="H27" s="285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34</v>
      </c>
      <c r="E30" s="32"/>
      <c r="F30" s="32"/>
      <c r="G30" s="32"/>
      <c r="H30" s="32"/>
      <c r="I30" s="96"/>
      <c r="J30" s="71">
        <f>ROUND(J116,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104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38</v>
      </c>
      <c r="E33" s="27" t="s">
        <v>39</v>
      </c>
      <c r="F33" s="106">
        <f>ROUND((SUM(BE116:BE118)),  2)</f>
        <v>0</v>
      </c>
      <c r="G33" s="32"/>
      <c r="H33" s="32"/>
      <c r="I33" s="107">
        <v>0.21</v>
      </c>
      <c r="J33" s="106">
        <f>ROUND(((SUM(BE116:BE118))*I33),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6">
        <f>ROUND((SUM(BF116:BF118)),  2)</f>
        <v>0</v>
      </c>
      <c r="G34" s="32"/>
      <c r="H34" s="32"/>
      <c r="I34" s="107">
        <v>0.15</v>
      </c>
      <c r="J34" s="106">
        <f>ROUND(((SUM(BF116:BF118))*I34),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6">
        <f>ROUND((SUM(BG116:BG118)),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6">
        <f>ROUND((SUM(BH116:BH118)),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6">
        <f>ROUND((SUM(BI116:BI118)),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44</v>
      </c>
      <c r="E39" s="60"/>
      <c r="F39" s="60"/>
      <c r="G39" s="110" t="s">
        <v>45</v>
      </c>
      <c r="H39" s="111" t="s">
        <v>46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6" t="s">
        <v>50</v>
      </c>
      <c r="G61" s="45" t="s">
        <v>49</v>
      </c>
      <c r="H61" s="35"/>
      <c r="I61" s="117"/>
      <c r="J61" s="118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6" t="s">
        <v>50</v>
      </c>
      <c r="G76" s="45" t="s">
        <v>49</v>
      </c>
      <c r="H76" s="35"/>
      <c r="I76" s="117"/>
      <c r="J76" s="118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109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87" t="str">
        <f>E7</f>
        <v>Regenerace sídliště Kamenec-3.etapa</v>
      </c>
      <c r="F85" s="288"/>
      <c r="G85" s="288"/>
      <c r="H85" s="288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107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66" t="str">
        <f>E9</f>
        <v>5 - SO 402 Přeložka vedení PODA</v>
      </c>
      <c r="F87" s="286"/>
      <c r="G87" s="286"/>
      <c r="H87" s="286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 xml:space="preserve"> </v>
      </c>
      <c r="G89" s="32"/>
      <c r="H89" s="32"/>
      <c r="I89" s="97" t="s">
        <v>21</v>
      </c>
      <c r="J89" s="55" t="str">
        <f>IF(J12="","",J12)</f>
        <v>20. 8. 2020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23</v>
      </c>
      <c r="D91" s="32"/>
      <c r="E91" s="32"/>
      <c r="F91" s="25" t="str">
        <f>E15</f>
        <v>Statutární město Ostrava,MOb Slezská Ostrava</v>
      </c>
      <c r="G91" s="32"/>
      <c r="H91" s="32"/>
      <c r="I91" s="97" t="s">
        <v>28</v>
      </c>
      <c r="J91" s="30" t="str">
        <f>E21</f>
        <v>HaskoningDHV Czech Republic,spol.s.r.o.,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Ing.Martin Krejčí</v>
      </c>
      <c r="G92" s="32"/>
      <c r="H92" s="32"/>
      <c r="I92" s="97" t="s">
        <v>31</v>
      </c>
      <c r="J92" s="30" t="str">
        <f>E24</f>
        <v>Pflegrová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110</v>
      </c>
      <c r="D94" s="108"/>
      <c r="E94" s="108"/>
      <c r="F94" s="108"/>
      <c r="G94" s="108"/>
      <c r="H94" s="108"/>
      <c r="I94" s="123"/>
      <c r="J94" s="124" t="s">
        <v>111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112</v>
      </c>
      <c r="D96" s="32"/>
      <c r="E96" s="32"/>
      <c r="F96" s="32"/>
      <c r="G96" s="32"/>
      <c r="H96" s="32"/>
      <c r="I96" s="96"/>
      <c r="J96" s="71">
        <f>J116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113</v>
      </c>
    </row>
    <row r="97" spans="1:31" s="2" customFormat="1" ht="21.75" customHeight="1">
      <c r="A97" s="32"/>
      <c r="B97" s="33"/>
      <c r="C97" s="32"/>
      <c r="D97" s="32"/>
      <c r="E97" s="32"/>
      <c r="F97" s="32"/>
      <c r="G97" s="32"/>
      <c r="H97" s="32"/>
      <c r="I97" s="96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s="2" customFormat="1" ht="6.95" customHeight="1">
      <c r="A98" s="32"/>
      <c r="B98" s="47"/>
      <c r="C98" s="48"/>
      <c r="D98" s="48"/>
      <c r="E98" s="48"/>
      <c r="F98" s="48"/>
      <c r="G98" s="48"/>
      <c r="H98" s="48"/>
      <c r="I98" s="120"/>
      <c r="J98" s="48"/>
      <c r="K98" s="48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102" spans="1:31" s="2" customFormat="1" ht="6.95" customHeight="1">
      <c r="A102" s="32"/>
      <c r="B102" s="49"/>
      <c r="C102" s="50"/>
      <c r="D102" s="50"/>
      <c r="E102" s="50"/>
      <c r="F102" s="50"/>
      <c r="G102" s="50"/>
      <c r="H102" s="50"/>
      <c r="I102" s="121"/>
      <c r="J102" s="50"/>
      <c r="K102" s="50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24.95" customHeight="1">
      <c r="A103" s="32"/>
      <c r="B103" s="33"/>
      <c r="C103" s="21" t="s">
        <v>114</v>
      </c>
      <c r="D103" s="32"/>
      <c r="E103" s="32"/>
      <c r="F103" s="32"/>
      <c r="G103" s="32"/>
      <c r="H103" s="32"/>
      <c r="I103" s="96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33"/>
      <c r="C104" s="32"/>
      <c r="D104" s="32"/>
      <c r="E104" s="32"/>
      <c r="F104" s="32"/>
      <c r="G104" s="32"/>
      <c r="H104" s="32"/>
      <c r="I104" s="96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12" customHeight="1">
      <c r="A105" s="32"/>
      <c r="B105" s="33"/>
      <c r="C105" s="27" t="s">
        <v>15</v>
      </c>
      <c r="D105" s="32"/>
      <c r="E105" s="32"/>
      <c r="F105" s="32"/>
      <c r="G105" s="32"/>
      <c r="H105" s="32"/>
      <c r="I105" s="9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16.5" customHeight="1">
      <c r="A106" s="32"/>
      <c r="B106" s="33"/>
      <c r="C106" s="32"/>
      <c r="D106" s="32"/>
      <c r="E106" s="287" t="str">
        <f>E7</f>
        <v>Regenerace sídliště Kamenec-3.etapa</v>
      </c>
      <c r="F106" s="288"/>
      <c r="G106" s="288"/>
      <c r="H106" s="288"/>
      <c r="I106" s="96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107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66" t="str">
        <f>E9</f>
        <v>5 - SO 402 Přeložka vedení PODA</v>
      </c>
      <c r="F108" s="286"/>
      <c r="G108" s="286"/>
      <c r="H108" s="286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19</v>
      </c>
      <c r="D110" s="32"/>
      <c r="E110" s="32"/>
      <c r="F110" s="25" t="str">
        <f>F12</f>
        <v xml:space="preserve"> </v>
      </c>
      <c r="G110" s="32"/>
      <c r="H110" s="32"/>
      <c r="I110" s="97" t="s">
        <v>21</v>
      </c>
      <c r="J110" s="55" t="str">
        <f>IF(J12="","",J12)</f>
        <v>20. 8. 2020</v>
      </c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40.15" customHeight="1">
      <c r="A112" s="32"/>
      <c r="B112" s="33"/>
      <c r="C112" s="27" t="s">
        <v>23</v>
      </c>
      <c r="D112" s="32"/>
      <c r="E112" s="32"/>
      <c r="F112" s="25" t="str">
        <f>E15</f>
        <v>Statutární město Ostrava,MOb Slezská Ostrava</v>
      </c>
      <c r="G112" s="32"/>
      <c r="H112" s="32"/>
      <c r="I112" s="97" t="s">
        <v>28</v>
      </c>
      <c r="J112" s="30" t="str">
        <f>E21</f>
        <v>HaskoningDHV Czech Republic,spol.s.r.o.,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5.2" customHeight="1">
      <c r="A113" s="32"/>
      <c r="B113" s="33"/>
      <c r="C113" s="27" t="s">
        <v>27</v>
      </c>
      <c r="D113" s="32"/>
      <c r="E113" s="32"/>
      <c r="F113" s="25" t="str">
        <f>IF(E18="","",E18)</f>
        <v>Ing.Martin Krejčí</v>
      </c>
      <c r="G113" s="32"/>
      <c r="H113" s="32"/>
      <c r="I113" s="97" t="s">
        <v>31</v>
      </c>
      <c r="J113" s="30" t="str">
        <f>E24</f>
        <v>Pflegrová</v>
      </c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0.35" customHeight="1">
      <c r="A114" s="32"/>
      <c r="B114" s="33"/>
      <c r="C114" s="32"/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9" customFormat="1" ht="29.25" customHeight="1">
      <c r="A115" s="126"/>
      <c r="B115" s="127"/>
      <c r="C115" s="128" t="s">
        <v>115</v>
      </c>
      <c r="D115" s="129" t="s">
        <v>59</v>
      </c>
      <c r="E115" s="129" t="s">
        <v>55</v>
      </c>
      <c r="F115" s="129" t="s">
        <v>56</v>
      </c>
      <c r="G115" s="129" t="s">
        <v>116</v>
      </c>
      <c r="H115" s="129" t="s">
        <v>117</v>
      </c>
      <c r="I115" s="130" t="s">
        <v>118</v>
      </c>
      <c r="J115" s="129" t="s">
        <v>111</v>
      </c>
      <c r="K115" s="131" t="s">
        <v>119</v>
      </c>
      <c r="L115" s="132"/>
      <c r="M115" s="62" t="s">
        <v>1</v>
      </c>
      <c r="N115" s="63" t="s">
        <v>38</v>
      </c>
      <c r="O115" s="63" t="s">
        <v>120</v>
      </c>
      <c r="P115" s="63" t="s">
        <v>121</v>
      </c>
      <c r="Q115" s="63" t="s">
        <v>122</v>
      </c>
      <c r="R115" s="63" t="s">
        <v>123</v>
      </c>
      <c r="S115" s="63" t="s">
        <v>124</v>
      </c>
      <c r="T115" s="64" t="s">
        <v>125</v>
      </c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</row>
    <row r="116" spans="1:65" s="2" customFormat="1" ht="22.9" customHeight="1">
      <c r="A116" s="32"/>
      <c r="B116" s="33"/>
      <c r="C116" s="69" t="s">
        <v>126</v>
      </c>
      <c r="D116" s="32"/>
      <c r="E116" s="32"/>
      <c r="F116" s="32"/>
      <c r="G116" s="32"/>
      <c r="H116" s="32"/>
      <c r="I116" s="96"/>
      <c r="J116" s="133">
        <f>BK116</f>
        <v>0</v>
      </c>
      <c r="K116" s="32"/>
      <c r="L116" s="33"/>
      <c r="M116" s="65"/>
      <c r="N116" s="56"/>
      <c r="O116" s="66"/>
      <c r="P116" s="134">
        <f>SUM(P117:P118)</f>
        <v>0</v>
      </c>
      <c r="Q116" s="66"/>
      <c r="R116" s="134">
        <f>SUM(R117:R118)</f>
        <v>0</v>
      </c>
      <c r="S116" s="66"/>
      <c r="T116" s="135">
        <f>SUM(T117:T118)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7" t="s">
        <v>73</v>
      </c>
      <c r="AU116" s="17" t="s">
        <v>113</v>
      </c>
      <c r="BK116" s="136">
        <f>SUM(BK117:BK118)</f>
        <v>0</v>
      </c>
    </row>
    <row r="117" spans="1:65" s="2" customFormat="1" ht="16.5" customHeight="1">
      <c r="A117" s="32"/>
      <c r="B117" s="137"/>
      <c r="C117" s="138" t="s">
        <v>79</v>
      </c>
      <c r="D117" s="138" t="s">
        <v>127</v>
      </c>
      <c r="E117" s="139" t="s">
        <v>79</v>
      </c>
      <c r="F117" s="140" t="s">
        <v>93</v>
      </c>
      <c r="G117" s="141" t="s">
        <v>129</v>
      </c>
      <c r="H117" s="142">
        <v>1</v>
      </c>
      <c r="I117" s="143"/>
      <c r="J117" s="144">
        <f>ROUND(I117*H117,2)</f>
        <v>0</v>
      </c>
      <c r="K117" s="140" t="s">
        <v>1</v>
      </c>
      <c r="L117" s="33"/>
      <c r="M117" s="145" t="s">
        <v>1</v>
      </c>
      <c r="N117" s="146" t="s">
        <v>39</v>
      </c>
      <c r="O117" s="58"/>
      <c r="P117" s="147">
        <f>O117*H117</f>
        <v>0</v>
      </c>
      <c r="Q117" s="147">
        <v>0</v>
      </c>
      <c r="R117" s="147">
        <f>Q117*H117</f>
        <v>0</v>
      </c>
      <c r="S117" s="147">
        <v>0</v>
      </c>
      <c r="T117" s="148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49" t="s">
        <v>89</v>
      </c>
      <c r="AT117" s="149" t="s">
        <v>127</v>
      </c>
      <c r="AU117" s="149" t="s">
        <v>74</v>
      </c>
      <c r="AY117" s="17" t="s">
        <v>130</v>
      </c>
      <c r="BE117" s="150">
        <f>IF(N117="základní",J117,0)</f>
        <v>0</v>
      </c>
      <c r="BF117" s="150">
        <f>IF(N117="snížená",J117,0)</f>
        <v>0</v>
      </c>
      <c r="BG117" s="150">
        <f>IF(N117="zákl. přenesená",J117,0)</f>
        <v>0</v>
      </c>
      <c r="BH117" s="150">
        <f>IF(N117="sníž. přenesená",J117,0)</f>
        <v>0</v>
      </c>
      <c r="BI117" s="150">
        <f>IF(N117="nulová",J117,0)</f>
        <v>0</v>
      </c>
      <c r="BJ117" s="17" t="s">
        <v>79</v>
      </c>
      <c r="BK117" s="150">
        <f>ROUND(I117*H117,2)</f>
        <v>0</v>
      </c>
      <c r="BL117" s="17" t="s">
        <v>89</v>
      </c>
      <c r="BM117" s="149" t="s">
        <v>1093</v>
      </c>
    </row>
    <row r="118" spans="1:65" s="2" customFormat="1">
      <c r="A118" s="32"/>
      <c r="B118" s="33"/>
      <c r="C118" s="32"/>
      <c r="D118" s="151" t="s">
        <v>132</v>
      </c>
      <c r="E118" s="32"/>
      <c r="F118" s="152" t="s">
        <v>1094</v>
      </c>
      <c r="G118" s="32"/>
      <c r="H118" s="32"/>
      <c r="I118" s="96"/>
      <c r="J118" s="32"/>
      <c r="K118" s="32"/>
      <c r="L118" s="33"/>
      <c r="M118" s="155"/>
      <c r="N118" s="156"/>
      <c r="O118" s="157"/>
      <c r="P118" s="157"/>
      <c r="Q118" s="157"/>
      <c r="R118" s="157"/>
      <c r="S118" s="157"/>
      <c r="T118" s="158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132</v>
      </c>
      <c r="AU118" s="17" t="s">
        <v>74</v>
      </c>
    </row>
    <row r="119" spans="1:65" s="2" customFormat="1" ht="6.95" customHeight="1">
      <c r="A119" s="32"/>
      <c r="B119" s="47"/>
      <c r="C119" s="48"/>
      <c r="D119" s="48"/>
      <c r="E119" s="48"/>
      <c r="F119" s="48"/>
      <c r="G119" s="48"/>
      <c r="H119" s="48"/>
      <c r="I119" s="120"/>
      <c r="J119" s="48"/>
      <c r="K119" s="48"/>
      <c r="L119" s="33"/>
      <c r="M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</sheetData>
  <autoFilter ref="C115:K118" xr:uid="{00000000-0009-0000-0000-000005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2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72" t="s">
        <v>5</v>
      </c>
      <c r="M2" s="273"/>
      <c r="N2" s="273"/>
      <c r="O2" s="273"/>
      <c r="P2" s="273"/>
      <c r="Q2" s="273"/>
      <c r="R2" s="273"/>
      <c r="S2" s="273"/>
      <c r="T2" s="273"/>
      <c r="U2" s="273"/>
      <c r="V2" s="273"/>
      <c r="AT2" s="17" t="s">
        <v>97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83</v>
      </c>
    </row>
    <row r="4" spans="1:46" s="1" customFormat="1" ht="24.95" customHeight="1">
      <c r="B4" s="20"/>
      <c r="D4" s="21" t="s">
        <v>106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16.5" customHeight="1">
      <c r="B7" s="20"/>
      <c r="E7" s="287" t="str">
        <f>'Rekapitulace stavby'!K6</f>
        <v>Regenerace sídliště Kamenec-3.etapa</v>
      </c>
      <c r="F7" s="288"/>
      <c r="G7" s="288"/>
      <c r="H7" s="288"/>
      <c r="I7" s="93"/>
      <c r="L7" s="20"/>
    </row>
    <row r="8" spans="1:46" s="2" customFormat="1" ht="12" customHeight="1">
      <c r="A8" s="32"/>
      <c r="B8" s="33"/>
      <c r="C8" s="32"/>
      <c r="D8" s="27" t="s">
        <v>107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66" t="s">
        <v>1095</v>
      </c>
      <c r="F9" s="286"/>
      <c r="G9" s="286"/>
      <c r="H9" s="286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9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97" t="s">
        <v>21</v>
      </c>
      <c r="J12" s="55" t="str">
        <f>'Rekapitulace stavby'!AN8</f>
        <v>20. 8. 2020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9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97" t="s">
        <v>24</v>
      </c>
      <c r="J17" s="28">
        <f>'Rekapitulace stavby'!AN13</f>
        <v>0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89" t="str">
        <f>'Rekapitulace stavby'!E14</f>
        <v>Ing.Martin Krejčí</v>
      </c>
      <c r="F18" s="281"/>
      <c r="G18" s="281"/>
      <c r="H18" s="281"/>
      <c r="I18" s="97" t="s">
        <v>26</v>
      </c>
      <c r="J18" s="28">
        <f>'Rekapitulace stavby'!AN14</f>
        <v>0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97" t="s">
        <v>26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9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32</v>
      </c>
      <c r="F24" s="32"/>
      <c r="G24" s="32"/>
      <c r="H24" s="32"/>
      <c r="I24" s="9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85" t="s">
        <v>1</v>
      </c>
      <c r="F27" s="285"/>
      <c r="G27" s="285"/>
      <c r="H27" s="285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34</v>
      </c>
      <c r="E30" s="32"/>
      <c r="F30" s="32"/>
      <c r="G30" s="32"/>
      <c r="H30" s="32"/>
      <c r="I30" s="96"/>
      <c r="J30" s="71">
        <f>ROUND(J116,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104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38</v>
      </c>
      <c r="E33" s="27" t="s">
        <v>39</v>
      </c>
      <c r="F33" s="106">
        <f>ROUND((SUM(BE116:BE120)),  2)</f>
        <v>0</v>
      </c>
      <c r="G33" s="32"/>
      <c r="H33" s="32"/>
      <c r="I33" s="107">
        <v>0.21</v>
      </c>
      <c r="J33" s="106">
        <f>ROUND(((SUM(BE116:BE120))*I33),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6">
        <f>ROUND((SUM(BF116:BF120)),  2)</f>
        <v>0</v>
      </c>
      <c r="G34" s="32"/>
      <c r="H34" s="32"/>
      <c r="I34" s="107">
        <v>0.15</v>
      </c>
      <c r="J34" s="106">
        <f>ROUND(((SUM(BF116:BF120))*I34),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6">
        <f>ROUND((SUM(BG116:BG120)),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6">
        <f>ROUND((SUM(BH116:BH120)),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6">
        <f>ROUND((SUM(BI116:BI120)),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44</v>
      </c>
      <c r="E39" s="60"/>
      <c r="F39" s="60"/>
      <c r="G39" s="110" t="s">
        <v>45</v>
      </c>
      <c r="H39" s="111" t="s">
        <v>46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6" t="s">
        <v>50</v>
      </c>
      <c r="G61" s="45" t="s">
        <v>49</v>
      </c>
      <c r="H61" s="35"/>
      <c r="I61" s="117"/>
      <c r="J61" s="118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6" t="s">
        <v>50</v>
      </c>
      <c r="G76" s="45" t="s">
        <v>49</v>
      </c>
      <c r="H76" s="35"/>
      <c r="I76" s="117"/>
      <c r="J76" s="118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109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87" t="str">
        <f>E7</f>
        <v>Regenerace sídliště Kamenec-3.etapa</v>
      </c>
      <c r="F85" s="288"/>
      <c r="G85" s="288"/>
      <c r="H85" s="288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107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66" t="str">
        <f>E9</f>
        <v>6 - SO 701 Přístřešek</v>
      </c>
      <c r="F87" s="286"/>
      <c r="G87" s="286"/>
      <c r="H87" s="286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 xml:space="preserve"> </v>
      </c>
      <c r="G89" s="32"/>
      <c r="H89" s="32"/>
      <c r="I89" s="97" t="s">
        <v>21</v>
      </c>
      <c r="J89" s="55" t="str">
        <f>IF(J12="","",J12)</f>
        <v>20. 8. 2020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23</v>
      </c>
      <c r="D91" s="32"/>
      <c r="E91" s="32"/>
      <c r="F91" s="25" t="str">
        <f>E15</f>
        <v>Statutární město Ostrava,MOb Slezská Ostrava</v>
      </c>
      <c r="G91" s="32"/>
      <c r="H91" s="32"/>
      <c r="I91" s="97" t="s">
        <v>28</v>
      </c>
      <c r="J91" s="30" t="str">
        <f>E21</f>
        <v>HaskoningDHV Czech Republic,spol.s.r.o.,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Ing.Martin Krejčí</v>
      </c>
      <c r="G92" s="32"/>
      <c r="H92" s="32"/>
      <c r="I92" s="97" t="s">
        <v>31</v>
      </c>
      <c r="J92" s="30" t="str">
        <f>E24</f>
        <v>Pflegrová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110</v>
      </c>
      <c r="D94" s="108"/>
      <c r="E94" s="108"/>
      <c r="F94" s="108"/>
      <c r="G94" s="108"/>
      <c r="H94" s="108"/>
      <c r="I94" s="123"/>
      <c r="J94" s="124" t="s">
        <v>111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112</v>
      </c>
      <c r="D96" s="32"/>
      <c r="E96" s="32"/>
      <c r="F96" s="32"/>
      <c r="G96" s="32"/>
      <c r="H96" s="32"/>
      <c r="I96" s="96"/>
      <c r="J96" s="71">
        <f>J116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113</v>
      </c>
    </row>
    <row r="97" spans="1:31" s="2" customFormat="1" ht="21.75" customHeight="1">
      <c r="A97" s="32"/>
      <c r="B97" s="33"/>
      <c r="C97" s="32"/>
      <c r="D97" s="32"/>
      <c r="E97" s="32"/>
      <c r="F97" s="32"/>
      <c r="G97" s="32"/>
      <c r="H97" s="32"/>
      <c r="I97" s="96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s="2" customFormat="1" ht="6.95" customHeight="1">
      <c r="A98" s="32"/>
      <c r="B98" s="47"/>
      <c r="C98" s="48"/>
      <c r="D98" s="48"/>
      <c r="E98" s="48"/>
      <c r="F98" s="48"/>
      <c r="G98" s="48"/>
      <c r="H98" s="48"/>
      <c r="I98" s="120"/>
      <c r="J98" s="48"/>
      <c r="K98" s="48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102" spans="1:31" s="2" customFormat="1" ht="6.95" customHeight="1">
      <c r="A102" s="32"/>
      <c r="B102" s="49"/>
      <c r="C102" s="50"/>
      <c r="D102" s="50"/>
      <c r="E102" s="50"/>
      <c r="F102" s="50"/>
      <c r="G102" s="50"/>
      <c r="H102" s="50"/>
      <c r="I102" s="121"/>
      <c r="J102" s="50"/>
      <c r="K102" s="50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24.95" customHeight="1">
      <c r="A103" s="32"/>
      <c r="B103" s="33"/>
      <c r="C103" s="21" t="s">
        <v>114</v>
      </c>
      <c r="D103" s="32"/>
      <c r="E103" s="32"/>
      <c r="F103" s="32"/>
      <c r="G103" s="32"/>
      <c r="H103" s="32"/>
      <c r="I103" s="96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33"/>
      <c r="C104" s="32"/>
      <c r="D104" s="32"/>
      <c r="E104" s="32"/>
      <c r="F104" s="32"/>
      <c r="G104" s="32"/>
      <c r="H104" s="32"/>
      <c r="I104" s="96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12" customHeight="1">
      <c r="A105" s="32"/>
      <c r="B105" s="33"/>
      <c r="C105" s="27" t="s">
        <v>15</v>
      </c>
      <c r="D105" s="32"/>
      <c r="E105" s="32"/>
      <c r="F105" s="32"/>
      <c r="G105" s="32"/>
      <c r="H105" s="32"/>
      <c r="I105" s="9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16.5" customHeight="1">
      <c r="A106" s="32"/>
      <c r="B106" s="33"/>
      <c r="C106" s="32"/>
      <c r="D106" s="32"/>
      <c r="E106" s="287" t="str">
        <f>E7</f>
        <v>Regenerace sídliště Kamenec-3.etapa</v>
      </c>
      <c r="F106" s="288"/>
      <c r="G106" s="288"/>
      <c r="H106" s="288"/>
      <c r="I106" s="96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107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66" t="str">
        <f>E9</f>
        <v>6 - SO 701 Přístřešek</v>
      </c>
      <c r="F108" s="286"/>
      <c r="G108" s="286"/>
      <c r="H108" s="286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19</v>
      </c>
      <c r="D110" s="32"/>
      <c r="E110" s="32"/>
      <c r="F110" s="25" t="str">
        <f>F12</f>
        <v xml:space="preserve"> </v>
      </c>
      <c r="G110" s="32"/>
      <c r="H110" s="32"/>
      <c r="I110" s="97" t="s">
        <v>21</v>
      </c>
      <c r="J110" s="55" t="str">
        <f>IF(J12="","",J12)</f>
        <v>20. 8. 2020</v>
      </c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40.15" customHeight="1">
      <c r="A112" s="32"/>
      <c r="B112" s="33"/>
      <c r="C112" s="27" t="s">
        <v>23</v>
      </c>
      <c r="D112" s="32"/>
      <c r="E112" s="32"/>
      <c r="F112" s="25" t="str">
        <f>E15</f>
        <v>Statutární město Ostrava,MOb Slezská Ostrava</v>
      </c>
      <c r="G112" s="32"/>
      <c r="H112" s="32"/>
      <c r="I112" s="97" t="s">
        <v>28</v>
      </c>
      <c r="J112" s="30" t="str">
        <f>E21</f>
        <v>HaskoningDHV Czech Republic,spol.s.r.o.,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5.2" customHeight="1">
      <c r="A113" s="32"/>
      <c r="B113" s="33"/>
      <c r="C113" s="27" t="s">
        <v>27</v>
      </c>
      <c r="D113" s="32"/>
      <c r="E113" s="32"/>
      <c r="F113" s="25" t="str">
        <f>IF(E18="","",E18)</f>
        <v>Ing.Martin Krejčí</v>
      </c>
      <c r="G113" s="32"/>
      <c r="H113" s="32"/>
      <c r="I113" s="97" t="s">
        <v>31</v>
      </c>
      <c r="J113" s="30" t="str">
        <f>E24</f>
        <v>Pflegrová</v>
      </c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0.35" customHeight="1">
      <c r="A114" s="32"/>
      <c r="B114" s="33"/>
      <c r="C114" s="32"/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9" customFormat="1" ht="29.25" customHeight="1">
      <c r="A115" s="126"/>
      <c r="B115" s="127"/>
      <c r="C115" s="128" t="s">
        <v>115</v>
      </c>
      <c r="D115" s="129" t="s">
        <v>59</v>
      </c>
      <c r="E115" s="129" t="s">
        <v>55</v>
      </c>
      <c r="F115" s="129" t="s">
        <v>56</v>
      </c>
      <c r="G115" s="129" t="s">
        <v>116</v>
      </c>
      <c r="H115" s="129" t="s">
        <v>117</v>
      </c>
      <c r="I115" s="130" t="s">
        <v>118</v>
      </c>
      <c r="J115" s="129" t="s">
        <v>111</v>
      </c>
      <c r="K115" s="131" t="s">
        <v>119</v>
      </c>
      <c r="L115" s="132"/>
      <c r="M115" s="62" t="s">
        <v>1</v>
      </c>
      <c r="N115" s="63" t="s">
        <v>38</v>
      </c>
      <c r="O115" s="63" t="s">
        <v>120</v>
      </c>
      <c r="P115" s="63" t="s">
        <v>121</v>
      </c>
      <c r="Q115" s="63" t="s">
        <v>122</v>
      </c>
      <c r="R115" s="63" t="s">
        <v>123</v>
      </c>
      <c r="S115" s="63" t="s">
        <v>124</v>
      </c>
      <c r="T115" s="64" t="s">
        <v>125</v>
      </c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</row>
    <row r="116" spans="1:65" s="2" customFormat="1" ht="22.9" customHeight="1">
      <c r="A116" s="32"/>
      <c r="B116" s="33"/>
      <c r="C116" s="69" t="s">
        <v>126</v>
      </c>
      <c r="D116" s="32"/>
      <c r="E116" s="32"/>
      <c r="F116" s="32"/>
      <c r="G116" s="32"/>
      <c r="H116" s="32"/>
      <c r="I116" s="96"/>
      <c r="J116" s="133">
        <f>BK116</f>
        <v>0</v>
      </c>
      <c r="K116" s="32"/>
      <c r="L116" s="33"/>
      <c r="M116" s="65"/>
      <c r="N116" s="56"/>
      <c r="O116" s="66"/>
      <c r="P116" s="134">
        <f>SUM(P117:P120)</f>
        <v>0</v>
      </c>
      <c r="Q116" s="66"/>
      <c r="R116" s="134">
        <f>SUM(R117:R120)</f>
        <v>0</v>
      </c>
      <c r="S116" s="66"/>
      <c r="T116" s="135">
        <f>SUM(T117:T120)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7" t="s">
        <v>73</v>
      </c>
      <c r="AU116" s="17" t="s">
        <v>113</v>
      </c>
      <c r="BK116" s="136">
        <f>SUM(BK117:BK120)</f>
        <v>0</v>
      </c>
    </row>
    <row r="117" spans="1:65" s="2" customFormat="1" ht="16.5" customHeight="1">
      <c r="A117" s="32"/>
      <c r="B117" s="137"/>
      <c r="C117" s="205" t="s">
        <v>79</v>
      </c>
      <c r="D117" s="205" t="s">
        <v>264</v>
      </c>
      <c r="E117" s="206" t="s">
        <v>79</v>
      </c>
      <c r="F117" s="207" t="s">
        <v>1096</v>
      </c>
      <c r="G117" s="208" t="s">
        <v>164</v>
      </c>
      <c r="H117" s="209">
        <v>1</v>
      </c>
      <c r="I117" s="210"/>
      <c r="J117" s="211">
        <f>ROUND(I117*H117,2)</f>
        <v>0</v>
      </c>
      <c r="K117" s="207" t="s">
        <v>1</v>
      </c>
      <c r="L117" s="212"/>
      <c r="M117" s="213" t="s">
        <v>1</v>
      </c>
      <c r="N117" s="214" t="s">
        <v>39</v>
      </c>
      <c r="O117" s="58"/>
      <c r="P117" s="147">
        <f>O117*H117</f>
        <v>0</v>
      </c>
      <c r="Q117" s="147">
        <v>0</v>
      </c>
      <c r="R117" s="147">
        <f>Q117*H117</f>
        <v>0</v>
      </c>
      <c r="S117" s="147">
        <v>0</v>
      </c>
      <c r="T117" s="148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49" t="s">
        <v>101</v>
      </c>
      <c r="AT117" s="149" t="s">
        <v>264</v>
      </c>
      <c r="AU117" s="149" t="s">
        <v>74</v>
      </c>
      <c r="AY117" s="17" t="s">
        <v>130</v>
      </c>
      <c r="BE117" s="150">
        <f>IF(N117="základní",J117,0)</f>
        <v>0</v>
      </c>
      <c r="BF117" s="150">
        <f>IF(N117="snížená",J117,0)</f>
        <v>0</v>
      </c>
      <c r="BG117" s="150">
        <f>IF(N117="zákl. přenesená",J117,0)</f>
        <v>0</v>
      </c>
      <c r="BH117" s="150">
        <f>IF(N117="sníž. přenesená",J117,0)</f>
        <v>0</v>
      </c>
      <c r="BI117" s="150">
        <f>IF(N117="nulová",J117,0)</f>
        <v>0</v>
      </c>
      <c r="BJ117" s="17" t="s">
        <v>79</v>
      </c>
      <c r="BK117" s="150">
        <f>ROUND(I117*H117,2)</f>
        <v>0</v>
      </c>
      <c r="BL117" s="17" t="s">
        <v>89</v>
      </c>
      <c r="BM117" s="149" t="s">
        <v>1097</v>
      </c>
    </row>
    <row r="118" spans="1:65" s="2" customFormat="1">
      <c r="A118" s="32"/>
      <c r="B118" s="33"/>
      <c r="C118" s="32"/>
      <c r="D118" s="151" t="s">
        <v>132</v>
      </c>
      <c r="E118" s="32"/>
      <c r="F118" s="152" t="s">
        <v>1096</v>
      </c>
      <c r="G118" s="32"/>
      <c r="H118" s="32"/>
      <c r="I118" s="96"/>
      <c r="J118" s="32"/>
      <c r="K118" s="32"/>
      <c r="L118" s="33"/>
      <c r="M118" s="153"/>
      <c r="N118" s="154"/>
      <c r="O118" s="58"/>
      <c r="P118" s="58"/>
      <c r="Q118" s="58"/>
      <c r="R118" s="58"/>
      <c r="S118" s="58"/>
      <c r="T118" s="59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132</v>
      </c>
      <c r="AU118" s="17" t="s">
        <v>74</v>
      </c>
    </row>
    <row r="119" spans="1:65" s="2" customFormat="1" ht="16.5" customHeight="1">
      <c r="A119" s="32"/>
      <c r="B119" s="137"/>
      <c r="C119" s="138" t="s">
        <v>83</v>
      </c>
      <c r="D119" s="138" t="s">
        <v>127</v>
      </c>
      <c r="E119" s="139" t="s">
        <v>83</v>
      </c>
      <c r="F119" s="140" t="s">
        <v>1098</v>
      </c>
      <c r="G119" s="141" t="s">
        <v>164</v>
      </c>
      <c r="H119" s="142">
        <v>1</v>
      </c>
      <c r="I119" s="143"/>
      <c r="J119" s="144">
        <f>ROUND(I119*H119,2)</f>
        <v>0</v>
      </c>
      <c r="K119" s="140" t="s">
        <v>1</v>
      </c>
      <c r="L119" s="33"/>
      <c r="M119" s="145" t="s">
        <v>1</v>
      </c>
      <c r="N119" s="146" t="s">
        <v>39</v>
      </c>
      <c r="O119" s="58"/>
      <c r="P119" s="147">
        <f>O119*H119</f>
        <v>0</v>
      </c>
      <c r="Q119" s="147">
        <v>0</v>
      </c>
      <c r="R119" s="147">
        <f>Q119*H119</f>
        <v>0</v>
      </c>
      <c r="S119" s="147">
        <v>0</v>
      </c>
      <c r="T119" s="148">
        <f>S119*H119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R119" s="149" t="s">
        <v>89</v>
      </c>
      <c r="AT119" s="149" t="s">
        <v>127</v>
      </c>
      <c r="AU119" s="149" t="s">
        <v>74</v>
      </c>
      <c r="AY119" s="17" t="s">
        <v>130</v>
      </c>
      <c r="BE119" s="150">
        <f>IF(N119="základní",J119,0)</f>
        <v>0</v>
      </c>
      <c r="BF119" s="150">
        <f>IF(N119="snížená",J119,0)</f>
        <v>0</v>
      </c>
      <c r="BG119" s="150">
        <f>IF(N119="zákl. přenesená",J119,0)</f>
        <v>0</v>
      </c>
      <c r="BH119" s="150">
        <f>IF(N119="sníž. přenesená",J119,0)</f>
        <v>0</v>
      </c>
      <c r="BI119" s="150">
        <f>IF(N119="nulová",J119,0)</f>
        <v>0</v>
      </c>
      <c r="BJ119" s="17" t="s">
        <v>79</v>
      </c>
      <c r="BK119" s="150">
        <f>ROUND(I119*H119,2)</f>
        <v>0</v>
      </c>
      <c r="BL119" s="17" t="s">
        <v>89</v>
      </c>
      <c r="BM119" s="149" t="s">
        <v>1099</v>
      </c>
    </row>
    <row r="120" spans="1:65" s="2" customFormat="1">
      <c r="A120" s="32"/>
      <c r="B120" s="33"/>
      <c r="C120" s="32"/>
      <c r="D120" s="151" t="s">
        <v>132</v>
      </c>
      <c r="E120" s="32"/>
      <c r="F120" s="152" t="s">
        <v>1098</v>
      </c>
      <c r="G120" s="32"/>
      <c r="H120" s="32"/>
      <c r="I120" s="96"/>
      <c r="J120" s="32"/>
      <c r="K120" s="32"/>
      <c r="L120" s="33"/>
      <c r="M120" s="155"/>
      <c r="N120" s="156"/>
      <c r="O120" s="157"/>
      <c r="P120" s="157"/>
      <c r="Q120" s="157"/>
      <c r="R120" s="157"/>
      <c r="S120" s="157"/>
      <c r="T120" s="158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T120" s="17" t="s">
        <v>132</v>
      </c>
      <c r="AU120" s="17" t="s">
        <v>74</v>
      </c>
    </row>
    <row r="121" spans="1:65" s="2" customFormat="1" ht="6.95" customHeight="1">
      <c r="A121" s="32"/>
      <c r="B121" s="47"/>
      <c r="C121" s="48"/>
      <c r="D121" s="48"/>
      <c r="E121" s="48"/>
      <c r="F121" s="48"/>
      <c r="G121" s="48"/>
      <c r="H121" s="48"/>
      <c r="I121" s="120"/>
      <c r="J121" s="48"/>
      <c r="K121" s="48"/>
      <c r="L121" s="33"/>
      <c r="M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</sheetData>
  <autoFilter ref="C115:K120" xr:uid="{00000000-0009-0000-0000-000006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19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72" t="s">
        <v>5</v>
      </c>
      <c r="M2" s="273"/>
      <c r="N2" s="273"/>
      <c r="O2" s="273"/>
      <c r="P2" s="273"/>
      <c r="Q2" s="273"/>
      <c r="R2" s="273"/>
      <c r="S2" s="273"/>
      <c r="T2" s="273"/>
      <c r="U2" s="273"/>
      <c r="V2" s="273"/>
      <c r="AT2" s="17" t="s">
        <v>100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83</v>
      </c>
    </row>
    <row r="4" spans="1:46" s="1" customFormat="1" ht="24.95" customHeight="1">
      <c r="B4" s="20"/>
      <c r="D4" s="21" t="s">
        <v>106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16.5" customHeight="1">
      <c r="B7" s="20"/>
      <c r="E7" s="287" t="str">
        <f>'Rekapitulace stavby'!K6</f>
        <v>Regenerace sídliště Kamenec-3.etapa</v>
      </c>
      <c r="F7" s="288"/>
      <c r="G7" s="288"/>
      <c r="H7" s="288"/>
      <c r="I7" s="93"/>
      <c r="L7" s="20"/>
    </row>
    <row r="8" spans="1:46" s="2" customFormat="1" ht="12" customHeight="1">
      <c r="A8" s="32"/>
      <c r="B8" s="33"/>
      <c r="C8" s="32"/>
      <c r="D8" s="27" t="s">
        <v>107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66" t="s">
        <v>1100</v>
      </c>
      <c r="F9" s="286"/>
      <c r="G9" s="286"/>
      <c r="H9" s="286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9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97" t="s">
        <v>21</v>
      </c>
      <c r="J12" s="55" t="str">
        <f>'Rekapitulace stavby'!AN8</f>
        <v>20. 8. 2020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9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97" t="s">
        <v>24</v>
      </c>
      <c r="J17" s="28">
        <f>'Rekapitulace stavby'!AN13</f>
        <v>0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89" t="str">
        <f>'Rekapitulace stavby'!E14</f>
        <v>Ing.Martin Krejčí</v>
      </c>
      <c r="F18" s="281"/>
      <c r="G18" s="281"/>
      <c r="H18" s="281"/>
      <c r="I18" s="97" t="s">
        <v>26</v>
      </c>
      <c r="J18" s="28">
        <f>'Rekapitulace stavby'!AN14</f>
        <v>0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97" t="s">
        <v>26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9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32</v>
      </c>
      <c r="F24" s="32"/>
      <c r="G24" s="32"/>
      <c r="H24" s="32"/>
      <c r="I24" s="9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85" t="s">
        <v>1</v>
      </c>
      <c r="F27" s="285"/>
      <c r="G27" s="285"/>
      <c r="H27" s="285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34</v>
      </c>
      <c r="E30" s="32"/>
      <c r="F30" s="32"/>
      <c r="G30" s="32"/>
      <c r="H30" s="32"/>
      <c r="I30" s="96"/>
      <c r="J30" s="71">
        <f>ROUND(J116,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104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38</v>
      </c>
      <c r="E33" s="27" t="s">
        <v>39</v>
      </c>
      <c r="F33" s="106">
        <f>ROUND((SUM(BE116:BE118)),  2)</f>
        <v>0</v>
      </c>
      <c r="G33" s="32"/>
      <c r="H33" s="32"/>
      <c r="I33" s="107">
        <v>0.21</v>
      </c>
      <c r="J33" s="106">
        <f>ROUND(((SUM(BE116:BE118))*I33),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6">
        <f>ROUND((SUM(BF116:BF118)),  2)</f>
        <v>0</v>
      </c>
      <c r="G34" s="32"/>
      <c r="H34" s="32"/>
      <c r="I34" s="107">
        <v>0.15</v>
      </c>
      <c r="J34" s="106">
        <f>ROUND(((SUM(BF116:BF118))*I34),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6">
        <f>ROUND((SUM(BG116:BG118)),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6">
        <f>ROUND((SUM(BH116:BH118)),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6">
        <f>ROUND((SUM(BI116:BI118)),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44</v>
      </c>
      <c r="E39" s="60"/>
      <c r="F39" s="60"/>
      <c r="G39" s="110" t="s">
        <v>45</v>
      </c>
      <c r="H39" s="111" t="s">
        <v>46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6" t="s">
        <v>50</v>
      </c>
      <c r="G61" s="45" t="s">
        <v>49</v>
      </c>
      <c r="H61" s="35"/>
      <c r="I61" s="117"/>
      <c r="J61" s="118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6" t="s">
        <v>50</v>
      </c>
      <c r="G76" s="45" t="s">
        <v>49</v>
      </c>
      <c r="H76" s="35"/>
      <c r="I76" s="117"/>
      <c r="J76" s="118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109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87" t="str">
        <f>E7</f>
        <v>Regenerace sídliště Kamenec-3.etapa</v>
      </c>
      <c r="F85" s="288"/>
      <c r="G85" s="288"/>
      <c r="H85" s="288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107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66" t="str">
        <f>E9</f>
        <v>7 - SO 801 Vegetační úpravy</v>
      </c>
      <c r="F87" s="286"/>
      <c r="G87" s="286"/>
      <c r="H87" s="286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 xml:space="preserve"> </v>
      </c>
      <c r="G89" s="32"/>
      <c r="H89" s="32"/>
      <c r="I89" s="97" t="s">
        <v>21</v>
      </c>
      <c r="J89" s="55" t="str">
        <f>IF(J12="","",J12)</f>
        <v>20. 8. 2020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23</v>
      </c>
      <c r="D91" s="32"/>
      <c r="E91" s="32"/>
      <c r="F91" s="25" t="str">
        <f>E15</f>
        <v>Statutární město Ostrava,MOb Slezská Ostrava</v>
      </c>
      <c r="G91" s="32"/>
      <c r="H91" s="32"/>
      <c r="I91" s="97" t="s">
        <v>28</v>
      </c>
      <c r="J91" s="30" t="str">
        <f>E21</f>
        <v>HaskoningDHV Czech Republic,spol.s.r.o.,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Ing.Martin Krejčí</v>
      </c>
      <c r="G92" s="32"/>
      <c r="H92" s="32"/>
      <c r="I92" s="97" t="s">
        <v>31</v>
      </c>
      <c r="J92" s="30" t="str">
        <f>E24</f>
        <v>Pflegrová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110</v>
      </c>
      <c r="D94" s="108"/>
      <c r="E94" s="108"/>
      <c r="F94" s="108"/>
      <c r="G94" s="108"/>
      <c r="H94" s="108"/>
      <c r="I94" s="123"/>
      <c r="J94" s="124" t="s">
        <v>111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112</v>
      </c>
      <c r="D96" s="32"/>
      <c r="E96" s="32"/>
      <c r="F96" s="32"/>
      <c r="G96" s="32"/>
      <c r="H96" s="32"/>
      <c r="I96" s="96"/>
      <c r="J96" s="71">
        <f>J116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113</v>
      </c>
    </row>
    <row r="97" spans="1:31" s="2" customFormat="1" ht="21.75" customHeight="1">
      <c r="A97" s="32"/>
      <c r="B97" s="33"/>
      <c r="C97" s="32"/>
      <c r="D97" s="32"/>
      <c r="E97" s="32"/>
      <c r="F97" s="32"/>
      <c r="G97" s="32"/>
      <c r="H97" s="32"/>
      <c r="I97" s="96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s="2" customFormat="1" ht="6.95" customHeight="1">
      <c r="A98" s="32"/>
      <c r="B98" s="47"/>
      <c r="C98" s="48"/>
      <c r="D98" s="48"/>
      <c r="E98" s="48"/>
      <c r="F98" s="48"/>
      <c r="G98" s="48"/>
      <c r="H98" s="48"/>
      <c r="I98" s="120"/>
      <c r="J98" s="48"/>
      <c r="K98" s="48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102" spans="1:31" s="2" customFormat="1" ht="6.95" customHeight="1">
      <c r="A102" s="32"/>
      <c r="B102" s="49"/>
      <c r="C102" s="50"/>
      <c r="D102" s="50"/>
      <c r="E102" s="50"/>
      <c r="F102" s="50"/>
      <c r="G102" s="50"/>
      <c r="H102" s="50"/>
      <c r="I102" s="121"/>
      <c r="J102" s="50"/>
      <c r="K102" s="50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24.95" customHeight="1">
      <c r="A103" s="32"/>
      <c r="B103" s="33"/>
      <c r="C103" s="21" t="s">
        <v>114</v>
      </c>
      <c r="D103" s="32"/>
      <c r="E103" s="32"/>
      <c r="F103" s="32"/>
      <c r="G103" s="32"/>
      <c r="H103" s="32"/>
      <c r="I103" s="96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33"/>
      <c r="C104" s="32"/>
      <c r="D104" s="32"/>
      <c r="E104" s="32"/>
      <c r="F104" s="32"/>
      <c r="G104" s="32"/>
      <c r="H104" s="32"/>
      <c r="I104" s="96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12" customHeight="1">
      <c r="A105" s="32"/>
      <c r="B105" s="33"/>
      <c r="C105" s="27" t="s">
        <v>15</v>
      </c>
      <c r="D105" s="32"/>
      <c r="E105" s="32"/>
      <c r="F105" s="32"/>
      <c r="G105" s="32"/>
      <c r="H105" s="32"/>
      <c r="I105" s="9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16.5" customHeight="1">
      <c r="A106" s="32"/>
      <c r="B106" s="33"/>
      <c r="C106" s="32"/>
      <c r="D106" s="32"/>
      <c r="E106" s="287" t="str">
        <f>E7</f>
        <v>Regenerace sídliště Kamenec-3.etapa</v>
      </c>
      <c r="F106" s="288"/>
      <c r="G106" s="288"/>
      <c r="H106" s="288"/>
      <c r="I106" s="96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107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66" t="str">
        <f>E9</f>
        <v>7 - SO 801 Vegetační úpravy</v>
      </c>
      <c r="F108" s="286"/>
      <c r="G108" s="286"/>
      <c r="H108" s="286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19</v>
      </c>
      <c r="D110" s="32"/>
      <c r="E110" s="32"/>
      <c r="F110" s="25" t="str">
        <f>F12</f>
        <v xml:space="preserve"> </v>
      </c>
      <c r="G110" s="32"/>
      <c r="H110" s="32"/>
      <c r="I110" s="97" t="s">
        <v>21</v>
      </c>
      <c r="J110" s="55" t="str">
        <f>IF(J12="","",J12)</f>
        <v>20. 8. 2020</v>
      </c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40.15" customHeight="1">
      <c r="A112" s="32"/>
      <c r="B112" s="33"/>
      <c r="C112" s="27" t="s">
        <v>23</v>
      </c>
      <c r="D112" s="32"/>
      <c r="E112" s="32"/>
      <c r="F112" s="25" t="str">
        <f>E15</f>
        <v>Statutární město Ostrava,MOb Slezská Ostrava</v>
      </c>
      <c r="G112" s="32"/>
      <c r="H112" s="32"/>
      <c r="I112" s="97" t="s">
        <v>28</v>
      </c>
      <c r="J112" s="30" t="str">
        <f>E21</f>
        <v>HaskoningDHV Czech Republic,spol.s.r.o.,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5.2" customHeight="1">
      <c r="A113" s="32"/>
      <c r="B113" s="33"/>
      <c r="C113" s="27" t="s">
        <v>27</v>
      </c>
      <c r="D113" s="32"/>
      <c r="E113" s="32"/>
      <c r="F113" s="25" t="str">
        <f>IF(E18="","",E18)</f>
        <v>Ing.Martin Krejčí</v>
      </c>
      <c r="G113" s="32"/>
      <c r="H113" s="32"/>
      <c r="I113" s="97" t="s">
        <v>31</v>
      </c>
      <c r="J113" s="30" t="str">
        <f>E24</f>
        <v>Pflegrová</v>
      </c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0.35" customHeight="1">
      <c r="A114" s="32"/>
      <c r="B114" s="33"/>
      <c r="C114" s="32"/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9" customFormat="1" ht="29.25" customHeight="1">
      <c r="A115" s="126"/>
      <c r="B115" s="127"/>
      <c r="C115" s="128" t="s">
        <v>115</v>
      </c>
      <c r="D115" s="129" t="s">
        <v>59</v>
      </c>
      <c r="E115" s="129" t="s">
        <v>55</v>
      </c>
      <c r="F115" s="129" t="s">
        <v>56</v>
      </c>
      <c r="G115" s="129" t="s">
        <v>116</v>
      </c>
      <c r="H115" s="129" t="s">
        <v>117</v>
      </c>
      <c r="I115" s="130" t="s">
        <v>118</v>
      </c>
      <c r="J115" s="129" t="s">
        <v>111</v>
      </c>
      <c r="K115" s="131" t="s">
        <v>119</v>
      </c>
      <c r="L115" s="132"/>
      <c r="M115" s="62" t="s">
        <v>1</v>
      </c>
      <c r="N115" s="63" t="s">
        <v>38</v>
      </c>
      <c r="O115" s="63" t="s">
        <v>120</v>
      </c>
      <c r="P115" s="63" t="s">
        <v>121</v>
      </c>
      <c r="Q115" s="63" t="s">
        <v>122</v>
      </c>
      <c r="R115" s="63" t="s">
        <v>123</v>
      </c>
      <c r="S115" s="63" t="s">
        <v>124</v>
      </c>
      <c r="T115" s="64" t="s">
        <v>125</v>
      </c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</row>
    <row r="116" spans="1:65" s="2" customFormat="1" ht="22.9" customHeight="1">
      <c r="A116" s="32"/>
      <c r="B116" s="33"/>
      <c r="C116" s="69" t="s">
        <v>126</v>
      </c>
      <c r="D116" s="32"/>
      <c r="E116" s="32"/>
      <c r="F116" s="32"/>
      <c r="G116" s="32"/>
      <c r="H116" s="32"/>
      <c r="I116" s="96"/>
      <c r="J116" s="133">
        <f>BK116</f>
        <v>0</v>
      </c>
      <c r="K116" s="32"/>
      <c r="L116" s="33"/>
      <c r="M116" s="65"/>
      <c r="N116" s="56"/>
      <c r="O116" s="66"/>
      <c r="P116" s="134">
        <f>SUM(P117:P118)</f>
        <v>0</v>
      </c>
      <c r="Q116" s="66"/>
      <c r="R116" s="134">
        <f>SUM(R117:R118)</f>
        <v>0</v>
      </c>
      <c r="S116" s="66"/>
      <c r="T116" s="135">
        <f>SUM(T117:T118)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7" t="s">
        <v>73</v>
      </c>
      <c r="AU116" s="17" t="s">
        <v>113</v>
      </c>
      <c r="BK116" s="136">
        <f>SUM(BK117:BK118)</f>
        <v>0</v>
      </c>
    </row>
    <row r="117" spans="1:65" s="2" customFormat="1" ht="16.5" customHeight="1">
      <c r="A117" s="32"/>
      <c r="B117" s="137"/>
      <c r="C117" s="138" t="s">
        <v>79</v>
      </c>
      <c r="D117" s="138" t="s">
        <v>127</v>
      </c>
      <c r="E117" s="139" t="s">
        <v>79</v>
      </c>
      <c r="F117" s="140" t="s">
        <v>99</v>
      </c>
      <c r="G117" s="141" t="s">
        <v>129</v>
      </c>
      <c r="H117" s="142">
        <v>1</v>
      </c>
      <c r="I117" s="143"/>
      <c r="J117" s="144">
        <f>ROUND(I117*H117,2)</f>
        <v>0</v>
      </c>
      <c r="K117" s="140" t="s">
        <v>1</v>
      </c>
      <c r="L117" s="33"/>
      <c r="M117" s="145" t="s">
        <v>1</v>
      </c>
      <c r="N117" s="146" t="s">
        <v>39</v>
      </c>
      <c r="O117" s="58"/>
      <c r="P117" s="147">
        <f>O117*H117</f>
        <v>0</v>
      </c>
      <c r="Q117" s="147">
        <v>0</v>
      </c>
      <c r="R117" s="147">
        <f>Q117*H117</f>
        <v>0</v>
      </c>
      <c r="S117" s="147">
        <v>0</v>
      </c>
      <c r="T117" s="148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49" t="s">
        <v>89</v>
      </c>
      <c r="AT117" s="149" t="s">
        <v>127</v>
      </c>
      <c r="AU117" s="149" t="s">
        <v>74</v>
      </c>
      <c r="AY117" s="17" t="s">
        <v>130</v>
      </c>
      <c r="BE117" s="150">
        <f>IF(N117="základní",J117,0)</f>
        <v>0</v>
      </c>
      <c r="BF117" s="150">
        <f>IF(N117="snížená",J117,0)</f>
        <v>0</v>
      </c>
      <c r="BG117" s="150">
        <f>IF(N117="zákl. přenesená",J117,0)</f>
        <v>0</v>
      </c>
      <c r="BH117" s="150">
        <f>IF(N117="sníž. přenesená",J117,0)</f>
        <v>0</v>
      </c>
      <c r="BI117" s="150">
        <f>IF(N117="nulová",J117,0)</f>
        <v>0</v>
      </c>
      <c r="BJ117" s="17" t="s">
        <v>79</v>
      </c>
      <c r="BK117" s="150">
        <f>ROUND(I117*H117,2)</f>
        <v>0</v>
      </c>
      <c r="BL117" s="17" t="s">
        <v>89</v>
      </c>
      <c r="BM117" s="149" t="s">
        <v>1101</v>
      </c>
    </row>
    <row r="118" spans="1:65" s="2" customFormat="1">
      <c r="A118" s="32"/>
      <c r="B118" s="33"/>
      <c r="C118" s="32"/>
      <c r="D118" s="151" t="s">
        <v>132</v>
      </c>
      <c r="E118" s="32"/>
      <c r="F118" s="152" t="s">
        <v>99</v>
      </c>
      <c r="G118" s="32"/>
      <c r="H118" s="32"/>
      <c r="I118" s="96"/>
      <c r="J118" s="32"/>
      <c r="K118" s="32"/>
      <c r="L118" s="33"/>
      <c r="M118" s="155"/>
      <c r="N118" s="156"/>
      <c r="O118" s="157"/>
      <c r="P118" s="157"/>
      <c r="Q118" s="157"/>
      <c r="R118" s="157"/>
      <c r="S118" s="157"/>
      <c r="T118" s="158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132</v>
      </c>
      <c r="AU118" s="17" t="s">
        <v>74</v>
      </c>
    </row>
    <row r="119" spans="1:65" s="2" customFormat="1" ht="6.95" customHeight="1">
      <c r="A119" s="32"/>
      <c r="B119" s="47"/>
      <c r="C119" s="48"/>
      <c r="D119" s="48"/>
      <c r="E119" s="48"/>
      <c r="F119" s="48"/>
      <c r="G119" s="48"/>
      <c r="H119" s="48"/>
      <c r="I119" s="120"/>
      <c r="J119" s="48"/>
      <c r="K119" s="48"/>
      <c r="L119" s="33"/>
      <c r="M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</sheetData>
  <autoFilter ref="C115:K118" xr:uid="{00000000-0009-0000-0000-000007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19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3"/>
      <c r="L2" s="272" t="s">
        <v>5</v>
      </c>
      <c r="M2" s="273"/>
      <c r="N2" s="273"/>
      <c r="O2" s="273"/>
      <c r="P2" s="273"/>
      <c r="Q2" s="273"/>
      <c r="R2" s="273"/>
      <c r="S2" s="273"/>
      <c r="T2" s="273"/>
      <c r="U2" s="273"/>
      <c r="V2" s="273"/>
      <c r="AT2" s="17" t="s">
        <v>103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94"/>
      <c r="J3" s="19"/>
      <c r="K3" s="19"/>
      <c r="L3" s="20"/>
      <c r="AT3" s="17" t="s">
        <v>83</v>
      </c>
    </row>
    <row r="4" spans="1:46" s="1" customFormat="1" ht="24.95" customHeight="1">
      <c r="B4" s="20"/>
      <c r="D4" s="21" t="s">
        <v>106</v>
      </c>
      <c r="I4" s="93"/>
      <c r="L4" s="20"/>
      <c r="M4" s="95" t="s">
        <v>10</v>
      </c>
      <c r="AT4" s="17" t="s">
        <v>3</v>
      </c>
    </row>
    <row r="5" spans="1:46" s="1" customFormat="1" ht="6.95" customHeight="1">
      <c r="B5" s="20"/>
      <c r="I5" s="93"/>
      <c r="L5" s="20"/>
    </row>
    <row r="6" spans="1:46" s="1" customFormat="1" ht="12" customHeight="1">
      <c r="B6" s="20"/>
      <c r="D6" s="27" t="s">
        <v>15</v>
      </c>
      <c r="I6" s="93"/>
      <c r="L6" s="20"/>
    </row>
    <row r="7" spans="1:46" s="1" customFormat="1" ht="16.5" customHeight="1">
      <c r="B7" s="20"/>
      <c r="E7" s="287" t="str">
        <f>'Rekapitulace stavby'!K6</f>
        <v>Regenerace sídliště Kamenec-3.etapa</v>
      </c>
      <c r="F7" s="288"/>
      <c r="G7" s="288"/>
      <c r="H7" s="288"/>
      <c r="I7" s="93"/>
      <c r="L7" s="20"/>
    </row>
    <row r="8" spans="1:46" s="2" customFormat="1" ht="12" customHeight="1">
      <c r="A8" s="32"/>
      <c r="B8" s="33"/>
      <c r="C8" s="32"/>
      <c r="D8" s="27" t="s">
        <v>107</v>
      </c>
      <c r="E8" s="32"/>
      <c r="F8" s="32"/>
      <c r="G8" s="32"/>
      <c r="H8" s="32"/>
      <c r="I8" s="9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66" t="s">
        <v>1102</v>
      </c>
      <c r="F9" s="286"/>
      <c r="G9" s="286"/>
      <c r="H9" s="286"/>
      <c r="I9" s="9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9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9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97" t="s">
        <v>21</v>
      </c>
      <c r="J12" s="55" t="str">
        <f>'Rekapitulace stavby'!AN8</f>
        <v>20. 8. 2020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9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9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25</v>
      </c>
      <c r="F15" s="32"/>
      <c r="G15" s="32"/>
      <c r="H15" s="32"/>
      <c r="I15" s="97" t="s">
        <v>26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9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97" t="s">
        <v>24</v>
      </c>
      <c r="J17" s="28">
        <f>'Rekapitulace stavby'!AN13</f>
        <v>0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89" t="str">
        <f>'Rekapitulace stavby'!E14</f>
        <v>Ing.Martin Krejčí</v>
      </c>
      <c r="F18" s="281"/>
      <c r="G18" s="281"/>
      <c r="H18" s="281"/>
      <c r="I18" s="97" t="s">
        <v>26</v>
      </c>
      <c r="J18" s="28">
        <f>'Rekapitulace stavby'!AN14</f>
        <v>0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9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97" t="s">
        <v>24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97" t="s">
        <v>26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9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9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32</v>
      </c>
      <c r="F24" s="32"/>
      <c r="G24" s="32"/>
      <c r="H24" s="32"/>
      <c r="I24" s="97" t="s">
        <v>26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9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33</v>
      </c>
      <c r="E26" s="32"/>
      <c r="F26" s="32"/>
      <c r="G26" s="32"/>
      <c r="H26" s="32"/>
      <c r="I26" s="9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8"/>
      <c r="B27" s="99"/>
      <c r="C27" s="98"/>
      <c r="D27" s="98"/>
      <c r="E27" s="285" t="s">
        <v>1</v>
      </c>
      <c r="F27" s="285"/>
      <c r="G27" s="285"/>
      <c r="H27" s="285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9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0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3" t="s">
        <v>34</v>
      </c>
      <c r="E30" s="32"/>
      <c r="F30" s="32"/>
      <c r="G30" s="32"/>
      <c r="H30" s="32"/>
      <c r="I30" s="96"/>
      <c r="J30" s="71">
        <f>ROUND(J116,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0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36</v>
      </c>
      <c r="G32" s="32"/>
      <c r="H32" s="32"/>
      <c r="I32" s="104" t="s">
        <v>35</v>
      </c>
      <c r="J32" s="36" t="s">
        <v>37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5" t="s">
        <v>38</v>
      </c>
      <c r="E33" s="27" t="s">
        <v>39</v>
      </c>
      <c r="F33" s="106">
        <f>ROUND((SUM(BE116:BE118)),  2)</f>
        <v>0</v>
      </c>
      <c r="G33" s="32"/>
      <c r="H33" s="32"/>
      <c r="I33" s="107">
        <v>0.21</v>
      </c>
      <c r="J33" s="106">
        <f>ROUND(((SUM(BE116:BE118))*I33),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40</v>
      </c>
      <c r="F34" s="106">
        <f>ROUND((SUM(BF116:BF118)),  2)</f>
        <v>0</v>
      </c>
      <c r="G34" s="32"/>
      <c r="H34" s="32"/>
      <c r="I34" s="107">
        <v>0.15</v>
      </c>
      <c r="J34" s="106">
        <f>ROUND(((SUM(BF116:BF118))*I34),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41</v>
      </c>
      <c r="F35" s="106">
        <f>ROUND((SUM(BG116:BG118)),  2)</f>
        <v>0</v>
      </c>
      <c r="G35" s="32"/>
      <c r="H35" s="32"/>
      <c r="I35" s="107">
        <v>0.21</v>
      </c>
      <c r="J35" s="10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42</v>
      </c>
      <c r="F36" s="106">
        <f>ROUND((SUM(BH116:BH118)),  2)</f>
        <v>0</v>
      </c>
      <c r="G36" s="32"/>
      <c r="H36" s="32"/>
      <c r="I36" s="107">
        <v>0.15</v>
      </c>
      <c r="J36" s="10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43</v>
      </c>
      <c r="F37" s="106">
        <f>ROUND((SUM(BI116:BI118)),  2)</f>
        <v>0</v>
      </c>
      <c r="G37" s="32"/>
      <c r="H37" s="32"/>
      <c r="I37" s="107">
        <v>0</v>
      </c>
      <c r="J37" s="10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9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8"/>
      <c r="D39" s="109" t="s">
        <v>44</v>
      </c>
      <c r="E39" s="60"/>
      <c r="F39" s="60"/>
      <c r="G39" s="110" t="s">
        <v>45</v>
      </c>
      <c r="H39" s="111" t="s">
        <v>46</v>
      </c>
      <c r="I39" s="112"/>
      <c r="J39" s="113">
        <f>SUM(J30:J37)</f>
        <v>0</v>
      </c>
      <c r="K39" s="114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9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I41" s="93"/>
      <c r="L41" s="20"/>
    </row>
    <row r="42" spans="1:31" s="1" customFormat="1" ht="14.45" customHeight="1">
      <c r="B42" s="20"/>
      <c r="I42" s="93"/>
      <c r="L42" s="20"/>
    </row>
    <row r="43" spans="1:31" s="1" customFormat="1" ht="14.45" customHeight="1">
      <c r="B43" s="20"/>
      <c r="I43" s="93"/>
      <c r="L43" s="20"/>
    </row>
    <row r="44" spans="1:31" s="1" customFormat="1" ht="14.45" customHeight="1">
      <c r="B44" s="20"/>
      <c r="I44" s="93"/>
      <c r="L44" s="20"/>
    </row>
    <row r="45" spans="1:31" s="1" customFormat="1" ht="14.45" customHeight="1">
      <c r="B45" s="20"/>
      <c r="I45" s="93"/>
      <c r="L45" s="20"/>
    </row>
    <row r="46" spans="1:31" s="1" customFormat="1" ht="14.45" customHeight="1">
      <c r="B46" s="20"/>
      <c r="I46" s="93"/>
      <c r="L46" s="20"/>
    </row>
    <row r="47" spans="1:31" s="1" customFormat="1" ht="14.45" customHeight="1">
      <c r="B47" s="20"/>
      <c r="I47" s="93"/>
      <c r="L47" s="20"/>
    </row>
    <row r="48" spans="1:31" s="1" customFormat="1" ht="14.45" customHeight="1">
      <c r="B48" s="20"/>
      <c r="I48" s="93"/>
      <c r="L48" s="20"/>
    </row>
    <row r="49" spans="1:31" s="1" customFormat="1" ht="14.45" customHeight="1">
      <c r="B49" s="20"/>
      <c r="I49" s="93"/>
      <c r="L49" s="20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115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49</v>
      </c>
      <c r="E61" s="35"/>
      <c r="F61" s="116" t="s">
        <v>50</v>
      </c>
      <c r="G61" s="45" t="s">
        <v>49</v>
      </c>
      <c r="H61" s="35"/>
      <c r="I61" s="117"/>
      <c r="J61" s="118" t="s">
        <v>50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51</v>
      </c>
      <c r="E65" s="46"/>
      <c r="F65" s="46"/>
      <c r="G65" s="43" t="s">
        <v>52</v>
      </c>
      <c r="H65" s="46"/>
      <c r="I65" s="119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49</v>
      </c>
      <c r="E76" s="35"/>
      <c r="F76" s="116" t="s">
        <v>50</v>
      </c>
      <c r="G76" s="45" t="s">
        <v>49</v>
      </c>
      <c r="H76" s="35"/>
      <c r="I76" s="117"/>
      <c r="J76" s="118" t="s">
        <v>50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0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21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109</v>
      </c>
      <c r="D82" s="32"/>
      <c r="E82" s="32"/>
      <c r="F82" s="32"/>
      <c r="G82" s="32"/>
      <c r="H82" s="32"/>
      <c r="I82" s="9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9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9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87" t="str">
        <f>E7</f>
        <v>Regenerace sídliště Kamenec-3.etapa</v>
      </c>
      <c r="F85" s="288"/>
      <c r="G85" s="288"/>
      <c r="H85" s="288"/>
      <c r="I85" s="9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107</v>
      </c>
      <c r="D86" s="32"/>
      <c r="E86" s="32"/>
      <c r="F86" s="32"/>
      <c r="G86" s="32"/>
      <c r="H86" s="32"/>
      <c r="I86" s="9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66" t="str">
        <f>E9</f>
        <v>8 - SO 901 Objekt hřišť a městského mobiliáře</v>
      </c>
      <c r="F87" s="286"/>
      <c r="G87" s="286"/>
      <c r="H87" s="286"/>
      <c r="I87" s="9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9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 xml:space="preserve"> </v>
      </c>
      <c r="G89" s="32"/>
      <c r="H89" s="32"/>
      <c r="I89" s="97" t="s">
        <v>21</v>
      </c>
      <c r="J89" s="55" t="str">
        <f>IF(J12="","",J12)</f>
        <v>20. 8. 2020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9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40.15" customHeight="1">
      <c r="A91" s="32"/>
      <c r="B91" s="33"/>
      <c r="C91" s="27" t="s">
        <v>23</v>
      </c>
      <c r="D91" s="32"/>
      <c r="E91" s="32"/>
      <c r="F91" s="25" t="str">
        <f>E15</f>
        <v>Statutární město Ostrava,MOb Slezská Ostrava</v>
      </c>
      <c r="G91" s="32"/>
      <c r="H91" s="32"/>
      <c r="I91" s="97" t="s">
        <v>28</v>
      </c>
      <c r="J91" s="30" t="str">
        <f>E21</f>
        <v>HaskoningDHV Czech Republic,spol.s.r.o.,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27</v>
      </c>
      <c r="D92" s="32"/>
      <c r="E92" s="32"/>
      <c r="F92" s="25" t="str">
        <f>IF(E18="","",E18)</f>
        <v>Ing.Martin Krejčí</v>
      </c>
      <c r="G92" s="32"/>
      <c r="H92" s="32"/>
      <c r="I92" s="97" t="s">
        <v>31</v>
      </c>
      <c r="J92" s="30" t="str">
        <f>E24</f>
        <v>Pflegrová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9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22" t="s">
        <v>110</v>
      </c>
      <c r="D94" s="108"/>
      <c r="E94" s="108"/>
      <c r="F94" s="108"/>
      <c r="G94" s="108"/>
      <c r="H94" s="108"/>
      <c r="I94" s="123"/>
      <c r="J94" s="124" t="s">
        <v>111</v>
      </c>
      <c r="K94" s="10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9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25" t="s">
        <v>112</v>
      </c>
      <c r="D96" s="32"/>
      <c r="E96" s="32"/>
      <c r="F96" s="32"/>
      <c r="G96" s="32"/>
      <c r="H96" s="32"/>
      <c r="I96" s="96"/>
      <c r="J96" s="71">
        <f>J116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113</v>
      </c>
    </row>
    <row r="97" spans="1:31" s="2" customFormat="1" ht="21.75" customHeight="1">
      <c r="A97" s="32"/>
      <c r="B97" s="33"/>
      <c r="C97" s="32"/>
      <c r="D97" s="32"/>
      <c r="E97" s="32"/>
      <c r="F97" s="32"/>
      <c r="G97" s="32"/>
      <c r="H97" s="32"/>
      <c r="I97" s="96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s="2" customFormat="1" ht="6.95" customHeight="1">
      <c r="A98" s="32"/>
      <c r="B98" s="47"/>
      <c r="C98" s="48"/>
      <c r="D98" s="48"/>
      <c r="E98" s="48"/>
      <c r="F98" s="48"/>
      <c r="G98" s="48"/>
      <c r="H98" s="48"/>
      <c r="I98" s="120"/>
      <c r="J98" s="48"/>
      <c r="K98" s="48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102" spans="1:31" s="2" customFormat="1" ht="6.95" customHeight="1">
      <c r="A102" s="32"/>
      <c r="B102" s="49"/>
      <c r="C102" s="50"/>
      <c r="D102" s="50"/>
      <c r="E102" s="50"/>
      <c r="F102" s="50"/>
      <c r="G102" s="50"/>
      <c r="H102" s="50"/>
      <c r="I102" s="121"/>
      <c r="J102" s="50"/>
      <c r="K102" s="50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24.95" customHeight="1">
      <c r="A103" s="32"/>
      <c r="B103" s="33"/>
      <c r="C103" s="21" t="s">
        <v>114</v>
      </c>
      <c r="D103" s="32"/>
      <c r="E103" s="32"/>
      <c r="F103" s="32"/>
      <c r="G103" s="32"/>
      <c r="H103" s="32"/>
      <c r="I103" s="96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33"/>
      <c r="C104" s="32"/>
      <c r="D104" s="32"/>
      <c r="E104" s="32"/>
      <c r="F104" s="32"/>
      <c r="G104" s="32"/>
      <c r="H104" s="32"/>
      <c r="I104" s="96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12" customHeight="1">
      <c r="A105" s="32"/>
      <c r="B105" s="33"/>
      <c r="C105" s="27" t="s">
        <v>15</v>
      </c>
      <c r="D105" s="32"/>
      <c r="E105" s="32"/>
      <c r="F105" s="32"/>
      <c r="G105" s="32"/>
      <c r="H105" s="32"/>
      <c r="I105" s="9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16.5" customHeight="1">
      <c r="A106" s="32"/>
      <c r="B106" s="33"/>
      <c r="C106" s="32"/>
      <c r="D106" s="32"/>
      <c r="E106" s="287" t="str">
        <f>E7</f>
        <v>Regenerace sídliště Kamenec-3.etapa</v>
      </c>
      <c r="F106" s="288"/>
      <c r="G106" s="288"/>
      <c r="H106" s="288"/>
      <c r="I106" s="96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12" customHeight="1">
      <c r="A107" s="32"/>
      <c r="B107" s="33"/>
      <c r="C107" s="27" t="s">
        <v>107</v>
      </c>
      <c r="D107" s="32"/>
      <c r="E107" s="32"/>
      <c r="F107" s="32"/>
      <c r="G107" s="32"/>
      <c r="H107" s="32"/>
      <c r="I107" s="96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6.5" customHeight="1">
      <c r="A108" s="32"/>
      <c r="B108" s="33"/>
      <c r="C108" s="32"/>
      <c r="D108" s="32"/>
      <c r="E108" s="266" t="str">
        <f>E9</f>
        <v>8 - SO 901 Objekt hřišť a městského mobiliáře</v>
      </c>
      <c r="F108" s="286"/>
      <c r="G108" s="286"/>
      <c r="H108" s="286"/>
      <c r="I108" s="96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9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2" customHeight="1">
      <c r="A110" s="32"/>
      <c r="B110" s="33"/>
      <c r="C110" s="27" t="s">
        <v>19</v>
      </c>
      <c r="D110" s="32"/>
      <c r="E110" s="32"/>
      <c r="F110" s="25" t="str">
        <f>F12</f>
        <v xml:space="preserve"> </v>
      </c>
      <c r="G110" s="32"/>
      <c r="H110" s="32"/>
      <c r="I110" s="97" t="s">
        <v>21</v>
      </c>
      <c r="J110" s="55" t="str">
        <f>IF(J12="","",J12)</f>
        <v>20. 8. 2020</v>
      </c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9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40.15" customHeight="1">
      <c r="A112" s="32"/>
      <c r="B112" s="33"/>
      <c r="C112" s="27" t="s">
        <v>23</v>
      </c>
      <c r="D112" s="32"/>
      <c r="E112" s="32"/>
      <c r="F112" s="25" t="str">
        <f>E15</f>
        <v>Statutární město Ostrava,MOb Slezská Ostrava</v>
      </c>
      <c r="G112" s="32"/>
      <c r="H112" s="32"/>
      <c r="I112" s="97" t="s">
        <v>28</v>
      </c>
      <c r="J112" s="30" t="str">
        <f>E21</f>
        <v>HaskoningDHV Czech Republic,spol.s.r.o.,</v>
      </c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5.2" customHeight="1">
      <c r="A113" s="32"/>
      <c r="B113" s="33"/>
      <c r="C113" s="27" t="s">
        <v>27</v>
      </c>
      <c r="D113" s="32"/>
      <c r="E113" s="32"/>
      <c r="F113" s="25" t="str">
        <f>IF(E18="","",E18)</f>
        <v>Ing.Martin Krejčí</v>
      </c>
      <c r="G113" s="32"/>
      <c r="H113" s="32"/>
      <c r="I113" s="97" t="s">
        <v>31</v>
      </c>
      <c r="J113" s="30" t="str">
        <f>E24</f>
        <v>Pflegrová</v>
      </c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0.35" customHeight="1">
      <c r="A114" s="32"/>
      <c r="B114" s="33"/>
      <c r="C114" s="32"/>
      <c r="D114" s="32"/>
      <c r="E114" s="32"/>
      <c r="F114" s="32"/>
      <c r="G114" s="32"/>
      <c r="H114" s="32"/>
      <c r="I114" s="9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9" customFormat="1" ht="29.25" customHeight="1">
      <c r="A115" s="126"/>
      <c r="B115" s="127"/>
      <c r="C115" s="128" t="s">
        <v>115</v>
      </c>
      <c r="D115" s="129" t="s">
        <v>59</v>
      </c>
      <c r="E115" s="129" t="s">
        <v>55</v>
      </c>
      <c r="F115" s="129" t="s">
        <v>56</v>
      </c>
      <c r="G115" s="129" t="s">
        <v>116</v>
      </c>
      <c r="H115" s="129" t="s">
        <v>117</v>
      </c>
      <c r="I115" s="130" t="s">
        <v>118</v>
      </c>
      <c r="J115" s="129" t="s">
        <v>111</v>
      </c>
      <c r="K115" s="131" t="s">
        <v>119</v>
      </c>
      <c r="L115" s="132"/>
      <c r="M115" s="62" t="s">
        <v>1</v>
      </c>
      <c r="N115" s="63" t="s">
        <v>38</v>
      </c>
      <c r="O115" s="63" t="s">
        <v>120</v>
      </c>
      <c r="P115" s="63" t="s">
        <v>121</v>
      </c>
      <c r="Q115" s="63" t="s">
        <v>122</v>
      </c>
      <c r="R115" s="63" t="s">
        <v>123</v>
      </c>
      <c r="S115" s="63" t="s">
        <v>124</v>
      </c>
      <c r="T115" s="64" t="s">
        <v>125</v>
      </c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</row>
    <row r="116" spans="1:65" s="2" customFormat="1" ht="22.9" customHeight="1">
      <c r="A116" s="32"/>
      <c r="B116" s="33"/>
      <c r="C116" s="69" t="s">
        <v>126</v>
      </c>
      <c r="D116" s="32"/>
      <c r="E116" s="32"/>
      <c r="F116" s="32"/>
      <c r="G116" s="32"/>
      <c r="H116" s="32"/>
      <c r="I116" s="96"/>
      <c r="J116" s="133">
        <f>BK116</f>
        <v>0</v>
      </c>
      <c r="K116" s="32"/>
      <c r="L116" s="33"/>
      <c r="M116" s="65"/>
      <c r="N116" s="56"/>
      <c r="O116" s="66"/>
      <c r="P116" s="134">
        <f>SUM(P117:P118)</f>
        <v>0</v>
      </c>
      <c r="Q116" s="66"/>
      <c r="R116" s="134">
        <f>SUM(R117:R118)</f>
        <v>0</v>
      </c>
      <c r="S116" s="66"/>
      <c r="T116" s="135">
        <f>SUM(T117:T118)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7" t="s">
        <v>73</v>
      </c>
      <c r="AU116" s="17" t="s">
        <v>113</v>
      </c>
      <c r="BK116" s="136">
        <f>SUM(BK117:BK118)</f>
        <v>0</v>
      </c>
    </row>
    <row r="117" spans="1:65" s="2" customFormat="1" ht="16.5" customHeight="1">
      <c r="A117" s="32"/>
      <c r="B117" s="137"/>
      <c r="C117" s="138" t="s">
        <v>79</v>
      </c>
      <c r="D117" s="138" t="s">
        <v>127</v>
      </c>
      <c r="E117" s="139" t="s">
        <v>79</v>
      </c>
      <c r="F117" s="140" t="s">
        <v>102</v>
      </c>
      <c r="G117" s="141" t="s">
        <v>129</v>
      </c>
      <c r="H117" s="142">
        <v>1</v>
      </c>
      <c r="I117" s="143"/>
      <c r="J117" s="144">
        <f>ROUND(I117*H117,2)</f>
        <v>0</v>
      </c>
      <c r="K117" s="140" t="s">
        <v>1</v>
      </c>
      <c r="L117" s="33"/>
      <c r="M117" s="145" t="s">
        <v>1</v>
      </c>
      <c r="N117" s="146" t="s">
        <v>39</v>
      </c>
      <c r="O117" s="58"/>
      <c r="P117" s="147">
        <f>O117*H117</f>
        <v>0</v>
      </c>
      <c r="Q117" s="147">
        <v>0</v>
      </c>
      <c r="R117" s="147">
        <f>Q117*H117</f>
        <v>0</v>
      </c>
      <c r="S117" s="147">
        <v>0</v>
      </c>
      <c r="T117" s="148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49" t="s">
        <v>89</v>
      </c>
      <c r="AT117" s="149" t="s">
        <v>127</v>
      </c>
      <c r="AU117" s="149" t="s">
        <v>74</v>
      </c>
      <c r="AY117" s="17" t="s">
        <v>130</v>
      </c>
      <c r="BE117" s="150">
        <f>IF(N117="základní",J117,0)</f>
        <v>0</v>
      </c>
      <c r="BF117" s="150">
        <f>IF(N117="snížená",J117,0)</f>
        <v>0</v>
      </c>
      <c r="BG117" s="150">
        <f>IF(N117="zákl. přenesená",J117,0)</f>
        <v>0</v>
      </c>
      <c r="BH117" s="150">
        <f>IF(N117="sníž. přenesená",J117,0)</f>
        <v>0</v>
      </c>
      <c r="BI117" s="150">
        <f>IF(N117="nulová",J117,0)</f>
        <v>0</v>
      </c>
      <c r="BJ117" s="17" t="s">
        <v>79</v>
      </c>
      <c r="BK117" s="150">
        <f>ROUND(I117*H117,2)</f>
        <v>0</v>
      </c>
      <c r="BL117" s="17" t="s">
        <v>89</v>
      </c>
      <c r="BM117" s="149" t="s">
        <v>1103</v>
      </c>
    </row>
    <row r="118" spans="1:65" s="2" customFormat="1">
      <c r="A118" s="32"/>
      <c r="B118" s="33"/>
      <c r="C118" s="32"/>
      <c r="D118" s="151" t="s">
        <v>132</v>
      </c>
      <c r="E118" s="32"/>
      <c r="F118" s="152" t="s">
        <v>102</v>
      </c>
      <c r="G118" s="32"/>
      <c r="H118" s="32"/>
      <c r="I118" s="96"/>
      <c r="J118" s="32"/>
      <c r="K118" s="32"/>
      <c r="L118" s="33"/>
      <c r="M118" s="155"/>
      <c r="N118" s="156"/>
      <c r="O118" s="157"/>
      <c r="P118" s="157"/>
      <c r="Q118" s="157"/>
      <c r="R118" s="157"/>
      <c r="S118" s="157"/>
      <c r="T118" s="158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T118" s="17" t="s">
        <v>132</v>
      </c>
      <c r="AU118" s="17" t="s">
        <v>74</v>
      </c>
    </row>
    <row r="119" spans="1:65" s="2" customFormat="1" ht="6.95" customHeight="1">
      <c r="A119" s="32"/>
      <c r="B119" s="47"/>
      <c r="C119" s="48"/>
      <c r="D119" s="48"/>
      <c r="E119" s="48"/>
      <c r="F119" s="48"/>
      <c r="G119" s="48"/>
      <c r="H119" s="48"/>
      <c r="I119" s="120"/>
      <c r="J119" s="48"/>
      <c r="K119" s="48"/>
      <c r="L119" s="33"/>
      <c r="M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</sheetData>
  <autoFilter ref="C115:K118" xr:uid="{00000000-0009-0000-0000-000008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1 - SO 000 Všeobecné a př...</vt:lpstr>
      <vt:lpstr>2 - SO 001 Demolice a pří...</vt:lpstr>
      <vt:lpstr>3 - SO 101 Místní komunikace</vt:lpstr>
      <vt:lpstr>4 - SO 401 Veřejné osvětlení</vt:lpstr>
      <vt:lpstr>5 - SO 402 Přeložka veden...</vt:lpstr>
      <vt:lpstr>6 - SO 701 Přístřešek</vt:lpstr>
      <vt:lpstr>7 - SO 801 Vegetační úpravy</vt:lpstr>
      <vt:lpstr>8 - SO 901 Objekt hřišť a...</vt:lpstr>
      <vt:lpstr>'1 - SO 000 Všeobecné a př...'!Názvy_tisku</vt:lpstr>
      <vt:lpstr>'2 - SO 001 Demolice a pří...'!Názvy_tisku</vt:lpstr>
      <vt:lpstr>'3 - SO 101 Místní komunikace'!Názvy_tisku</vt:lpstr>
      <vt:lpstr>'4 - SO 401 Veřejné osvětlení'!Názvy_tisku</vt:lpstr>
      <vt:lpstr>'5 - SO 402 Přeložka veden...'!Názvy_tisku</vt:lpstr>
      <vt:lpstr>'6 - SO 701 Přístřešek'!Názvy_tisku</vt:lpstr>
      <vt:lpstr>'7 - SO 801 Vegetační úpravy'!Názvy_tisku</vt:lpstr>
      <vt:lpstr>'8 - SO 901 Objekt hřišť a...'!Názvy_tisku</vt:lpstr>
      <vt:lpstr>'Rekapitulace stavby'!Názvy_tisku</vt:lpstr>
      <vt:lpstr>'1 - SO 000 Všeobecné a př...'!Oblast_tisku</vt:lpstr>
      <vt:lpstr>'2 - SO 001 Demolice a pří...'!Oblast_tisku</vt:lpstr>
      <vt:lpstr>'3 - SO 101 Místní komunikace'!Oblast_tisku</vt:lpstr>
      <vt:lpstr>'4 - SO 401 Veřejné osvětlení'!Oblast_tisku</vt:lpstr>
      <vt:lpstr>'5 - SO 402 Přeložka veden...'!Oblast_tisku</vt:lpstr>
      <vt:lpstr>'6 - SO 701 Přístřešek'!Oblast_tisku</vt:lpstr>
      <vt:lpstr>'7 - SO 801 Vegetační úpravy'!Oblast_tisku</vt:lpstr>
      <vt:lpstr>'8 - SO 901 Objekt hřišť a...'!Oblast_tisku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DESKTOP-ACOSRFD\Věra</dc:creator>
  <cp:lastModifiedBy>Sikora Eugen</cp:lastModifiedBy>
  <dcterms:created xsi:type="dcterms:W3CDTF">2020-09-23T10:58:31Z</dcterms:created>
  <dcterms:modified xsi:type="dcterms:W3CDTF">2021-03-30T11:03:12Z</dcterms:modified>
</cp:coreProperties>
</file>