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rojekty_nové\Parkoviště u pošty\"/>
    </mc:Choice>
  </mc:AlternateContent>
  <bookViews>
    <workbookView xWindow="360" yWindow="270" windowWidth="18735" windowHeight="12210" activeTab="1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Pol'!$A$1:$U$176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AC166" i="12" l="1"/>
  <c r="F39" i="1" s="1"/>
  <c r="F40" i="1" s="1"/>
  <c r="BA127" i="12"/>
  <c r="BA124" i="12"/>
  <c r="BA117" i="12"/>
  <c r="BA105" i="12"/>
  <c r="BA100" i="12"/>
  <c r="BA97" i="12"/>
  <c r="BA94" i="12"/>
  <c r="BA92" i="12"/>
  <c r="BA86" i="12"/>
  <c r="BA72" i="12"/>
  <c r="BA69" i="12"/>
  <c r="BA66" i="12"/>
  <c r="BA60" i="12"/>
  <c r="BA55" i="12"/>
  <c r="BA54" i="12"/>
  <c r="BA51" i="12"/>
  <c r="BA48" i="12"/>
  <c r="BA45" i="12"/>
  <c r="BA42" i="12"/>
  <c r="BA37" i="12"/>
  <c r="BA29" i="12"/>
  <c r="BA23" i="12"/>
  <c r="BA20" i="12"/>
  <c r="BA17" i="12"/>
  <c r="BA14" i="12"/>
  <c r="G9" i="12"/>
  <c r="M9" i="12" s="1"/>
  <c r="I9" i="12"/>
  <c r="K9" i="12"/>
  <c r="O9" i="12"/>
  <c r="Q9" i="12"/>
  <c r="U9" i="12"/>
  <c r="G11" i="12"/>
  <c r="M11" i="12" s="1"/>
  <c r="I11" i="12"/>
  <c r="K11" i="12"/>
  <c r="O11" i="12"/>
  <c r="Q11" i="12"/>
  <c r="U11" i="12"/>
  <c r="G13" i="12"/>
  <c r="M13" i="12" s="1"/>
  <c r="I13" i="12"/>
  <c r="K13" i="12"/>
  <c r="O13" i="12"/>
  <c r="Q13" i="12"/>
  <c r="U13" i="12"/>
  <c r="G16" i="12"/>
  <c r="M16" i="12" s="1"/>
  <c r="I16" i="12"/>
  <c r="K16" i="12"/>
  <c r="O16" i="12"/>
  <c r="Q16" i="12"/>
  <c r="U16" i="12"/>
  <c r="G19" i="12"/>
  <c r="M19" i="12" s="1"/>
  <c r="I19" i="12"/>
  <c r="K19" i="12"/>
  <c r="O19" i="12"/>
  <c r="Q19" i="12"/>
  <c r="U19" i="12"/>
  <c r="G22" i="12"/>
  <c r="M22" i="12" s="1"/>
  <c r="I22" i="12"/>
  <c r="K22" i="12"/>
  <c r="O22" i="12"/>
  <c r="Q22" i="12"/>
  <c r="U22" i="12"/>
  <c r="G24" i="12"/>
  <c r="M24" i="12" s="1"/>
  <c r="I24" i="12"/>
  <c r="K24" i="12"/>
  <c r="O24" i="12"/>
  <c r="Q24" i="12"/>
  <c r="U24" i="12"/>
  <c r="G25" i="12"/>
  <c r="M25" i="12" s="1"/>
  <c r="I25" i="12"/>
  <c r="K25" i="12"/>
  <c r="O25" i="12"/>
  <c r="Q25" i="12"/>
  <c r="U25" i="12"/>
  <c r="G26" i="12"/>
  <c r="M26" i="12" s="1"/>
  <c r="I26" i="12"/>
  <c r="K26" i="12"/>
  <c r="O26" i="12"/>
  <c r="Q26" i="12"/>
  <c r="U26" i="12"/>
  <c r="G28" i="12"/>
  <c r="M28" i="12" s="1"/>
  <c r="I28" i="12"/>
  <c r="K28" i="12"/>
  <c r="O28" i="12"/>
  <c r="Q28" i="12"/>
  <c r="U28" i="12"/>
  <c r="G30" i="12"/>
  <c r="M30" i="12" s="1"/>
  <c r="I30" i="12"/>
  <c r="K30" i="12"/>
  <c r="O30" i="12"/>
  <c r="Q30" i="12"/>
  <c r="U30" i="12"/>
  <c r="G32" i="12"/>
  <c r="M32" i="12" s="1"/>
  <c r="I32" i="12"/>
  <c r="K32" i="12"/>
  <c r="O32" i="12"/>
  <c r="Q32" i="12"/>
  <c r="U32" i="12"/>
  <c r="G34" i="12"/>
  <c r="M34" i="12" s="1"/>
  <c r="I34" i="12"/>
  <c r="K34" i="12"/>
  <c r="O34" i="12"/>
  <c r="Q34" i="12"/>
  <c r="U34" i="12"/>
  <c r="G36" i="12"/>
  <c r="M36" i="12" s="1"/>
  <c r="I36" i="12"/>
  <c r="K36" i="12"/>
  <c r="O36" i="12"/>
  <c r="Q36" i="12"/>
  <c r="U36" i="12"/>
  <c r="G41" i="12"/>
  <c r="M41" i="12" s="1"/>
  <c r="I41" i="12"/>
  <c r="K41" i="12"/>
  <c r="O41" i="12"/>
  <c r="Q41" i="12"/>
  <c r="U41" i="12"/>
  <c r="G44" i="12"/>
  <c r="M44" i="12" s="1"/>
  <c r="I44" i="12"/>
  <c r="K44" i="12"/>
  <c r="O44" i="12"/>
  <c r="Q44" i="12"/>
  <c r="U44" i="12"/>
  <c r="G47" i="12"/>
  <c r="M47" i="12" s="1"/>
  <c r="I47" i="12"/>
  <c r="K47" i="12"/>
  <c r="O47" i="12"/>
  <c r="Q47" i="12"/>
  <c r="U47" i="12"/>
  <c r="G50" i="12"/>
  <c r="M50" i="12" s="1"/>
  <c r="I50" i="12"/>
  <c r="K50" i="12"/>
  <c r="O50" i="12"/>
  <c r="Q50" i="12"/>
  <c r="U50" i="12"/>
  <c r="G53" i="12"/>
  <c r="M53" i="12" s="1"/>
  <c r="I53" i="12"/>
  <c r="K53" i="12"/>
  <c r="O53" i="12"/>
  <c r="Q53" i="12"/>
  <c r="U53" i="12"/>
  <c r="G57" i="12"/>
  <c r="M57" i="12" s="1"/>
  <c r="I57" i="12"/>
  <c r="K57" i="12"/>
  <c r="O57" i="12"/>
  <c r="Q57" i="12"/>
  <c r="U57" i="12"/>
  <c r="G59" i="12"/>
  <c r="M59" i="12" s="1"/>
  <c r="I59" i="12"/>
  <c r="K59" i="12"/>
  <c r="O59" i="12"/>
  <c r="Q59" i="12"/>
  <c r="U59" i="12"/>
  <c r="G62" i="12"/>
  <c r="M62" i="12" s="1"/>
  <c r="I62" i="12"/>
  <c r="K62" i="12"/>
  <c r="O62" i="12"/>
  <c r="Q62" i="12"/>
  <c r="U62" i="12"/>
  <c r="G65" i="12"/>
  <c r="M65" i="12" s="1"/>
  <c r="M64" i="12" s="1"/>
  <c r="I65" i="12"/>
  <c r="I64" i="12" s="1"/>
  <c r="K65" i="12"/>
  <c r="K64" i="12" s="1"/>
  <c r="O65" i="12"/>
  <c r="O64" i="12" s="1"/>
  <c r="Q65" i="12"/>
  <c r="Q64" i="12" s="1"/>
  <c r="U65" i="12"/>
  <c r="U64" i="12" s="1"/>
  <c r="G68" i="12"/>
  <c r="M68" i="12" s="1"/>
  <c r="I68" i="12"/>
  <c r="K68" i="12"/>
  <c r="O68" i="12"/>
  <c r="Q68" i="12"/>
  <c r="U68" i="12"/>
  <c r="G71" i="12"/>
  <c r="M71" i="12" s="1"/>
  <c r="I71" i="12"/>
  <c r="K71" i="12"/>
  <c r="O71" i="12"/>
  <c r="Q71" i="12"/>
  <c r="U71" i="12"/>
  <c r="G75" i="12"/>
  <c r="M75" i="12" s="1"/>
  <c r="I75" i="12"/>
  <c r="K75" i="12"/>
  <c r="O75" i="12"/>
  <c r="Q75" i="12"/>
  <c r="U75" i="12"/>
  <c r="G76" i="12"/>
  <c r="M76" i="12" s="1"/>
  <c r="I76" i="12"/>
  <c r="K76" i="12"/>
  <c r="O76" i="12"/>
  <c r="Q76" i="12"/>
  <c r="U76" i="12"/>
  <c r="G77" i="12"/>
  <c r="M77" i="12" s="1"/>
  <c r="I77" i="12"/>
  <c r="K77" i="12"/>
  <c r="O77" i="12"/>
  <c r="Q77" i="12"/>
  <c r="U77" i="12"/>
  <c r="G79" i="12"/>
  <c r="M79" i="12" s="1"/>
  <c r="I79" i="12"/>
  <c r="K79" i="12"/>
  <c r="O79" i="12"/>
  <c r="Q79" i="12"/>
  <c r="U79" i="12"/>
  <c r="G81" i="12"/>
  <c r="M81" i="12" s="1"/>
  <c r="I81" i="12"/>
  <c r="K81" i="12"/>
  <c r="O81" i="12"/>
  <c r="Q81" i="12"/>
  <c r="U81" i="12"/>
  <c r="G83" i="12"/>
  <c r="M83" i="12" s="1"/>
  <c r="I83" i="12"/>
  <c r="K83" i="12"/>
  <c r="O83" i="12"/>
  <c r="Q83" i="12"/>
  <c r="U83" i="12"/>
  <c r="G85" i="12"/>
  <c r="M85" i="12" s="1"/>
  <c r="I85" i="12"/>
  <c r="K85" i="12"/>
  <c r="O85" i="12"/>
  <c r="Q85" i="12"/>
  <c r="U85" i="12"/>
  <c r="G88" i="12"/>
  <c r="M88" i="12" s="1"/>
  <c r="I88" i="12"/>
  <c r="K88" i="12"/>
  <c r="O88" i="12"/>
  <c r="Q88" i="12"/>
  <c r="U88" i="12"/>
  <c r="G90" i="12"/>
  <c r="M90" i="12" s="1"/>
  <c r="I90" i="12"/>
  <c r="K90" i="12"/>
  <c r="O90" i="12"/>
  <c r="Q90" i="12"/>
  <c r="U90" i="12"/>
  <c r="G91" i="12"/>
  <c r="M91" i="12" s="1"/>
  <c r="I91" i="12"/>
  <c r="K91" i="12"/>
  <c r="O91" i="12"/>
  <c r="Q91" i="12"/>
  <c r="U91" i="12"/>
  <c r="G93" i="12"/>
  <c r="M93" i="12" s="1"/>
  <c r="I93" i="12"/>
  <c r="K93" i="12"/>
  <c r="O93" i="12"/>
  <c r="Q93" i="12"/>
  <c r="U93" i="12"/>
  <c r="G96" i="12"/>
  <c r="M96" i="12" s="1"/>
  <c r="I96" i="12"/>
  <c r="K96" i="12"/>
  <c r="O96" i="12"/>
  <c r="Q96" i="12"/>
  <c r="U96" i="12"/>
  <c r="G99" i="12"/>
  <c r="M99" i="12" s="1"/>
  <c r="I99" i="12"/>
  <c r="K99" i="12"/>
  <c r="O99" i="12"/>
  <c r="Q99" i="12"/>
  <c r="U99" i="12"/>
  <c r="G102" i="12"/>
  <c r="M102" i="12" s="1"/>
  <c r="I102" i="12"/>
  <c r="K102" i="12"/>
  <c r="O102" i="12"/>
  <c r="Q102" i="12"/>
  <c r="U102" i="12"/>
  <c r="G104" i="12"/>
  <c r="M104" i="12" s="1"/>
  <c r="I104" i="12"/>
  <c r="K104" i="12"/>
  <c r="O104" i="12"/>
  <c r="Q104" i="12"/>
  <c r="U104" i="12"/>
  <c r="G107" i="12"/>
  <c r="M107" i="12" s="1"/>
  <c r="I107" i="12"/>
  <c r="K107" i="12"/>
  <c r="O107" i="12"/>
  <c r="Q107" i="12"/>
  <c r="U107" i="12"/>
  <c r="G109" i="12"/>
  <c r="M109" i="12" s="1"/>
  <c r="I109" i="12"/>
  <c r="K109" i="12"/>
  <c r="O109" i="12"/>
  <c r="Q109" i="12"/>
  <c r="U109" i="12"/>
  <c r="G112" i="12"/>
  <c r="M112" i="12" s="1"/>
  <c r="M111" i="12" s="1"/>
  <c r="I112" i="12"/>
  <c r="I111" i="12" s="1"/>
  <c r="K112" i="12"/>
  <c r="K111" i="12" s="1"/>
  <c r="O112" i="12"/>
  <c r="O111" i="12" s="1"/>
  <c r="Q112" i="12"/>
  <c r="Q111" i="12" s="1"/>
  <c r="U112" i="12"/>
  <c r="U111" i="12" s="1"/>
  <c r="G114" i="12"/>
  <c r="M114" i="12" s="1"/>
  <c r="I114" i="12"/>
  <c r="K114" i="12"/>
  <c r="O114" i="12"/>
  <c r="Q114" i="12"/>
  <c r="U114" i="12"/>
  <c r="G116" i="12"/>
  <c r="I116" i="12"/>
  <c r="K116" i="12"/>
  <c r="O116" i="12"/>
  <c r="Q116" i="12"/>
  <c r="U116" i="12"/>
  <c r="G119" i="12"/>
  <c r="M119" i="12" s="1"/>
  <c r="I119" i="12"/>
  <c r="K119" i="12"/>
  <c r="O119" i="12"/>
  <c r="Q119" i="12"/>
  <c r="U119" i="12"/>
  <c r="G121" i="12"/>
  <c r="M121" i="12" s="1"/>
  <c r="I121" i="12"/>
  <c r="K121" i="12"/>
  <c r="O121" i="12"/>
  <c r="Q121" i="12"/>
  <c r="U121" i="12"/>
  <c r="G123" i="12"/>
  <c r="M123" i="12" s="1"/>
  <c r="I123" i="12"/>
  <c r="K123" i="12"/>
  <c r="O123" i="12"/>
  <c r="Q123" i="12"/>
  <c r="U123" i="12"/>
  <c r="G126" i="12"/>
  <c r="M126" i="12" s="1"/>
  <c r="I126" i="12"/>
  <c r="K126" i="12"/>
  <c r="O126" i="12"/>
  <c r="Q126" i="12"/>
  <c r="U126" i="12"/>
  <c r="G129" i="12"/>
  <c r="M129" i="12" s="1"/>
  <c r="I129" i="12"/>
  <c r="K129" i="12"/>
  <c r="O129" i="12"/>
  <c r="Q129" i="12"/>
  <c r="U129" i="12"/>
  <c r="G130" i="12"/>
  <c r="M130" i="12" s="1"/>
  <c r="I130" i="12"/>
  <c r="K130" i="12"/>
  <c r="O130" i="12"/>
  <c r="Q130" i="12"/>
  <c r="U130" i="12"/>
  <c r="G131" i="12"/>
  <c r="M131" i="12" s="1"/>
  <c r="I131" i="12"/>
  <c r="K131" i="12"/>
  <c r="O131" i="12"/>
  <c r="Q131" i="12"/>
  <c r="U131" i="12"/>
  <c r="G135" i="12"/>
  <c r="M135" i="12" s="1"/>
  <c r="I135" i="12"/>
  <c r="K135" i="12"/>
  <c r="O135" i="12"/>
  <c r="Q135" i="12"/>
  <c r="U135" i="12"/>
  <c r="G137" i="12"/>
  <c r="M137" i="12" s="1"/>
  <c r="I137" i="12"/>
  <c r="K137" i="12"/>
  <c r="O137" i="12"/>
  <c r="Q137" i="12"/>
  <c r="U137" i="12"/>
  <c r="G139" i="12"/>
  <c r="M139" i="12" s="1"/>
  <c r="I139" i="12"/>
  <c r="K139" i="12"/>
  <c r="O139" i="12"/>
  <c r="Q139" i="12"/>
  <c r="U139" i="12"/>
  <c r="G141" i="12"/>
  <c r="M141" i="12" s="1"/>
  <c r="I141" i="12"/>
  <c r="K141" i="12"/>
  <c r="O141" i="12"/>
  <c r="Q141" i="12"/>
  <c r="U141" i="12"/>
  <c r="G143" i="12"/>
  <c r="M143" i="12" s="1"/>
  <c r="I143" i="12"/>
  <c r="K143" i="12"/>
  <c r="O143" i="12"/>
  <c r="Q143" i="12"/>
  <c r="U143" i="12"/>
  <c r="G146" i="12"/>
  <c r="M146" i="12" s="1"/>
  <c r="M145" i="12" s="1"/>
  <c r="I146" i="12"/>
  <c r="I145" i="12" s="1"/>
  <c r="K146" i="12"/>
  <c r="K145" i="12" s="1"/>
  <c r="O146" i="12"/>
  <c r="O145" i="12" s="1"/>
  <c r="Q146" i="12"/>
  <c r="Q145" i="12" s="1"/>
  <c r="U146" i="12"/>
  <c r="U145" i="12" s="1"/>
  <c r="G149" i="12"/>
  <c r="G148" i="12" s="1"/>
  <c r="I57" i="1" s="1"/>
  <c r="I149" i="12"/>
  <c r="I148" i="12" s="1"/>
  <c r="K149" i="12"/>
  <c r="K148" i="12" s="1"/>
  <c r="O149" i="12"/>
  <c r="O148" i="12" s="1"/>
  <c r="Q149" i="12"/>
  <c r="Q148" i="12" s="1"/>
  <c r="U149" i="12"/>
  <c r="U148" i="12" s="1"/>
  <c r="G154" i="12"/>
  <c r="G153" i="12" s="1"/>
  <c r="I58" i="1" s="1"/>
  <c r="I154" i="12"/>
  <c r="I153" i="12" s="1"/>
  <c r="K154" i="12"/>
  <c r="K153" i="12" s="1"/>
  <c r="O154" i="12"/>
  <c r="O153" i="12" s="1"/>
  <c r="Q154" i="12"/>
  <c r="Q153" i="12" s="1"/>
  <c r="U154" i="12"/>
  <c r="U153" i="12" s="1"/>
  <c r="G157" i="12"/>
  <c r="M157" i="12" s="1"/>
  <c r="I157" i="12"/>
  <c r="K157" i="12"/>
  <c r="O157" i="12"/>
  <c r="Q157" i="12"/>
  <c r="U157" i="12"/>
  <c r="G158" i="12"/>
  <c r="M158" i="12" s="1"/>
  <c r="I158" i="12"/>
  <c r="K158" i="12"/>
  <c r="O158" i="12"/>
  <c r="Q158" i="12"/>
  <c r="U158" i="12"/>
  <c r="G159" i="12"/>
  <c r="M159" i="12" s="1"/>
  <c r="I159" i="12"/>
  <c r="K159" i="12"/>
  <c r="O159" i="12"/>
  <c r="Q159" i="12"/>
  <c r="U159" i="12"/>
  <c r="G160" i="12"/>
  <c r="M160" i="12" s="1"/>
  <c r="I160" i="12"/>
  <c r="K160" i="12"/>
  <c r="O160" i="12"/>
  <c r="Q160" i="12"/>
  <c r="U160" i="12"/>
  <c r="G161" i="12"/>
  <c r="I161" i="12"/>
  <c r="K161" i="12"/>
  <c r="O161" i="12"/>
  <c r="Q161" i="12"/>
  <c r="U161" i="12"/>
  <c r="G162" i="12"/>
  <c r="M162" i="12" s="1"/>
  <c r="I162" i="12"/>
  <c r="K162" i="12"/>
  <c r="O162" i="12"/>
  <c r="Q162" i="12"/>
  <c r="U162" i="12"/>
  <c r="G163" i="12"/>
  <c r="M163" i="12" s="1"/>
  <c r="I163" i="12"/>
  <c r="K163" i="12"/>
  <c r="O163" i="12"/>
  <c r="Q163" i="12"/>
  <c r="U163" i="12"/>
  <c r="G164" i="12"/>
  <c r="M164" i="12" s="1"/>
  <c r="I164" i="12"/>
  <c r="K164" i="12"/>
  <c r="O164" i="12"/>
  <c r="Q164" i="12"/>
  <c r="U164" i="12"/>
  <c r="I20" i="1"/>
  <c r="I18" i="1"/>
  <c r="I17" i="1"/>
  <c r="AZ44" i="1"/>
  <c r="AZ43" i="1"/>
  <c r="G27" i="1"/>
  <c r="J28" i="1"/>
  <c r="J26" i="1"/>
  <c r="G38" i="1"/>
  <c r="F38" i="1"/>
  <c r="H32" i="1"/>
  <c r="J23" i="1"/>
  <c r="J24" i="1"/>
  <c r="J25" i="1"/>
  <c r="J27" i="1"/>
  <c r="E24" i="1"/>
  <c r="E26" i="1"/>
  <c r="G64" i="12" l="1"/>
  <c r="I51" i="1" s="1"/>
  <c r="M149" i="12"/>
  <c r="M148" i="12" s="1"/>
  <c r="U67" i="12"/>
  <c r="I67" i="12"/>
  <c r="G145" i="12"/>
  <c r="I56" i="1" s="1"/>
  <c r="O67" i="12"/>
  <c r="K67" i="12"/>
  <c r="G113" i="12"/>
  <c r="I55" i="1" s="1"/>
  <c r="G111" i="12"/>
  <c r="I54" i="1" s="1"/>
  <c r="Q74" i="12"/>
  <c r="I74" i="12"/>
  <c r="U8" i="12"/>
  <c r="Q156" i="12"/>
  <c r="I156" i="12"/>
  <c r="K113" i="12"/>
  <c r="O113" i="12"/>
  <c r="U74" i="12"/>
  <c r="Q67" i="12"/>
  <c r="AD166" i="12"/>
  <c r="G39" i="1" s="1"/>
  <c r="G40" i="1" s="1"/>
  <c r="U156" i="12"/>
  <c r="Q113" i="12"/>
  <c r="I113" i="12"/>
  <c r="K74" i="12"/>
  <c r="O8" i="12"/>
  <c r="K8" i="12"/>
  <c r="G156" i="12"/>
  <c r="I59" i="1" s="1"/>
  <c r="I19" i="1" s="1"/>
  <c r="K156" i="12"/>
  <c r="O156" i="12"/>
  <c r="U113" i="12"/>
  <c r="O74" i="12"/>
  <c r="Q8" i="12"/>
  <c r="I8" i="12"/>
  <c r="M74" i="12"/>
  <c r="M67" i="12"/>
  <c r="M8" i="12"/>
  <c r="M154" i="12"/>
  <c r="M153" i="12" s="1"/>
  <c r="M116" i="12"/>
  <c r="M113" i="12" s="1"/>
  <c r="G8" i="12"/>
  <c r="G74" i="12"/>
  <c r="I53" i="1" s="1"/>
  <c r="M161" i="12"/>
  <c r="M156" i="12" s="1"/>
  <c r="G67" i="12"/>
  <c r="I52" i="1" s="1"/>
  <c r="H39" i="1" l="1"/>
  <c r="G166" i="12"/>
  <c r="I50" i="1"/>
  <c r="G28" i="1"/>
  <c r="G24" i="1"/>
  <c r="I39" i="1" l="1"/>
  <c r="I40" i="1" s="1"/>
  <c r="J39" i="1" s="1"/>
  <c r="J40" i="1" s="1"/>
  <c r="H40" i="1"/>
  <c r="I60" i="1"/>
  <c r="I16" i="1"/>
  <c r="I21" i="1" s="1"/>
  <c r="G25" i="1" s="1"/>
  <c r="G26" i="1" s="1"/>
  <c r="G29" i="1" l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<sst xmlns="http://schemas.openxmlformats.org/spreadsheetml/2006/main" count="623" uniqueCount="323">
  <si>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</si>
  <si>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</si>
  <si>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</si>
  <si>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</si>
  <si>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</si>
  <si>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</si>
  <si>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</si>
  <si>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</si>
  <si>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</si>
  <si>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</si>
  <si>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</si>
  <si>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</si>
  <si>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</si>
  <si>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</si>
  <si>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</si>
  <si>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</si>
  <si>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</si>
  <si>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</si>
  <si>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</si>
  <si>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</si>
  <si>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</si>
  <si>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</si>
  <si>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</si>
  <si>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</si>
  <si>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</si>
  <si>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</si>
  <si>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</si>
  <si>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</si>
  <si>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</si>
  <si>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</si>
  <si>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</si>
  <si>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</si>
  <si>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</si>
  <si>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</si>
  <si>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</si>
  <si>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</si>
  <si>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</si>
  <si>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</si>
  <si>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</si>
  <si>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</si>
  <si>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</si>
  <si>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</si>
  <si>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</si>
  <si>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Bystřice pod Hostýnem, ul. Meziříčská</t>
  </si>
  <si>
    <t>Rozpočet:</t>
  </si>
  <si>
    <t>Misto</t>
  </si>
  <si>
    <t>Ing. Tomáš Olša</t>
  </si>
  <si>
    <t>2020_08 Vybudování parkoviště u pošty, Bystřice pod Hostýnem</t>
  </si>
  <si>
    <t>Město Bystřice pod Hostýnem</t>
  </si>
  <si>
    <t>Masarykovo nám. 137</t>
  </si>
  <si>
    <t>Bystřice pod Hostýnem</t>
  </si>
  <si>
    <t>76861</t>
  </si>
  <si>
    <t>00287113</t>
  </si>
  <si>
    <t>CZ00287113</t>
  </si>
  <si>
    <t>není znám</t>
  </si>
  <si>
    <t>Rozpočet</t>
  </si>
  <si>
    <t>Celkem za stavbu</t>
  </si>
  <si>
    <t>CZK</t>
  </si>
  <si>
    <t xml:space="preserve">Popis rozpočtu:  - </t>
  </si>
  <si>
    <t>Projektová dokumentace řeší návrh parkoviště podél vozovky pozemní komunikace III/43729 ul. Meziříčská.</t>
  </si>
  <si>
    <t>Jedná se o návrh 30 kolmých parkovacích stání. Zpevněné plochy jsou navrženy pro pojezd a parkování osobních vozidel v souladu s aktuální normou ČSN 73 6056. Uspořádání je navrženo s  kolmým stáním. Základní parametry parkovacích stání s kolmým řazením jsou navrženy dle ČSN 73 6056 s délkou min. 4,5 m (+převis 0,5 m) a základní šířkou min. 2,6 m, dle situace. Vyhrazená stání pro vozidla přepravující osoby těžce pohybově postižené jsou navržena v minimální šířce 3,5 m. Konstrukce je navržena s krytem ze zasakovacích roštů(např. AS-TT rošty), vyplněných dlažebními kostkami nebo zatravněním.</t>
  </si>
  <si>
    <t>Rekapitulace dílů</t>
  </si>
  <si>
    <t>Typ dílu</t>
  </si>
  <si>
    <t>1</t>
  </si>
  <si>
    <t>Zemní práce</t>
  </si>
  <si>
    <t>2</t>
  </si>
  <si>
    <t>Základy,zvláštní zakládání</t>
  </si>
  <si>
    <t>4</t>
  </si>
  <si>
    <t>Vodorovné konstrukce</t>
  </si>
  <si>
    <t>5</t>
  </si>
  <si>
    <t>Komunikace</t>
  </si>
  <si>
    <t>63</t>
  </si>
  <si>
    <t>Podlahy a podlahové konstrukce</t>
  </si>
  <si>
    <t>91</t>
  </si>
  <si>
    <t>Doplňující práce na komunikaci</t>
  </si>
  <si>
    <t>96</t>
  </si>
  <si>
    <t>Bourání konstrukcí</t>
  </si>
  <si>
    <t>97</t>
  </si>
  <si>
    <t>Prorážení otvorů</t>
  </si>
  <si>
    <t>99</t>
  </si>
  <si>
    <t>Staveništní přesun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</si>
  <si>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</si>
  <si>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</si>
  <si>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</si>
  <si>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</si>
  <si>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</si>
  <si>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</si>
  <si>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</si>
  <si>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</si>
  <si>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</si>
  <si>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</si>
  <si>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</si>
  <si>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</si>
  <si>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</si>
  <si>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</si>
  <si>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</si>
  <si>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</si>
  <si>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</si>
  <si>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</si>
  <si>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</si>
  <si>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</si>
  <si>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</si>
  <si>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</si>
  <si>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</si>
  <si>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</si>
  <si>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</si>
  <si>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</si>
  <si>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</si>
  <si>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</si>
  <si>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</si>
  <si>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113106000RAB</t>
  </si>
  <si>
    <t>Odstranění zám.dlažby 6 cm vč.podkladu,pl.do 50 m2, včetně naložení a odvozu na skládku do 1 km</t>
  </si>
  <si>
    <t>m2</t>
  </si>
  <si>
    <t>POL2_0</t>
  </si>
  <si>
    <t>stávající chodník v místě sjezdu:8,0+2,5</t>
  </si>
  <si>
    <t>VV</t>
  </si>
  <si>
    <t>113201111R00</t>
  </si>
  <si>
    <t>Vytrhání obrubníků chodníkových a parkových, včetně naložení a odvozu na skládku do 1 km</t>
  </si>
  <si>
    <t>m</t>
  </si>
  <si>
    <t>POL1_0</t>
  </si>
  <si>
    <t>stávající obruby u napojení parkoviště:15,5</t>
  </si>
  <si>
    <t>113202111R00</t>
  </si>
  <si>
    <t>Vytrhání obrub obrubníků silničních, včetně naložení a odvozu na skládku do 1 km</t>
  </si>
  <si>
    <t>s vybouráním lože, s přemístěním hmot na skládku na vzdálenost do 3 m nebo naložením na dopravní prostředek</t>
  </si>
  <si>
    <t>POP</t>
  </si>
  <si>
    <t>stávající obruby v místě sjezdu:8,5</t>
  </si>
  <si>
    <t>113106222R00</t>
  </si>
  <si>
    <t>Rozebrání dlažeb z drobných kostek v živici</t>
  </si>
  <si>
    <t>stávající dvouřádek z ŽK (zpětné použití):2</t>
  </si>
  <si>
    <t>121101101R00</t>
  </si>
  <si>
    <t>Sejmutí ornice s přemístěním do 50 m</t>
  </si>
  <si>
    <t>m3</t>
  </si>
  <si>
    <t>Sejmutí ornice s vodorovným přemístěním na hromady v místě upotřebení nebo na dočasné či trvalé skládky se složením.</t>
  </si>
  <si>
    <t>předpoklad 10 cm:619*0,1</t>
  </si>
  <si>
    <t>122201102R00</t>
  </si>
  <si>
    <t>Odkopávky nezapažené v hor. 3 do 1000 m3</t>
  </si>
  <si>
    <t>odkopávky a prokopávky nezapažené s přehozením výkopku na vzdálenost do 3 m nebo s naložením na dopravní prostředek</t>
  </si>
  <si>
    <t>162100010RA0</t>
  </si>
  <si>
    <t>Vodorovné přemístění výkopku</t>
  </si>
  <si>
    <t>162100010RAC</t>
  </si>
  <si>
    <t>Vodorovné přemístění výkopku, příplatek za každých dalších 10 km</t>
  </si>
  <si>
    <t>199000005R00</t>
  </si>
  <si>
    <t>Poplatek za skládku zeminy 1- 4</t>
  </si>
  <si>
    <t>t</t>
  </si>
  <si>
    <t>377,54*1750/1000</t>
  </si>
  <si>
    <t>181101102R00</t>
  </si>
  <si>
    <t>Úprava pláně v zářezech v hor. 1-4, se zhutněním</t>
  </si>
  <si>
    <t>vyrovnáním výškových rozdílů</t>
  </si>
  <si>
    <t>sjezd:10,5</t>
  </si>
  <si>
    <t>rozšíření chodníku:9,5</t>
  </si>
  <si>
    <t>parkoviště:619,0</t>
  </si>
  <si>
    <t>182951112RT3</t>
  </si>
  <si>
    <t>Položení podkladní síťoviny, vč. upevnění a dodávky podkladní síťoviny a skob</t>
  </si>
  <si>
    <t>charakteristické vlastnosti: hmotnost 24 g/m2, velikost oka ? 4mm, šíře role 3,20 m, materiál: polyetylén (výběr vhodné síťoviny nutno konzultovat s dodavatelm systému zasakovacích roštů)</t>
  </si>
  <si>
    <t>321,5+297,5</t>
  </si>
  <si>
    <t>167103101R00</t>
  </si>
  <si>
    <t>Nakládání výkopku zeminy schopné zúrodnění</t>
  </si>
  <si>
    <t>nakládání neulehlého výkopku z hromad</t>
  </si>
  <si>
    <t>ornice pro zatravňovací a podkladní vrstvu:61,9</t>
  </si>
  <si>
    <t>162206112R00</t>
  </si>
  <si>
    <t>Vodorovné přemístění zemin pro zúrodnění do 50 m</t>
  </si>
  <si>
    <t>bez naložení, avšak se složením</t>
  </si>
  <si>
    <t>182313101R00</t>
  </si>
  <si>
    <t>Vyplnění otvorů v tvárnicích ornicí</t>
  </si>
  <si>
    <t>vyplnění otvorů v mřížovinových nebo vylehčených tvárnicích nebo panelech ornicí, pro jakýkoliv tvar a velikost otvorů tvárnic</t>
  </si>
  <si>
    <t>výplň roštů - zatravnění:321,5</t>
  </si>
  <si>
    <t>180405111R00</t>
  </si>
  <si>
    <t>Založení trávníků ve veget. prefa. zasak. roštech, výsevem v rovině</t>
  </si>
  <si>
    <t>předpoklad: 50% prosetá ornice, 20% praný písek, 20% lávový materiál 2-4 mm, 10% vyzrálý kompost</t>
  </si>
  <si>
    <t>182001131R00</t>
  </si>
  <si>
    <t>Plošná úprava terénu, nerovnosti do 20 cm v rovině</t>
  </si>
  <si>
    <t>urovnání okolních ploch:46,5+157,5</t>
  </si>
  <si>
    <t>181006111R00</t>
  </si>
  <si>
    <t>Rozprostření zemin v rov./sklonu 1:5, tl. do 10 cm</t>
  </si>
  <si>
    <t>zatravnění okolních ploch:204</t>
  </si>
  <si>
    <t>180400020RA0</t>
  </si>
  <si>
    <t>Založení trávníku parkového, rovina, dodání osiva</t>
  </si>
  <si>
    <t>215901101R00</t>
  </si>
  <si>
    <t>Zhutnění podloží z hornin nesoudržných do 92% PS</t>
  </si>
  <si>
    <t>Zhutnění podloží z rostlé horniny tř.1 - 4 pod násypy z hornin soudržných do 92% PS a hornin nesoudržných sypkých relativní ulehlosti I(d) do 0,8.</t>
  </si>
  <si>
    <t>451597777R00</t>
  </si>
  <si>
    <t>Podklad pod zasakovací rošty, z prohozené ornice tl. 5 -10 cm</t>
  </si>
  <si>
    <t>předpoklad: 40% štěrk 2-5 mm, 30% prosetá ornice, 20% lávový materiál 2-4 mm, 10% vyzrálý kompost</t>
  </si>
  <si>
    <t>podložní vrstva pro zatravnění tl. 5 cm:8*26+7*2+199/2</t>
  </si>
  <si>
    <t>451577777R00</t>
  </si>
  <si>
    <t>Podklad pod zasakovací rošty, z kameniva těženého tl.do 10 cm</t>
  </si>
  <si>
    <t>předpoklad: štěrk 2-5 mm</t>
  </si>
  <si>
    <t>podložní vrstva pro dlažbu tl. 5 cm:99+99+199/2</t>
  </si>
  <si>
    <t>564761111R00</t>
  </si>
  <si>
    <t>Podklad z kameniva drceného vel.32-63 mm,tl. 20 cm, včetně dovozu materiálu</t>
  </si>
  <si>
    <t>564731111R00</t>
  </si>
  <si>
    <t>Podklad z kameniva drceného vel.32-63 mm,tl. 10 cm, včetně dovozu materiálu</t>
  </si>
  <si>
    <t>564661111R00</t>
  </si>
  <si>
    <t>Podklad z kameniva drceného 63-125 mm, tl. 20 cm</t>
  </si>
  <si>
    <t>564831111RT2</t>
  </si>
  <si>
    <t>Podklad ze štěrkodrti po zhutnění tloušťky 10 cm, štěrkodrť frakce 0-32 mm, včetně dovozu materiálu</t>
  </si>
  <si>
    <t>567122111R00</t>
  </si>
  <si>
    <t>Podklad z kameniva zpev.cementem SC C8/10 tl.12 cm</t>
  </si>
  <si>
    <t>564561111R00</t>
  </si>
  <si>
    <t>Zřízení podsypu/podkladu ze sypaniny tl. 20 cm</t>
  </si>
  <si>
    <t>podkladní vrstva ze směsi štěrkodrti 0-32 (40%) a ornice (60%) tl. 20 cm zhutněná na Edef,2 20 MPa</t>
  </si>
  <si>
    <t>podkladníí vrstva pro zatravnění:8*26+7*2+199/2</t>
  </si>
  <si>
    <t>564861111RT2</t>
  </si>
  <si>
    <t>Podklad ze štěrkodrti po zhutnění tloušťky 20 cm, štěrkodrť frakce 0-32 mm</t>
  </si>
  <si>
    <t>podkladníí vrstva pro dlažbu:99+99+199/2</t>
  </si>
  <si>
    <t>596921214R00</t>
  </si>
  <si>
    <t>Kladení plastových vegetačních zasakovacích roštů, lože 50 mm, pl. nad 500 m2</t>
  </si>
  <si>
    <t>28324500.AR</t>
  </si>
  <si>
    <t>Zasakovací rošty</t>
  </si>
  <si>
    <t>POL3_0</t>
  </si>
  <si>
    <t>bude použit systém roštů umožňující vyplnění dlažební kostkou a zatravněním</t>
  </si>
  <si>
    <t>591211111R00</t>
  </si>
  <si>
    <t>Kladení dlažby drobné kostky, lože z kameniva 2-5, tl. 5 cm</t>
  </si>
  <si>
    <t>s vyplněním spár, s dvojím beraněním a se smetením přebytečného materiálu na krajnici</t>
  </si>
  <si>
    <t>výplň roštů - dlažba:297,5</t>
  </si>
  <si>
    <t>58380120.AR</t>
  </si>
  <si>
    <t>Kostka dlažební drobná 1t = 5 m2</t>
  </si>
  <si>
    <t>velikost použitých kostek dle zvoleného systému zasakovacích roštů</t>
  </si>
  <si>
    <t>výplň roštů - dlažba:99+99+199/2</t>
  </si>
  <si>
    <t>591040111RA0</t>
  </si>
  <si>
    <t>Komunikace dlážděné D2-D-1-V-PII, včetně dlažby a podkladních vrstev</t>
  </si>
  <si>
    <t>s provedením potřebných zemních prací, ve skladbách podle popisu (DL 80 mm, L 40 mm, ŠD 0-32 150 mm, ŠD 0-63 150 mm)</t>
  </si>
  <si>
    <t>sjezd v chodníku na PK III/43729:8,0+2,5</t>
  </si>
  <si>
    <t>592451158R</t>
  </si>
  <si>
    <t>Dlažba SLP skladba 20x10x8 cm červená, dlažba pro nevidomé</t>
  </si>
  <si>
    <t>varovný pás sjezdu:2,5</t>
  </si>
  <si>
    <t>596040011RA0</t>
  </si>
  <si>
    <t>Chodník dlážděný D2-D-1-CH-PII a PIII, včetně dlažby a podkladních vrstev</t>
  </si>
  <si>
    <t>s provedením potřebných zemních prací, ve skladbách podle popisu (DL 60 mm, L 30 mm, ŠD 0-32 150 mm)</t>
  </si>
  <si>
    <t>rozšíření stávajícího chodníku:5,0+2,0+0,5+2,0</t>
  </si>
  <si>
    <t>592451151R</t>
  </si>
  <si>
    <t>Dlažba SLP skladba 20x10x6 cm červená, dlažba pro nevidomé</t>
  </si>
  <si>
    <t>varovné pásy u vyhrazených stání:2,0+2,0</t>
  </si>
  <si>
    <t>599121111R00</t>
  </si>
  <si>
    <t>Zálivka živičná spár dlažby do 5 cm, drobné kostky</t>
  </si>
  <si>
    <t>napojení na vozovku PK III/43729:1,5</t>
  </si>
  <si>
    <t>639571215R00</t>
  </si>
  <si>
    <t>919735112R00</t>
  </si>
  <si>
    <t>Řezání stávajícího živičného krytu tl. 5 - 10 cm</t>
  </si>
  <si>
    <t>napojení na vozovku PK III/43729:9</t>
  </si>
  <si>
    <t>917862111RT7</t>
  </si>
  <si>
    <t>Osazení stojat. obrub.bet. s opěrou,lože z C 16/20, včetně obrubníku 100/15/25</t>
  </si>
  <si>
    <t>lože z betonu prostého C 12/15 tl. 80 až 100 mm</t>
  </si>
  <si>
    <t>silniční obrubník:1,5+46,0+46,0+1,0</t>
  </si>
  <si>
    <t>917862111RV4</t>
  </si>
  <si>
    <t>Osazení stojat. obrub.bet. s opěrou,lože z C 16/20, vč.obrub.nájezd.náběh. 1000/150/150-250</t>
  </si>
  <si>
    <t>silniční obrubník přechodový:1,0*8</t>
  </si>
  <si>
    <t>917862111RV3</t>
  </si>
  <si>
    <t>Osazení stojat. obrub.bet. s opěrou,lože z C 16/20, včetně obrubníku nájezdového 1000/150/150</t>
  </si>
  <si>
    <t>silniční obrubník nájezdový:6,5+4,5+5,0+4,5</t>
  </si>
  <si>
    <t>916661111RT5</t>
  </si>
  <si>
    <t>Osazení park. obrubníků do lože z C 16/20 s opěrou, včetně obrubníku 80x250x1000 mm</t>
  </si>
  <si>
    <t>lože z betonu prostého C 16/20 tl. 80 až 100 mm</t>
  </si>
  <si>
    <t>chodníkový obrubník:2,0</t>
  </si>
  <si>
    <t>917931122R00</t>
  </si>
  <si>
    <t>Osazení přídlažby, dl. kostka, 2 řady, lože C16/20</t>
  </si>
  <si>
    <t>použití stávajících dlažebních kostek</t>
  </si>
  <si>
    <t>napojení na vozovku PK III/43729:8,5</t>
  </si>
  <si>
    <t>914001121RT6</t>
  </si>
  <si>
    <t>Osaz.svislé dopr.značky a sloupku,Al patka, základ, včetně dodávky sloupku a značky</t>
  </si>
  <si>
    <t>kus</t>
  </si>
  <si>
    <t>914001127R00</t>
  </si>
  <si>
    <t>Osazení svislé dopr.značky na sloup veřej. osvětl.</t>
  </si>
  <si>
    <t>40445050.AR</t>
  </si>
  <si>
    <t>Značka dopr inf IP 11-13 500/700 fól1, EG 7 letá</t>
  </si>
  <si>
    <t>IP 11a:1</t>
  </si>
  <si>
    <t>IP 12:2</t>
  </si>
  <si>
    <t>IP 13b:1</t>
  </si>
  <si>
    <t>40445159.AR</t>
  </si>
  <si>
    <t>Značka dopr dodat E 8d-e 500/150 fól 1, EG 7 letá</t>
  </si>
  <si>
    <t>E 8d:1</t>
  </si>
  <si>
    <t>40445161.AR</t>
  </si>
  <si>
    <t>Značka dopr dodat E 13 500/500 fól 1, EG 7 letá</t>
  </si>
  <si>
    <t>E 13:1</t>
  </si>
  <si>
    <t>914001111R00</t>
  </si>
  <si>
    <t>Osazení svislé doprav.značky a sloupku, bet.základ</t>
  </si>
  <si>
    <t>směrový sloupek Z11g:2</t>
  </si>
  <si>
    <t>56288941R</t>
  </si>
  <si>
    <t>Silniční směr. sloupek "K" k plast. patce 1000 mm, s odrazovým sklem</t>
  </si>
  <si>
    <t>915701111R00</t>
  </si>
  <si>
    <t>Zřízení vodorovného značení z nátěr.hmot tl.do 3mm</t>
  </si>
  <si>
    <t>vyhrazená parkovací stání:2</t>
  </si>
  <si>
    <t>961100016RA0</t>
  </si>
  <si>
    <t>Bourání základů z železobetonu, včetně naložení a odvozu na skládku do 1 km</t>
  </si>
  <si>
    <t>odstranění stávající šachty:2</t>
  </si>
  <si>
    <t>979990103R00</t>
  </si>
  <si>
    <t>Poplatek za skládku suti - beton do 30x30 cm</t>
  </si>
  <si>
    <t>dlažba:4,6725</t>
  </si>
  <si>
    <t>obruby:3,41+2,295</t>
  </si>
  <si>
    <t>šachta:4,8</t>
  </si>
  <si>
    <t>998223011R00</t>
  </si>
  <si>
    <t>Přesun hmot, pozemní komunikace, kryt dlážděný</t>
  </si>
  <si>
    <t>48,1712+(697,74342-138,245-69,1225-131,1975-85,68)+1,32+33,80044</t>
  </si>
  <si>
    <t>004111010R</t>
  </si>
  <si>
    <t>Průzkumné práce, laboratorní zkoušky, zkoušky únosnosti</t>
  </si>
  <si>
    <t>Soubor</t>
  </si>
  <si>
    <t>005111020R</t>
  </si>
  <si>
    <t>Vytyčení stavby</t>
  </si>
  <si>
    <t>005111021R</t>
  </si>
  <si>
    <t>Vytyčení inženýrských sítí</t>
  </si>
  <si>
    <t>005121010R</t>
  </si>
  <si>
    <t>Vybudování zařízení staveniště</t>
  </si>
  <si>
    <t>005121030R</t>
  </si>
  <si>
    <t>Odstranění zařízení staveniště</t>
  </si>
  <si>
    <t>005211030R</t>
  </si>
  <si>
    <t xml:space="preserve">Dočasná dopravní opatření </t>
  </si>
  <si>
    <t>005241010R</t>
  </si>
  <si>
    <t xml:space="preserve">Dokumentace skutečného provedení </t>
  </si>
  <si>
    <t>005241020R</t>
  </si>
  <si>
    <t xml:space="preserve">Geodetické zaměření skutečného provedení  </t>
  </si>
  <si>
    <t/>
  </si>
  <si>
    <t>SUM</t>
  </si>
  <si>
    <t>POPUZIV</t>
  </si>
  <si>
    <t>END</t>
  </si>
  <si>
    <t>výkop pro výměnu podloží:188,1</t>
  </si>
  <si>
    <t>výkop pro výměnu podloží :188,1</t>
  </si>
  <si>
    <t>výkop pro výměnu podloží :188,1*1750/1000</t>
  </si>
  <si>
    <t>založení trávníku ve vegetačních prefabrikátech s doplněním ornice nebo substrátu a ostatního materiálu ve vrstvě do 7 cm s utužením vodou a s případným naložením, odvozem odpadu do 20 km a se složením.      Ruční zhutnění zatravňovacích roštů po provedení rozhrnutí zeminy a následného výsevu dle požadavku dodavatele zasakovacích roštů.</t>
  </si>
  <si>
    <t>podklad pod zatravnění 1. vrstva při nevyhovující únosnosti podloží:321,5</t>
  </si>
  <si>
    <t>podklad pod zatravnění 2. vrstva při nevyhovující únosnosti podloží:321,5</t>
  </si>
  <si>
    <t>podklad pod dlažbu :297,5</t>
  </si>
  <si>
    <t>podklad pod sjezd a chodník :10,5+9,5</t>
  </si>
  <si>
    <t>Kačírek pro okapový chodník a průleh tl. 350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</si>
</sst>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9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20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8" fillId="0" borderId="33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7" fillId="0" borderId="33" xfId="0" applyNumberFormat="1" applyFont="1" applyBorder="1" applyAlignment="1">
      <alignment vertical="top" shrinkToFit="1"/>
    </xf>
    <xf numFmtId="164" fontId="18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9" xfId="0" applyFont="1" applyBorder="1" applyAlignment="1">
      <alignment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" fontId="11" fillId="0" borderId="16" xfId="0" applyNumberFormat="1" applyFont="1" applyBorder="1" applyAlignment="1">
      <alignment horizontal="right" vertical="center" inden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0" fillId="0" borderId="0" xfId="0" applyNumberFormat="1" applyAlignment="1">
      <alignment wrapText="1"/>
    </xf>
    <xf numFmtId="0" fontId="16" fillId="3" borderId="35" xfId="0" applyFont="1" applyFill="1" applyBorder="1" applyAlignment="1">
      <alignment horizontal="center" vertical="center" wrapTex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5" borderId="39" xfId="0" applyNumberFormat="1" applyFont="1" applyFill="1" applyBorder="1" applyAlignment="1"/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9" fillId="0" borderId="26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vertical="top" wrapText="1" shrinkToFit="1"/>
    </xf>
    <xf numFmtId="164" fontId="19" fillId="0" borderId="0" xfId="0" applyNumberFormat="1" applyFont="1" applyBorder="1" applyAlignment="1">
      <alignment vertical="top" wrapText="1" shrinkToFit="1"/>
    </xf>
    <xf numFmtId="4" fontId="19" fillId="0" borderId="0" xfId="0" applyNumberFormat="1" applyFont="1" applyBorder="1" applyAlignment="1">
      <alignment vertical="top" wrapText="1" shrinkToFit="1"/>
    </xf>
    <xf numFmtId="4" fontId="19" fillId="0" borderId="34" xfId="0" applyNumberFormat="1" applyFont="1" applyBorder="1" applyAlignment="1">
      <alignment vertical="top" wrapText="1" shrinkToFi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200" t="s">
        <v>39</v>
      </c>
      <c r="B2" s="200"/>
      <c r="C2" s="200"/>
      <c r="D2" s="200"/>
      <c r="E2" s="200"/>
      <c r="F2" s="200"/>
      <c r="G2" s="20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63"/>
  <sheetViews>
    <sheetView showGridLines="0" tabSelected="1" topLeftCell="B47" zoomScaleNormal="100" zoomScaleSheetLayoutView="75" workbookViewId="0">
      <selection activeCell="B44" sqref="B44:J44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3" t="s">
        <v>36</v>
      </c>
      <c r="B1" s="201" t="s">
        <v>42</v>
      </c>
      <c r="C1" s="202"/>
      <c r="D1" s="202"/>
      <c r="E1" s="202"/>
      <c r="F1" s="202"/>
      <c r="G1" s="202"/>
      <c r="H1" s="202"/>
      <c r="I1" s="202"/>
      <c r="J1" s="203"/>
    </row>
    <row r="2" spans="1:15" ht="23.25" customHeight="1" x14ac:dyDescent="0.2">
      <c r="A2" s="4"/>
      <c r="B2" s="81" t="s">
        <v>40</v>
      </c>
      <c r="C2" s="82"/>
      <c r="D2" s="227" t="s">
        <v>47</v>
      </c>
      <c r="E2" s="228"/>
      <c r="F2" s="228"/>
      <c r="G2" s="228"/>
      <c r="H2" s="228"/>
      <c r="I2" s="228"/>
      <c r="J2" s="229"/>
      <c r="O2" s="2"/>
    </row>
    <row r="3" spans="1:15" ht="23.25" customHeight="1" x14ac:dyDescent="0.2">
      <c r="A3" s="4"/>
      <c r="B3" s="83" t="s">
        <v>45</v>
      </c>
      <c r="C3" s="84"/>
      <c r="D3" s="220" t="s">
        <v>43</v>
      </c>
      <c r="E3" s="221"/>
      <c r="F3" s="221"/>
      <c r="G3" s="221"/>
      <c r="H3" s="221"/>
      <c r="I3" s="221"/>
      <c r="J3" s="222"/>
    </row>
    <row r="4" spans="1:15" ht="23.25" hidden="1" customHeight="1" x14ac:dyDescent="0.2">
      <c r="A4" s="4"/>
      <c r="B4" s="85" t="s">
        <v>44</v>
      </c>
      <c r="C4" s="86"/>
      <c r="D4" s="87"/>
      <c r="E4" s="87"/>
      <c r="F4" s="88"/>
      <c r="G4" s="89"/>
      <c r="H4" s="88"/>
      <c r="I4" s="89"/>
      <c r="J4" s="90"/>
    </row>
    <row r="5" spans="1:15" ht="24" customHeight="1" x14ac:dyDescent="0.2">
      <c r="A5" s="4"/>
      <c r="B5" s="47" t="s">
        <v>21</v>
      </c>
      <c r="C5" s="5"/>
      <c r="D5" s="91" t="s">
        <v>48</v>
      </c>
      <c r="E5" s="26"/>
      <c r="F5" s="26"/>
      <c r="G5" s="26"/>
      <c r="H5" s="28" t="s">
        <v>33</v>
      </c>
      <c r="I5" s="91" t="s">
        <v>52</v>
      </c>
      <c r="J5" s="11"/>
    </row>
    <row r="6" spans="1:15" ht="15.75" customHeight="1" x14ac:dyDescent="0.2">
      <c r="A6" s="4"/>
      <c r="B6" s="41"/>
      <c r="C6" s="26"/>
      <c r="D6" s="91" t="s">
        <v>49</v>
      </c>
      <c r="E6" s="26"/>
      <c r="F6" s="26"/>
      <c r="G6" s="26"/>
      <c r="H6" s="28" t="s">
        <v>34</v>
      </c>
      <c r="I6" s="91" t="s">
        <v>53</v>
      </c>
      <c r="J6" s="11"/>
    </row>
    <row r="7" spans="1:15" ht="15.75" customHeight="1" x14ac:dyDescent="0.2">
      <c r="A7" s="4"/>
      <c r="B7" s="42"/>
      <c r="C7" s="92" t="s">
        <v>51</v>
      </c>
      <c r="D7" s="80" t="s">
        <v>50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31" t="s">
        <v>54</v>
      </c>
      <c r="E11" s="231"/>
      <c r="F11" s="231"/>
      <c r="G11" s="231"/>
      <c r="H11" s="28" t="s">
        <v>33</v>
      </c>
      <c r="I11" s="94"/>
      <c r="J11" s="11"/>
    </row>
    <row r="12" spans="1:15" ht="15.75" customHeight="1" x14ac:dyDescent="0.2">
      <c r="A12" s="4"/>
      <c r="B12" s="41"/>
      <c r="C12" s="26"/>
      <c r="D12" s="218"/>
      <c r="E12" s="218"/>
      <c r="F12" s="218"/>
      <c r="G12" s="218"/>
      <c r="H12" s="28" t="s">
        <v>34</v>
      </c>
      <c r="I12" s="94"/>
      <c r="J12" s="11"/>
    </row>
    <row r="13" spans="1:15" ht="15.75" customHeight="1" x14ac:dyDescent="0.2">
      <c r="A13" s="4"/>
      <c r="B13" s="42"/>
      <c r="C13" s="93"/>
      <c r="D13" s="219"/>
      <c r="E13" s="219"/>
      <c r="F13" s="219"/>
      <c r="G13" s="219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 t="s">
        <v>46</v>
      </c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30"/>
      <c r="F15" s="230"/>
      <c r="G15" s="215"/>
      <c r="H15" s="215"/>
      <c r="I15" s="215" t="s">
        <v>28</v>
      </c>
      <c r="J15" s="216"/>
    </row>
    <row r="16" spans="1:15" ht="23.25" customHeight="1" x14ac:dyDescent="0.2">
      <c r="A16" s="142" t="s">
        <v>23</v>
      </c>
      <c r="B16" s="143" t="s">
        <v>23</v>
      </c>
      <c r="C16" s="58"/>
      <c r="D16" s="59"/>
      <c r="E16" s="210"/>
      <c r="F16" s="217"/>
      <c r="G16" s="210"/>
      <c r="H16" s="217"/>
      <c r="I16" s="210">
        <f>SUMIF(F50:F59,A16,I50:I59)+SUMIF(F50:F59,"PSU",I50:I59)</f>
        <v>0</v>
      </c>
      <c r="J16" s="211"/>
    </row>
    <row r="17" spans="1:10" ht="23.25" customHeight="1" x14ac:dyDescent="0.2">
      <c r="A17" s="142" t="s">
        <v>24</v>
      </c>
      <c r="B17" s="143" t="s">
        <v>24</v>
      </c>
      <c r="C17" s="58"/>
      <c r="D17" s="59"/>
      <c r="E17" s="210"/>
      <c r="F17" s="217"/>
      <c r="G17" s="210"/>
      <c r="H17" s="217"/>
      <c r="I17" s="210">
        <f>SUMIF(F50:F59,A17,I50:I59)</f>
        <v>0</v>
      </c>
      <c r="J17" s="211"/>
    </row>
    <row r="18" spans="1:10" ht="23.25" customHeight="1" x14ac:dyDescent="0.2">
      <c r="A18" s="142" t="s">
        <v>25</v>
      </c>
      <c r="B18" s="143" t="s">
        <v>25</v>
      </c>
      <c r="C18" s="58"/>
      <c r="D18" s="59"/>
      <c r="E18" s="210"/>
      <c r="F18" s="217"/>
      <c r="G18" s="210"/>
      <c r="H18" s="217"/>
      <c r="I18" s="210">
        <f>SUMIF(F50:F59,A18,I50:I59)</f>
        <v>0</v>
      </c>
      <c r="J18" s="211"/>
    </row>
    <row r="19" spans="1:10" ht="23.25" customHeight="1" x14ac:dyDescent="0.2">
      <c r="A19" s="142" t="s">
        <v>81</v>
      </c>
      <c r="B19" s="143" t="s">
        <v>26</v>
      </c>
      <c r="C19" s="58"/>
      <c r="D19" s="59"/>
      <c r="E19" s="210"/>
      <c r="F19" s="217"/>
      <c r="G19" s="210"/>
      <c r="H19" s="217"/>
      <c r="I19" s="210">
        <f>SUMIF(F50:F59,A19,I50:I59)</f>
        <v>0</v>
      </c>
      <c r="J19" s="211"/>
    </row>
    <row r="20" spans="1:10" ht="23.25" customHeight="1" x14ac:dyDescent="0.2">
      <c r="A20" s="142" t="s">
        <v>82</v>
      </c>
      <c r="B20" s="143" t="s">
        <v>27</v>
      </c>
      <c r="C20" s="58"/>
      <c r="D20" s="59"/>
      <c r="E20" s="210"/>
      <c r="F20" s="217"/>
      <c r="G20" s="210"/>
      <c r="H20" s="217"/>
      <c r="I20" s="210">
        <f>SUMIF(F50:F59,A20,I50:I59)</f>
        <v>0</v>
      </c>
      <c r="J20" s="211"/>
    </row>
    <row r="21" spans="1:10" ht="23.25" customHeight="1" x14ac:dyDescent="0.2">
      <c r="A21" s="4"/>
      <c r="B21" s="74" t="s">
        <v>28</v>
      </c>
      <c r="C21" s="75"/>
      <c r="D21" s="76"/>
      <c r="E21" s="212"/>
      <c r="F21" s="213"/>
      <c r="G21" s="212"/>
      <c r="H21" s="213"/>
      <c r="I21" s="212">
        <f>I16+I19</f>
        <v>0</v>
      </c>
      <c r="J21" s="223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08"/>
      <c r="H23" s="209"/>
      <c r="I23" s="209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33">
        <f>ZakladDPHSni*SazbaDPH1/100</f>
        <v>0</v>
      </c>
      <c r="H24" s="234"/>
      <c r="I24" s="234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208">
        <f>I21</f>
        <v>0</v>
      </c>
      <c r="H25" s="209"/>
      <c r="I25" s="209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04">
        <f>ZakladDPHZakl*SazbaDPH2/100</f>
        <v>0</v>
      </c>
      <c r="H26" s="205"/>
      <c r="I26" s="205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206">
        <f>0</f>
        <v>0</v>
      </c>
      <c r="H27" s="206"/>
      <c r="I27" s="206"/>
      <c r="J27" s="63" t="str">
        <f t="shared" si="0"/>
        <v>CZK</v>
      </c>
    </row>
    <row r="28" spans="1:10" ht="27.75" hidden="1" customHeight="1" thickBot="1" x14ac:dyDescent="0.25">
      <c r="A28" s="4"/>
      <c r="B28" s="113" t="s">
        <v>22</v>
      </c>
      <c r="C28" s="114"/>
      <c r="D28" s="114"/>
      <c r="E28" s="115"/>
      <c r="F28" s="116"/>
      <c r="G28" s="214">
        <f>ZakladDPHSniVypocet+ZakladDPHZaklVypocet</f>
        <v>0</v>
      </c>
      <c r="H28" s="214"/>
      <c r="I28" s="214"/>
      <c r="J28" s="117" t="str">
        <f t="shared" si="0"/>
        <v>CZK</v>
      </c>
    </row>
    <row r="29" spans="1:10" ht="27.75" customHeight="1" thickBot="1" x14ac:dyDescent="0.25">
      <c r="A29" s="4"/>
      <c r="B29" s="113" t="s">
        <v>35</v>
      </c>
      <c r="C29" s="118"/>
      <c r="D29" s="118"/>
      <c r="E29" s="118"/>
      <c r="F29" s="118"/>
      <c r="G29" s="207">
        <f>ZakladDPHSni+DPHSni+ZakladDPHZakl+DPHZakl+Zaokrouhleni</f>
        <v>0</v>
      </c>
      <c r="H29" s="207"/>
      <c r="I29" s="207"/>
      <c r="J29" s="119" t="s">
        <v>57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44295</v>
      </c>
      <c r="I32" s="39"/>
      <c r="J32" s="12"/>
    </row>
    <row r="33" spans="1:52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52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52" ht="12.75" customHeight="1" x14ac:dyDescent="0.2">
      <c r="A35" s="4"/>
      <c r="B35" s="4"/>
      <c r="C35" s="5"/>
      <c r="D35" s="232" t="s">
        <v>2</v>
      </c>
      <c r="E35" s="232"/>
      <c r="F35" s="5"/>
      <c r="G35" s="45"/>
      <c r="H35" s="13" t="s">
        <v>3</v>
      </c>
      <c r="I35" s="45"/>
      <c r="J35" s="12"/>
    </row>
    <row r="36" spans="1:52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25">
      <c r="B37" s="77" t="s">
        <v>15</v>
      </c>
      <c r="C37" s="3"/>
      <c r="D37" s="3"/>
      <c r="E37" s="3"/>
      <c r="F37" s="105"/>
      <c r="G37" s="105"/>
      <c r="H37" s="105"/>
      <c r="I37" s="105"/>
      <c r="J37" s="3"/>
    </row>
    <row r="38" spans="1:52" ht="25.5" hidden="1" customHeight="1" x14ac:dyDescent="0.2">
      <c r="A38" s="97" t="s">
        <v>37</v>
      </c>
      <c r="B38" s="99" t="s">
        <v>16</v>
      </c>
      <c r="C38" s="100" t="s">
        <v>5</v>
      </c>
      <c r="D38" s="101"/>
      <c r="E38" s="101"/>
      <c r="F38" s="106" t="str">
        <f>B23</f>
        <v>Základ pro sníženou DPH</v>
      </c>
      <c r="G38" s="106" t="str">
        <f>B25</f>
        <v>Základ pro základní DPH</v>
      </c>
      <c r="H38" s="107" t="s">
        <v>17</v>
      </c>
      <c r="I38" s="107" t="s">
        <v>1</v>
      </c>
      <c r="J38" s="102" t="s">
        <v>0</v>
      </c>
    </row>
    <row r="39" spans="1:52" ht="25.5" hidden="1" customHeight="1" x14ac:dyDescent="0.2">
      <c r="A39" s="97">
        <v>1</v>
      </c>
      <c r="B39" s="103" t="s">
        <v>55</v>
      </c>
      <c r="C39" s="235" t="s">
        <v>47</v>
      </c>
      <c r="D39" s="236"/>
      <c r="E39" s="236"/>
      <c r="F39" s="108">
        <f>'Rozpočet Pol'!AC166</f>
        <v>0</v>
      </c>
      <c r="G39" s="109">
        <f>'Rozpočet Pol'!AD166</f>
        <v>0</v>
      </c>
      <c r="H39" s="110">
        <f>(F39*SazbaDPH1/100)+(G39*SazbaDPH2/100)</f>
        <v>0</v>
      </c>
      <c r="I39" s="110">
        <f>F39+G39+H39</f>
        <v>0</v>
      </c>
      <c r="J39" s="104" t="str">
        <f>IF(CenaCelkemVypocet=0,"",I39/CenaCelkemVypocet*100)</f>
        <v/>
      </c>
    </row>
    <row r="40" spans="1:52" ht="25.5" hidden="1" customHeight="1" x14ac:dyDescent="0.2">
      <c r="A40" s="97"/>
      <c r="B40" s="237" t="s">
        <v>56</v>
      </c>
      <c r="C40" s="238"/>
      <c r="D40" s="238"/>
      <c r="E40" s="239"/>
      <c r="F40" s="111">
        <f>SUMIF(A39:A39,"=1",F39:F39)</f>
        <v>0</v>
      </c>
      <c r="G40" s="112">
        <f>SUMIF(A39:A39,"=1",G39:G39)</f>
        <v>0</v>
      </c>
      <c r="H40" s="112">
        <f>SUMIF(A39:A39,"=1",H39:H39)</f>
        <v>0</v>
      </c>
      <c r="I40" s="112">
        <f>SUMIF(A39:A39,"=1",I39:I39)</f>
        <v>0</v>
      </c>
      <c r="J40" s="98">
        <f>SUMIF(A39:A39,"=1",J39:J39)</f>
        <v>0</v>
      </c>
    </row>
    <row r="42" spans="1:52" x14ac:dyDescent="0.2">
      <c r="B42" t="s">
        <v>58</v>
      </c>
    </row>
    <row r="43" spans="1:52" x14ac:dyDescent="0.2">
      <c r="B43" s="240" t="s">
        <v>59</v>
      </c>
      <c r="C43" s="240"/>
      <c r="D43" s="240"/>
      <c r="E43" s="240"/>
      <c r="F43" s="240"/>
      <c r="G43" s="240"/>
      <c r="H43" s="240"/>
      <c r="I43" s="240"/>
      <c r="J43" s="240"/>
      <c r="AZ43" s="120" t="str">
        <f>B43</f>
        <v>Projektová dokumentace řeší návrh parkoviště podél vozovky pozemní komunikace III/43729 ul. Meziříčská.</v>
      </c>
    </row>
    <row r="44" spans="1:52" ht="76.5" x14ac:dyDescent="0.2">
      <c r="B44" s="240" t="s">
        <v>60</v>
      </c>
      <c r="C44" s="240"/>
      <c r="D44" s="240"/>
      <c r="E44" s="240"/>
      <c r="F44" s="240"/>
      <c r="G44" s="240"/>
      <c r="H44" s="240"/>
      <c r="I44" s="240"/>
      <c r="J44" s="240"/>
      <c r="AZ44" s="120" t="str">
        <f>B44</f>
        <v>Jedná se o návrh 30 kolmých parkovacích stání. Zpevněné plochy jsou navrženy pro pojezd a parkování osobních vozidel v souladu s aktuální normou ČSN 73 6056. Uspořádání je navrženo s  kolmým stáním. Základní parametry parkovacích stání s kolmým řazením jsou navrženy dle ČSN 73 6056 s délkou min. 4,5 m (+převis 0,5 m) a základní šířkou min. 2,6 m, dle situace. Vyhrazená stání pro vozidla přepravující osoby těžce pohybově postižené jsou navržena v minimální šířce 3,5 m. Konstrukce je navržena s krytem ze zasakovacích roštů(např. AS-TT rošty), vyplněných dlažebními kostkami nebo zatravněním.</v>
      </c>
    </row>
    <row r="47" spans="1:52" ht="15.75" x14ac:dyDescent="0.25">
      <c r="B47" s="121" t="s">
        <v>61</v>
      </c>
    </row>
    <row r="49" spans="1:10" ht="25.5" customHeight="1" x14ac:dyDescent="0.2">
      <c r="A49" s="122"/>
      <c r="B49" s="126" t="s">
        <v>16</v>
      </c>
      <c r="C49" s="126" t="s">
        <v>5</v>
      </c>
      <c r="D49" s="127"/>
      <c r="E49" s="127"/>
      <c r="F49" s="130" t="s">
        <v>62</v>
      </c>
      <c r="G49" s="130"/>
      <c r="H49" s="130"/>
      <c r="I49" s="241" t="s">
        <v>28</v>
      </c>
      <c r="J49" s="241"/>
    </row>
    <row r="50" spans="1:10" ht="25.5" customHeight="1" x14ac:dyDescent="0.2">
      <c r="A50" s="123"/>
      <c r="B50" s="131" t="s">
        <v>63</v>
      </c>
      <c r="C50" s="225" t="s">
        <v>64</v>
      </c>
      <c r="D50" s="226"/>
      <c r="E50" s="226"/>
      <c r="F50" s="133" t="s">
        <v>23</v>
      </c>
      <c r="G50" s="134"/>
      <c r="H50" s="134"/>
      <c r="I50" s="224">
        <f>'Rozpočet Pol'!G8</f>
        <v>0</v>
      </c>
      <c r="J50" s="224"/>
    </row>
    <row r="51" spans="1:10" ht="25.5" customHeight="1" x14ac:dyDescent="0.2">
      <c r="A51" s="123"/>
      <c r="B51" s="125" t="s">
        <v>65</v>
      </c>
      <c r="C51" s="243" t="s">
        <v>66</v>
      </c>
      <c r="D51" s="244"/>
      <c r="E51" s="244"/>
      <c r="F51" s="135" t="s">
        <v>23</v>
      </c>
      <c r="G51" s="136"/>
      <c r="H51" s="136"/>
      <c r="I51" s="242">
        <f>'Rozpočet Pol'!G64</f>
        <v>0</v>
      </c>
      <c r="J51" s="242"/>
    </row>
    <row r="52" spans="1:10" ht="25.5" customHeight="1" x14ac:dyDescent="0.2">
      <c r="A52" s="123"/>
      <c r="B52" s="125" t="s">
        <v>67</v>
      </c>
      <c r="C52" s="243" t="s">
        <v>68</v>
      </c>
      <c r="D52" s="244"/>
      <c r="E52" s="244"/>
      <c r="F52" s="135" t="s">
        <v>23</v>
      </c>
      <c r="G52" s="136"/>
      <c r="H52" s="136"/>
      <c r="I52" s="242">
        <f>'Rozpočet Pol'!G67</f>
        <v>0</v>
      </c>
      <c r="J52" s="242"/>
    </row>
    <row r="53" spans="1:10" ht="25.5" customHeight="1" x14ac:dyDescent="0.2">
      <c r="A53" s="123"/>
      <c r="B53" s="125" t="s">
        <v>69</v>
      </c>
      <c r="C53" s="243" t="s">
        <v>70</v>
      </c>
      <c r="D53" s="244"/>
      <c r="E53" s="244"/>
      <c r="F53" s="135" t="s">
        <v>23</v>
      </c>
      <c r="G53" s="136"/>
      <c r="H53" s="136"/>
      <c r="I53" s="242">
        <f>'Rozpočet Pol'!G74</f>
        <v>0</v>
      </c>
      <c r="J53" s="242"/>
    </row>
    <row r="54" spans="1:10" ht="25.5" customHeight="1" x14ac:dyDescent="0.2">
      <c r="A54" s="123"/>
      <c r="B54" s="125" t="s">
        <v>71</v>
      </c>
      <c r="C54" s="243" t="s">
        <v>72</v>
      </c>
      <c r="D54" s="244"/>
      <c r="E54" s="244"/>
      <c r="F54" s="135" t="s">
        <v>23</v>
      </c>
      <c r="G54" s="136"/>
      <c r="H54" s="136"/>
      <c r="I54" s="242">
        <f>'Rozpočet Pol'!G111</f>
        <v>0</v>
      </c>
      <c r="J54" s="242"/>
    </row>
    <row r="55" spans="1:10" ht="25.5" customHeight="1" x14ac:dyDescent="0.2">
      <c r="A55" s="123"/>
      <c r="B55" s="125" t="s">
        <v>73</v>
      </c>
      <c r="C55" s="243" t="s">
        <v>74</v>
      </c>
      <c r="D55" s="244"/>
      <c r="E55" s="244"/>
      <c r="F55" s="135" t="s">
        <v>23</v>
      </c>
      <c r="G55" s="136"/>
      <c r="H55" s="136"/>
      <c r="I55" s="242">
        <f>'Rozpočet Pol'!G113</f>
        <v>0</v>
      </c>
      <c r="J55" s="242"/>
    </row>
    <row r="56" spans="1:10" ht="25.5" customHeight="1" x14ac:dyDescent="0.2">
      <c r="A56" s="123"/>
      <c r="B56" s="125" t="s">
        <v>75</v>
      </c>
      <c r="C56" s="243" t="s">
        <v>76</v>
      </c>
      <c r="D56" s="244"/>
      <c r="E56" s="244"/>
      <c r="F56" s="135" t="s">
        <v>23</v>
      </c>
      <c r="G56" s="136"/>
      <c r="H56" s="136"/>
      <c r="I56" s="242">
        <f>'Rozpočet Pol'!G145</f>
        <v>0</v>
      </c>
      <c r="J56" s="242"/>
    </row>
    <row r="57" spans="1:10" ht="25.5" customHeight="1" x14ac:dyDescent="0.2">
      <c r="A57" s="123"/>
      <c r="B57" s="125" t="s">
        <v>77</v>
      </c>
      <c r="C57" s="243" t="s">
        <v>78</v>
      </c>
      <c r="D57" s="244"/>
      <c r="E57" s="244"/>
      <c r="F57" s="135" t="s">
        <v>23</v>
      </c>
      <c r="G57" s="136"/>
      <c r="H57" s="136"/>
      <c r="I57" s="242">
        <f>'Rozpočet Pol'!G148</f>
        <v>0</v>
      </c>
      <c r="J57" s="242"/>
    </row>
    <row r="58" spans="1:10" ht="25.5" customHeight="1" x14ac:dyDescent="0.2">
      <c r="A58" s="123"/>
      <c r="B58" s="125" t="s">
        <v>79</v>
      </c>
      <c r="C58" s="243" t="s">
        <v>80</v>
      </c>
      <c r="D58" s="244"/>
      <c r="E58" s="244"/>
      <c r="F58" s="135" t="s">
        <v>23</v>
      </c>
      <c r="G58" s="136"/>
      <c r="H58" s="136"/>
      <c r="I58" s="242">
        <f>'Rozpočet Pol'!G153</f>
        <v>0</v>
      </c>
      <c r="J58" s="242"/>
    </row>
    <row r="59" spans="1:10" ht="25.5" customHeight="1" x14ac:dyDescent="0.2">
      <c r="A59" s="123"/>
      <c r="B59" s="132" t="s">
        <v>81</v>
      </c>
      <c r="C59" s="247" t="s">
        <v>26</v>
      </c>
      <c r="D59" s="248"/>
      <c r="E59" s="248"/>
      <c r="F59" s="137" t="s">
        <v>81</v>
      </c>
      <c r="G59" s="138"/>
      <c r="H59" s="138"/>
      <c r="I59" s="246">
        <f>'Rozpočet Pol'!G156</f>
        <v>0</v>
      </c>
      <c r="J59" s="246"/>
    </row>
    <row r="60" spans="1:10" ht="25.5" customHeight="1" x14ac:dyDescent="0.2">
      <c r="A60" s="124"/>
      <c r="B60" s="128" t="s">
        <v>1</v>
      </c>
      <c r="C60" s="128"/>
      <c r="D60" s="129"/>
      <c r="E60" s="129"/>
      <c r="F60" s="139"/>
      <c r="G60" s="140"/>
      <c r="H60" s="140"/>
      <c r="I60" s="245">
        <f>SUM(I50:I59)</f>
        <v>0</v>
      </c>
      <c r="J60" s="245"/>
    </row>
    <row r="61" spans="1:10" x14ac:dyDescent="0.2">
      <c r="F61" s="141"/>
      <c r="G61" s="96"/>
      <c r="H61" s="141"/>
      <c r="I61" s="96"/>
      <c r="J61" s="96"/>
    </row>
    <row r="62" spans="1:10" x14ac:dyDescent="0.2">
      <c r="F62" s="141"/>
      <c r="G62" s="96"/>
      <c r="H62" s="141"/>
      <c r="I62" s="96"/>
      <c r="J62" s="96"/>
    </row>
    <row r="63" spans="1:10" x14ac:dyDescent="0.2">
      <c r="F63" s="141"/>
      <c r="G63" s="96"/>
      <c r="H63" s="141"/>
      <c r="I63" s="96"/>
      <c r="J63" s="9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I60:J60"/>
    <mergeCell ref="I57:J57"/>
    <mergeCell ref="C57:E57"/>
    <mergeCell ref="I58:J58"/>
    <mergeCell ref="C58:E58"/>
    <mergeCell ref="I59:J59"/>
    <mergeCell ref="C59:E59"/>
    <mergeCell ref="I54:J54"/>
    <mergeCell ref="C54:E54"/>
    <mergeCell ref="I55:J55"/>
    <mergeCell ref="C55:E55"/>
    <mergeCell ref="I56:J56"/>
    <mergeCell ref="C56:E56"/>
    <mergeCell ref="I51:J51"/>
    <mergeCell ref="C51:E51"/>
    <mergeCell ref="I52:J52"/>
    <mergeCell ref="C52:E52"/>
    <mergeCell ref="I53:J53"/>
    <mergeCell ref="C53:E53"/>
    <mergeCell ref="C39:E39"/>
    <mergeCell ref="B40:E40"/>
    <mergeCell ref="B43:J43"/>
    <mergeCell ref="B44:J44"/>
    <mergeCell ref="I49:J49"/>
    <mergeCell ref="I50:J50"/>
    <mergeCell ref="C50:E50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4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49" t="s">
        <v>6</v>
      </c>
      <c r="B1" s="249"/>
      <c r="C1" s="250"/>
      <c r="D1" s="249"/>
      <c r="E1" s="249"/>
      <c r="F1" s="249"/>
      <c r="G1" s="249"/>
    </row>
    <row r="2" spans="1:7" ht="24.95" customHeight="1" x14ac:dyDescent="0.2">
      <c r="A2" s="79" t="s">
        <v>41</v>
      </c>
      <c r="B2" s="78"/>
      <c r="C2" s="251"/>
      <c r="D2" s="251"/>
      <c r="E2" s="251"/>
      <c r="F2" s="251"/>
      <c r="G2" s="252"/>
    </row>
    <row r="3" spans="1:7" ht="24.95" hidden="1" customHeight="1" x14ac:dyDescent="0.2">
      <c r="A3" s="79" t="s">
        <v>7</v>
      </c>
      <c r="B3" s="78"/>
      <c r="C3" s="251"/>
      <c r="D3" s="251"/>
      <c r="E3" s="251"/>
      <c r="F3" s="251"/>
      <c r="G3" s="252"/>
    </row>
    <row r="4" spans="1:7" ht="24.95" hidden="1" customHeight="1" x14ac:dyDescent="0.2">
      <c r="A4" s="79" t="s">
        <v>8</v>
      </c>
      <c r="B4" s="78"/>
      <c r="C4" s="251"/>
      <c r="D4" s="251"/>
      <c r="E4" s="251"/>
      <c r="F4" s="251"/>
      <c r="G4" s="252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BH176"/>
  <sheetViews>
    <sheetView workbookViewId="0">
      <selection activeCell="F164" sqref="F164"/>
    </sheetView>
  </sheetViews>
  <sheetFormatPr defaultRowHeight="12.75" outlineLevelRow="1" x14ac:dyDescent="0.2"/>
  <cols>
    <col min="1" max="1" width="4.28515625" customWidth="1"/>
    <col min="2" max="2" width="14.42578125" style="95" customWidth="1"/>
    <col min="3" max="3" width="38.28515625" style="95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58" t="s">
        <v>6</v>
      </c>
      <c r="B1" s="258"/>
      <c r="C1" s="258"/>
      <c r="D1" s="258"/>
      <c r="E1" s="258"/>
      <c r="F1" s="258"/>
      <c r="G1" s="258"/>
      <c r="AE1" t="s">
        <v>84</v>
      </c>
    </row>
    <row r="2" spans="1:60" ht="24.95" customHeight="1" x14ac:dyDescent="0.2">
      <c r="A2" s="146" t="s">
        <v>83</v>
      </c>
      <c r="B2" s="144"/>
      <c r="C2" s="259" t="s">
        <v>47</v>
      </c>
      <c r="D2" s="260"/>
      <c r="E2" s="260"/>
      <c r="F2" s="260"/>
      <c r="G2" s="261"/>
      <c r="AE2" t="s">
        <v>85</v>
      </c>
    </row>
    <row r="3" spans="1:60" ht="24.95" customHeight="1" x14ac:dyDescent="0.2">
      <c r="A3" s="147" t="s">
        <v>7</v>
      </c>
      <c r="B3" s="145"/>
      <c r="C3" s="262" t="s">
        <v>43</v>
      </c>
      <c r="D3" s="263"/>
      <c r="E3" s="263"/>
      <c r="F3" s="263"/>
      <c r="G3" s="264"/>
      <c r="AE3" t="s">
        <v>86</v>
      </c>
    </row>
    <row r="4" spans="1:60" ht="24.95" hidden="1" customHeight="1" x14ac:dyDescent="0.2">
      <c r="A4" s="147" t="s">
        <v>8</v>
      </c>
      <c r="B4" s="145"/>
      <c r="C4" s="262"/>
      <c r="D4" s="263"/>
      <c r="E4" s="263"/>
      <c r="F4" s="263"/>
      <c r="G4" s="264"/>
      <c r="AE4" t="s">
        <v>87</v>
      </c>
    </row>
    <row r="5" spans="1:60" hidden="1" x14ac:dyDescent="0.2">
      <c r="A5" s="148" t="s">
        <v>88</v>
      </c>
      <c r="B5" s="149"/>
      <c r="C5" s="150"/>
      <c r="D5" s="151"/>
      <c r="E5" s="151"/>
      <c r="F5" s="151"/>
      <c r="G5" s="152"/>
      <c r="AE5" t="s">
        <v>89</v>
      </c>
    </row>
    <row r="7" spans="1:60" ht="38.25" x14ac:dyDescent="0.2">
      <c r="A7" s="158" t="s">
        <v>90</v>
      </c>
      <c r="B7" s="159" t="s">
        <v>91</v>
      </c>
      <c r="C7" s="159" t="s">
        <v>92</v>
      </c>
      <c r="D7" s="158" t="s">
        <v>93</v>
      </c>
      <c r="E7" s="158" t="s">
        <v>94</v>
      </c>
      <c r="F7" s="153" t="s">
        <v>95</v>
      </c>
      <c r="G7" s="175" t="s">
        <v>28</v>
      </c>
      <c r="H7" s="176" t="s">
        <v>29</v>
      </c>
      <c r="I7" s="176" t="s">
        <v>96</v>
      </c>
      <c r="J7" s="176" t="s">
        <v>30</v>
      </c>
      <c r="K7" s="176" t="s">
        <v>97</v>
      </c>
      <c r="L7" s="176" t="s">
        <v>98</v>
      </c>
      <c r="M7" s="176" t="s">
        <v>99</v>
      </c>
      <c r="N7" s="176" t="s">
        <v>100</v>
      </c>
      <c r="O7" s="176" t="s">
        <v>101</v>
      </c>
      <c r="P7" s="176" t="s">
        <v>102</v>
      </c>
      <c r="Q7" s="176" t="s">
        <v>103</v>
      </c>
      <c r="R7" s="176" t="s">
        <v>104</v>
      </c>
      <c r="S7" s="176" t="s">
        <v>105</v>
      </c>
      <c r="T7" s="176" t="s">
        <v>106</v>
      </c>
      <c r="U7" s="161" t="s">
        <v>107</v>
      </c>
    </row>
    <row r="8" spans="1:60" x14ac:dyDescent="0.2">
      <c r="A8" s="177" t="s">
        <v>108</v>
      </c>
      <c r="B8" s="178" t="s">
        <v>63</v>
      </c>
      <c r="C8" s="179" t="s">
        <v>64</v>
      </c>
      <c r="D8" s="160"/>
      <c r="E8" s="180"/>
      <c r="F8" s="181"/>
      <c r="G8" s="181">
        <f>SUMIF(AE9:AE63,"&lt;&gt;NOR",G9:G63)</f>
        <v>0</v>
      </c>
      <c r="H8" s="181"/>
      <c r="I8" s="181">
        <f>SUM(I9:I63)</f>
        <v>0</v>
      </c>
      <c r="J8" s="181"/>
      <c r="K8" s="181">
        <f>SUM(K9:K63)</f>
        <v>0</v>
      </c>
      <c r="L8" s="181"/>
      <c r="M8" s="181">
        <f>SUM(M9:M63)</f>
        <v>0</v>
      </c>
      <c r="N8" s="160"/>
      <c r="O8" s="160">
        <f>SUM(O9:O63)</f>
        <v>6.1199999999999996E-3</v>
      </c>
      <c r="P8" s="160"/>
      <c r="Q8" s="160">
        <f>SUM(Q9:Q63)</f>
        <v>10.9535</v>
      </c>
      <c r="R8" s="160"/>
      <c r="S8" s="160"/>
      <c r="T8" s="177"/>
      <c r="U8" s="160">
        <f>SUM(U9:U63)</f>
        <v>314.53999999999996</v>
      </c>
      <c r="AE8" t="s">
        <v>109</v>
      </c>
    </row>
    <row r="9" spans="1:60" ht="22.5" outlineLevel="1" x14ac:dyDescent="0.2">
      <c r="A9" s="155">
        <v>1</v>
      </c>
      <c r="B9" s="162" t="s">
        <v>110</v>
      </c>
      <c r="C9" s="193" t="s">
        <v>111</v>
      </c>
      <c r="D9" s="164" t="s">
        <v>112</v>
      </c>
      <c r="E9" s="169">
        <v>10.5</v>
      </c>
      <c r="F9" s="172"/>
      <c r="G9" s="173">
        <f>ROUND(E9*F9,2)</f>
        <v>0</v>
      </c>
      <c r="H9" s="172"/>
      <c r="I9" s="173">
        <f>ROUND(E9*H9,2)</f>
        <v>0</v>
      </c>
      <c r="J9" s="172"/>
      <c r="K9" s="173">
        <f>ROUND(E9*J9,2)</f>
        <v>0</v>
      </c>
      <c r="L9" s="173">
        <v>21</v>
      </c>
      <c r="M9" s="173">
        <f>G9*(1+L9/100)</f>
        <v>0</v>
      </c>
      <c r="N9" s="164">
        <v>0</v>
      </c>
      <c r="O9" s="164">
        <f>ROUND(E9*N9,5)</f>
        <v>0</v>
      </c>
      <c r="P9" s="164">
        <v>0.44500000000000001</v>
      </c>
      <c r="Q9" s="164">
        <f>ROUND(E9*P9,5)</f>
        <v>4.6725000000000003</v>
      </c>
      <c r="R9" s="164"/>
      <c r="S9" s="164"/>
      <c r="T9" s="165">
        <v>0.61151</v>
      </c>
      <c r="U9" s="164">
        <f>ROUND(E9*T9,2)</f>
        <v>6.42</v>
      </c>
      <c r="V9" s="154"/>
      <c r="W9" s="154"/>
      <c r="X9" s="154"/>
      <c r="Y9" s="154"/>
      <c r="Z9" s="154"/>
      <c r="AA9" s="154"/>
      <c r="AB9" s="154"/>
      <c r="AC9" s="154"/>
      <c r="AD9" s="154"/>
      <c r="AE9" s="154" t="s">
        <v>113</v>
      </c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</row>
    <row r="10" spans="1:60" outlineLevel="1" x14ac:dyDescent="0.2">
      <c r="A10" s="155"/>
      <c r="B10" s="162"/>
      <c r="C10" s="194" t="s">
        <v>114</v>
      </c>
      <c r="D10" s="166"/>
      <c r="E10" s="170">
        <v>10.5</v>
      </c>
      <c r="F10" s="173"/>
      <c r="G10" s="173"/>
      <c r="H10" s="173"/>
      <c r="I10" s="173"/>
      <c r="J10" s="173"/>
      <c r="K10" s="173"/>
      <c r="L10" s="173"/>
      <c r="M10" s="173"/>
      <c r="N10" s="164"/>
      <c r="O10" s="164"/>
      <c r="P10" s="164"/>
      <c r="Q10" s="164"/>
      <c r="R10" s="164"/>
      <c r="S10" s="164"/>
      <c r="T10" s="165"/>
      <c r="U10" s="164"/>
      <c r="V10" s="154"/>
      <c r="W10" s="154"/>
      <c r="X10" s="154"/>
      <c r="Y10" s="154"/>
      <c r="Z10" s="154"/>
      <c r="AA10" s="154"/>
      <c r="AB10" s="154"/>
      <c r="AC10" s="154"/>
      <c r="AD10" s="154"/>
      <c r="AE10" s="154" t="s">
        <v>115</v>
      </c>
      <c r="AF10" s="154">
        <v>0</v>
      </c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</row>
    <row r="11" spans="1:60" ht="22.5" outlineLevel="1" x14ac:dyDescent="0.2">
      <c r="A11" s="155">
        <v>2</v>
      </c>
      <c r="B11" s="162" t="s">
        <v>116</v>
      </c>
      <c r="C11" s="193" t="s">
        <v>117</v>
      </c>
      <c r="D11" s="164" t="s">
        <v>118</v>
      </c>
      <c r="E11" s="169">
        <v>15.5</v>
      </c>
      <c r="F11" s="172"/>
      <c r="G11" s="173">
        <f>ROUND(E11*F11,2)</f>
        <v>0</v>
      </c>
      <c r="H11" s="172"/>
      <c r="I11" s="173">
        <f>ROUND(E11*H11,2)</f>
        <v>0</v>
      </c>
      <c r="J11" s="172"/>
      <c r="K11" s="173">
        <f>ROUND(E11*J11,2)</f>
        <v>0</v>
      </c>
      <c r="L11" s="173">
        <v>21</v>
      </c>
      <c r="M11" s="173">
        <f>G11*(1+L11/100)</f>
        <v>0</v>
      </c>
      <c r="N11" s="164">
        <v>0</v>
      </c>
      <c r="O11" s="164">
        <f>ROUND(E11*N11,5)</f>
        <v>0</v>
      </c>
      <c r="P11" s="164">
        <v>0.22</v>
      </c>
      <c r="Q11" s="164">
        <f>ROUND(E11*P11,5)</f>
        <v>3.41</v>
      </c>
      <c r="R11" s="164"/>
      <c r="S11" s="164"/>
      <c r="T11" s="165">
        <v>0.14299999999999999</v>
      </c>
      <c r="U11" s="164">
        <f>ROUND(E11*T11,2)</f>
        <v>2.2200000000000002</v>
      </c>
      <c r="V11" s="154"/>
      <c r="W11" s="154"/>
      <c r="X11" s="154"/>
      <c r="Y11" s="154"/>
      <c r="Z11" s="154"/>
      <c r="AA11" s="154"/>
      <c r="AB11" s="154"/>
      <c r="AC11" s="154"/>
      <c r="AD11" s="154"/>
      <c r="AE11" s="154" t="s">
        <v>119</v>
      </c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</row>
    <row r="12" spans="1:60" outlineLevel="1" x14ac:dyDescent="0.2">
      <c r="A12" s="155"/>
      <c r="B12" s="162"/>
      <c r="C12" s="194" t="s">
        <v>120</v>
      </c>
      <c r="D12" s="166"/>
      <c r="E12" s="170">
        <v>15.5</v>
      </c>
      <c r="F12" s="173"/>
      <c r="G12" s="173"/>
      <c r="H12" s="173"/>
      <c r="I12" s="173"/>
      <c r="J12" s="173"/>
      <c r="K12" s="173"/>
      <c r="L12" s="173"/>
      <c r="M12" s="173"/>
      <c r="N12" s="164"/>
      <c r="O12" s="164"/>
      <c r="P12" s="164"/>
      <c r="Q12" s="164"/>
      <c r="R12" s="164"/>
      <c r="S12" s="164"/>
      <c r="T12" s="165"/>
      <c r="U12" s="164"/>
      <c r="V12" s="154"/>
      <c r="W12" s="154"/>
      <c r="X12" s="154"/>
      <c r="Y12" s="154"/>
      <c r="Z12" s="154"/>
      <c r="AA12" s="154"/>
      <c r="AB12" s="154"/>
      <c r="AC12" s="154"/>
      <c r="AD12" s="154"/>
      <c r="AE12" s="154" t="s">
        <v>115</v>
      </c>
      <c r="AF12" s="154">
        <v>0</v>
      </c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</row>
    <row r="13" spans="1:60" ht="22.5" outlineLevel="1" x14ac:dyDescent="0.2">
      <c r="A13" s="155">
        <v>3</v>
      </c>
      <c r="B13" s="162" t="s">
        <v>121</v>
      </c>
      <c r="C13" s="193" t="s">
        <v>122</v>
      </c>
      <c r="D13" s="164" t="s">
        <v>118</v>
      </c>
      <c r="E13" s="169">
        <v>8.5</v>
      </c>
      <c r="F13" s="172"/>
      <c r="G13" s="173">
        <f>ROUND(E13*F13,2)</f>
        <v>0</v>
      </c>
      <c r="H13" s="172"/>
      <c r="I13" s="173">
        <f>ROUND(E13*H13,2)</f>
        <v>0</v>
      </c>
      <c r="J13" s="172"/>
      <c r="K13" s="173">
        <f>ROUND(E13*J13,2)</f>
        <v>0</v>
      </c>
      <c r="L13" s="173">
        <v>21</v>
      </c>
      <c r="M13" s="173">
        <f>G13*(1+L13/100)</f>
        <v>0</v>
      </c>
      <c r="N13" s="164">
        <v>0</v>
      </c>
      <c r="O13" s="164">
        <f>ROUND(E13*N13,5)</f>
        <v>0</v>
      </c>
      <c r="P13" s="164">
        <v>0.27</v>
      </c>
      <c r="Q13" s="164">
        <f>ROUND(E13*P13,5)</f>
        <v>2.2949999999999999</v>
      </c>
      <c r="R13" s="164"/>
      <c r="S13" s="164"/>
      <c r="T13" s="165">
        <v>0.123</v>
      </c>
      <c r="U13" s="164">
        <f>ROUND(E13*T13,2)</f>
        <v>1.05</v>
      </c>
      <c r="V13" s="154"/>
      <c r="W13" s="154"/>
      <c r="X13" s="154"/>
      <c r="Y13" s="154"/>
      <c r="Z13" s="154"/>
      <c r="AA13" s="154"/>
      <c r="AB13" s="154"/>
      <c r="AC13" s="154"/>
      <c r="AD13" s="154"/>
      <c r="AE13" s="154" t="s">
        <v>119</v>
      </c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</row>
    <row r="14" spans="1:60" ht="22.5" outlineLevel="1" x14ac:dyDescent="0.2">
      <c r="A14" s="155"/>
      <c r="B14" s="162"/>
      <c r="C14" s="253" t="s">
        <v>123</v>
      </c>
      <c r="D14" s="254"/>
      <c r="E14" s="255"/>
      <c r="F14" s="256"/>
      <c r="G14" s="257"/>
      <c r="H14" s="173"/>
      <c r="I14" s="173"/>
      <c r="J14" s="173"/>
      <c r="K14" s="173"/>
      <c r="L14" s="173"/>
      <c r="M14" s="173"/>
      <c r="N14" s="164"/>
      <c r="O14" s="164"/>
      <c r="P14" s="164"/>
      <c r="Q14" s="164"/>
      <c r="R14" s="164"/>
      <c r="S14" s="164"/>
      <c r="T14" s="165"/>
      <c r="U14" s="164"/>
      <c r="V14" s="154"/>
      <c r="W14" s="154"/>
      <c r="X14" s="154"/>
      <c r="Y14" s="154"/>
      <c r="Z14" s="154"/>
      <c r="AA14" s="154"/>
      <c r="AB14" s="154"/>
      <c r="AC14" s="154"/>
      <c r="AD14" s="154"/>
      <c r="AE14" s="154" t="s">
        <v>124</v>
      </c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7" t="str">
        <f>C14</f>
        <v>s vybouráním lože, s přemístěním hmot na skládku na vzdálenost do 3 m nebo naložením na dopravní prostředek</v>
      </c>
      <c r="BB14" s="154"/>
      <c r="BC14" s="154"/>
      <c r="BD14" s="154"/>
      <c r="BE14" s="154"/>
      <c r="BF14" s="154"/>
      <c r="BG14" s="154"/>
      <c r="BH14" s="154"/>
    </row>
    <row r="15" spans="1:60" outlineLevel="1" x14ac:dyDescent="0.2">
      <c r="A15" s="155"/>
      <c r="B15" s="162"/>
      <c r="C15" s="194" t="s">
        <v>125</v>
      </c>
      <c r="D15" s="166"/>
      <c r="E15" s="170">
        <v>8.5</v>
      </c>
      <c r="F15" s="173"/>
      <c r="G15" s="173"/>
      <c r="H15" s="173"/>
      <c r="I15" s="173"/>
      <c r="J15" s="173"/>
      <c r="K15" s="173"/>
      <c r="L15" s="173"/>
      <c r="M15" s="173"/>
      <c r="N15" s="164"/>
      <c r="O15" s="164"/>
      <c r="P15" s="164"/>
      <c r="Q15" s="164"/>
      <c r="R15" s="164"/>
      <c r="S15" s="164"/>
      <c r="T15" s="165"/>
      <c r="U15" s="164"/>
      <c r="V15" s="154"/>
      <c r="W15" s="154"/>
      <c r="X15" s="154"/>
      <c r="Y15" s="154"/>
      <c r="Z15" s="154"/>
      <c r="AA15" s="154"/>
      <c r="AB15" s="154"/>
      <c r="AC15" s="154"/>
      <c r="AD15" s="154"/>
      <c r="AE15" s="154" t="s">
        <v>115</v>
      </c>
      <c r="AF15" s="154">
        <v>0</v>
      </c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</row>
    <row r="16" spans="1:60" outlineLevel="1" x14ac:dyDescent="0.2">
      <c r="A16" s="155">
        <v>4</v>
      </c>
      <c r="B16" s="162" t="s">
        <v>126</v>
      </c>
      <c r="C16" s="193" t="s">
        <v>127</v>
      </c>
      <c r="D16" s="164" t="s">
        <v>112</v>
      </c>
      <c r="E16" s="169">
        <v>2</v>
      </c>
      <c r="F16" s="172"/>
      <c r="G16" s="173">
        <f>ROUND(E16*F16,2)</f>
        <v>0</v>
      </c>
      <c r="H16" s="172"/>
      <c r="I16" s="173">
        <f>ROUND(E16*H16,2)</f>
        <v>0</v>
      </c>
      <c r="J16" s="172"/>
      <c r="K16" s="173">
        <f>ROUND(E16*J16,2)</f>
        <v>0</v>
      </c>
      <c r="L16" s="173">
        <v>21</v>
      </c>
      <c r="M16" s="173">
        <f>G16*(1+L16/100)</f>
        <v>0</v>
      </c>
      <c r="N16" s="164">
        <v>0</v>
      </c>
      <c r="O16" s="164">
        <f>ROUND(E16*N16,5)</f>
        <v>0</v>
      </c>
      <c r="P16" s="164">
        <v>0.28799999999999998</v>
      </c>
      <c r="Q16" s="164">
        <f>ROUND(E16*P16,5)</f>
        <v>0.57599999999999996</v>
      </c>
      <c r="R16" s="164"/>
      <c r="S16" s="164"/>
      <c r="T16" s="165">
        <v>0.12</v>
      </c>
      <c r="U16" s="164">
        <f>ROUND(E16*T16,2)</f>
        <v>0.24</v>
      </c>
      <c r="V16" s="154"/>
      <c r="W16" s="154"/>
      <c r="X16" s="154"/>
      <c r="Y16" s="154"/>
      <c r="Z16" s="154"/>
      <c r="AA16" s="154"/>
      <c r="AB16" s="154"/>
      <c r="AC16" s="154"/>
      <c r="AD16" s="154"/>
      <c r="AE16" s="154" t="s">
        <v>119</v>
      </c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</row>
    <row r="17" spans="1:60" ht="22.5" outlineLevel="1" x14ac:dyDescent="0.2">
      <c r="A17" s="155"/>
      <c r="B17" s="162"/>
      <c r="C17" s="253">
        <v>74.8</v>
      </c>
      <c r="D17" s="254"/>
      <c r="E17" s="255"/>
      <c r="F17" s="256"/>
      <c r="G17" s="257"/>
      <c r="H17" s="173"/>
      <c r="I17" s="173"/>
      <c r="J17" s="173"/>
      <c r="K17" s="173"/>
      <c r="L17" s="173"/>
      <c r="M17" s="173"/>
      <c r="N17" s="164"/>
      <c r="O17" s="164"/>
      <c r="P17" s="164"/>
      <c r="Q17" s="164"/>
      <c r="R17" s="164"/>
      <c r="S17" s="164"/>
      <c r="T17" s="165"/>
      <c r="U17" s="164"/>
      <c r="V17" s="154"/>
      <c r="W17" s="154"/>
      <c r="X17" s="154"/>
      <c r="Y17" s="154"/>
      <c r="Z17" s="154"/>
      <c r="AA17" s="154"/>
      <c r="AB17" s="154"/>
      <c r="AC17" s="154"/>
      <c r="AD17" s="154"/>
      <c r="AE17" s="154" t="s">
        <v>124</v>
      </c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7">
        <f>C17</f>
        <v>74.8</v>
      </c>
      <c r="BB17" s="154"/>
      <c r="BC17" s="154"/>
      <c r="BD17" s="154"/>
      <c r="BE17" s="154"/>
      <c r="BF17" s="154"/>
      <c r="BG17" s="154"/>
      <c r="BH17" s="154"/>
    </row>
    <row r="18" spans="1:60" outlineLevel="1" x14ac:dyDescent="0.2">
      <c r="A18" s="155"/>
      <c r="B18" s="162"/>
      <c r="C18" s="194" t="s">
        <v>128</v>
      </c>
      <c r="D18" s="166"/>
      <c r="E18" s="170">
        <v>2</v>
      </c>
      <c r="F18" s="173"/>
      <c r="G18" s="173"/>
      <c r="H18" s="173"/>
      <c r="I18" s="173"/>
      <c r="J18" s="173"/>
      <c r="K18" s="173"/>
      <c r="L18" s="173"/>
      <c r="M18" s="173"/>
      <c r="N18" s="164"/>
      <c r="O18" s="164"/>
      <c r="P18" s="164"/>
      <c r="Q18" s="164"/>
      <c r="R18" s="164"/>
      <c r="S18" s="164"/>
      <c r="T18" s="165"/>
      <c r="U18" s="164"/>
      <c r="V18" s="154"/>
      <c r="W18" s="154"/>
      <c r="X18" s="154"/>
      <c r="Y18" s="154"/>
      <c r="Z18" s="154"/>
      <c r="AA18" s="154"/>
      <c r="AB18" s="154"/>
      <c r="AC18" s="154"/>
      <c r="AD18" s="154"/>
      <c r="AE18" s="154" t="s">
        <v>115</v>
      </c>
      <c r="AF18" s="154">
        <v>0</v>
      </c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</row>
    <row r="19" spans="1:60" outlineLevel="1" x14ac:dyDescent="0.2">
      <c r="A19" s="155">
        <v>5</v>
      </c>
      <c r="B19" s="162" t="s">
        <v>129</v>
      </c>
      <c r="C19" s="193" t="s">
        <v>130</v>
      </c>
      <c r="D19" s="164" t="s">
        <v>131</v>
      </c>
      <c r="E19" s="169">
        <v>61.9</v>
      </c>
      <c r="F19" s="172"/>
      <c r="G19" s="173">
        <f>ROUND(E19*F19,2)</f>
        <v>0</v>
      </c>
      <c r="H19" s="172"/>
      <c r="I19" s="173">
        <f>ROUND(E19*H19,2)</f>
        <v>0</v>
      </c>
      <c r="J19" s="172"/>
      <c r="K19" s="173">
        <f>ROUND(E19*J19,2)</f>
        <v>0</v>
      </c>
      <c r="L19" s="173">
        <v>21</v>
      </c>
      <c r="M19" s="173">
        <f>G19*(1+L19/100)</f>
        <v>0</v>
      </c>
      <c r="N19" s="164">
        <v>0</v>
      </c>
      <c r="O19" s="164">
        <f>ROUND(E19*N19,5)</f>
        <v>0</v>
      </c>
      <c r="P19" s="164">
        <v>0</v>
      </c>
      <c r="Q19" s="164">
        <f>ROUND(E19*P19,5)</f>
        <v>0</v>
      </c>
      <c r="R19" s="164"/>
      <c r="S19" s="164"/>
      <c r="T19" s="165">
        <v>9.7000000000000003E-2</v>
      </c>
      <c r="U19" s="164">
        <f>ROUND(E19*T19,2)</f>
        <v>6</v>
      </c>
      <c r="V19" s="154"/>
      <c r="W19" s="154"/>
      <c r="X19" s="154"/>
      <c r="Y19" s="154"/>
      <c r="Z19" s="154"/>
      <c r="AA19" s="154"/>
      <c r="AB19" s="154"/>
      <c r="AC19" s="154"/>
      <c r="AD19" s="154"/>
      <c r="AE19" s="154" t="s">
        <v>119</v>
      </c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</row>
    <row r="20" spans="1:60" ht="22.5" outlineLevel="1" x14ac:dyDescent="0.2">
      <c r="A20" s="155"/>
      <c r="B20" s="162"/>
      <c r="C20" s="253" t="s">
        <v>132</v>
      </c>
      <c r="D20" s="254"/>
      <c r="E20" s="255"/>
      <c r="F20" s="256"/>
      <c r="G20" s="257"/>
      <c r="H20" s="173"/>
      <c r="I20" s="173"/>
      <c r="J20" s="173"/>
      <c r="K20" s="173"/>
      <c r="L20" s="173"/>
      <c r="M20" s="173"/>
      <c r="N20" s="164"/>
      <c r="O20" s="164"/>
      <c r="P20" s="164"/>
      <c r="Q20" s="164"/>
      <c r="R20" s="164"/>
      <c r="S20" s="164"/>
      <c r="T20" s="165"/>
      <c r="U20" s="164"/>
      <c r="V20" s="154"/>
      <c r="W20" s="154"/>
      <c r="X20" s="154"/>
      <c r="Y20" s="154"/>
      <c r="Z20" s="154"/>
      <c r="AA20" s="154"/>
      <c r="AB20" s="154"/>
      <c r="AC20" s="154"/>
      <c r="AD20" s="154"/>
      <c r="AE20" s="154" t="s">
        <v>124</v>
      </c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7" t="str">
        <f>C20</f>
        <v>Sejmutí ornice s vodorovným přemístěním na hromady v místě upotřebení nebo na dočasné či trvalé skládky se složením.</v>
      </c>
      <c r="BB20" s="154"/>
      <c r="BC20" s="154"/>
      <c r="BD20" s="154"/>
      <c r="BE20" s="154"/>
      <c r="BF20" s="154"/>
      <c r="BG20" s="154"/>
      <c r="BH20" s="154"/>
    </row>
    <row r="21" spans="1:60" outlineLevel="1" x14ac:dyDescent="0.2">
      <c r="A21" s="155"/>
      <c r="B21" s="162"/>
      <c r="C21" s="194" t="s">
        <v>133</v>
      </c>
      <c r="D21" s="166"/>
      <c r="E21" s="170">
        <v>61.9</v>
      </c>
      <c r="F21" s="173"/>
      <c r="G21" s="173"/>
      <c r="H21" s="173"/>
      <c r="I21" s="173"/>
      <c r="J21" s="173"/>
      <c r="K21" s="173"/>
      <c r="L21" s="173"/>
      <c r="M21" s="173"/>
      <c r="N21" s="164"/>
      <c r="O21" s="164"/>
      <c r="P21" s="164"/>
      <c r="Q21" s="164"/>
      <c r="R21" s="164"/>
      <c r="S21" s="164"/>
      <c r="T21" s="165"/>
      <c r="U21" s="164"/>
      <c r="V21" s="154"/>
      <c r="W21" s="154"/>
      <c r="X21" s="154"/>
      <c r="Y21" s="154"/>
      <c r="Z21" s="154"/>
      <c r="AA21" s="154"/>
      <c r="AB21" s="154"/>
      <c r="AC21" s="154"/>
      <c r="AD21" s="154"/>
      <c r="AE21" s="154" t="s">
        <v>115</v>
      </c>
      <c r="AF21" s="154">
        <v>0</v>
      </c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</row>
    <row r="22" spans="1:60" outlineLevel="1" x14ac:dyDescent="0.2">
      <c r="A22" s="155">
        <v>6</v>
      </c>
      <c r="B22" s="162" t="s">
        <v>134</v>
      </c>
      <c r="C22" s="193" t="s">
        <v>135</v>
      </c>
      <c r="D22" s="164" t="s">
        <v>131</v>
      </c>
      <c r="E22" s="169">
        <v>377.54</v>
      </c>
      <c r="F22" s="172"/>
      <c r="G22" s="173">
        <f>ROUND(E22*F22,2)</f>
        <v>0</v>
      </c>
      <c r="H22" s="172"/>
      <c r="I22" s="173">
        <f>ROUND(E22*H22,2)</f>
        <v>0</v>
      </c>
      <c r="J22" s="172"/>
      <c r="K22" s="173">
        <f>ROUND(E22*J22,2)</f>
        <v>0</v>
      </c>
      <c r="L22" s="173">
        <v>21</v>
      </c>
      <c r="M22" s="173">
        <f>G22*(1+L22/100)</f>
        <v>0</v>
      </c>
      <c r="N22" s="164">
        <v>0</v>
      </c>
      <c r="O22" s="164">
        <f>ROUND(E22*N22,5)</f>
        <v>0</v>
      </c>
      <c r="P22" s="164">
        <v>0</v>
      </c>
      <c r="Q22" s="164">
        <f>ROUND(E22*P22,5)</f>
        <v>0</v>
      </c>
      <c r="R22" s="164"/>
      <c r="S22" s="164"/>
      <c r="T22" s="165">
        <v>0.187</v>
      </c>
      <c r="U22" s="164">
        <f>ROUND(E22*T22,2)</f>
        <v>70.599999999999994</v>
      </c>
      <c r="V22" s="154"/>
      <c r="W22" s="154"/>
      <c r="X22" s="154"/>
      <c r="Y22" s="154"/>
      <c r="Z22" s="154"/>
      <c r="AA22" s="154"/>
      <c r="AB22" s="154"/>
      <c r="AC22" s="154"/>
      <c r="AD22" s="154"/>
      <c r="AE22" s="154" t="s">
        <v>119</v>
      </c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</row>
    <row r="23" spans="1:60" ht="22.5" outlineLevel="1" x14ac:dyDescent="0.2">
      <c r="A23" s="155"/>
      <c r="B23" s="162"/>
      <c r="C23" s="253" t="s">
        <v>136</v>
      </c>
      <c r="D23" s="254"/>
      <c r="E23" s="255"/>
      <c r="F23" s="256"/>
      <c r="G23" s="257"/>
      <c r="H23" s="173"/>
      <c r="I23" s="173"/>
      <c r="J23" s="173"/>
      <c r="K23" s="173"/>
      <c r="L23" s="173"/>
      <c r="M23" s="173"/>
      <c r="N23" s="164"/>
      <c r="O23" s="164"/>
      <c r="P23" s="164"/>
      <c r="Q23" s="164"/>
      <c r="R23" s="164"/>
      <c r="S23" s="164"/>
      <c r="T23" s="165"/>
      <c r="U23" s="164"/>
      <c r="V23" s="154"/>
      <c r="W23" s="154"/>
      <c r="X23" s="154"/>
      <c r="Y23" s="154"/>
      <c r="Z23" s="154"/>
      <c r="AA23" s="154"/>
      <c r="AB23" s="154"/>
      <c r="AC23" s="154"/>
      <c r="AD23" s="154"/>
      <c r="AE23" s="154" t="s">
        <v>124</v>
      </c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7" t="str">
        <f>C23</f>
        <v>odkopávky a prokopávky nezapažené s přehozením výkopku na vzdálenost do 3 m nebo s naložením na dopravní prostředek</v>
      </c>
      <c r="BB23" s="154"/>
      <c r="BC23" s="154"/>
      <c r="BD23" s="154"/>
      <c r="BE23" s="154"/>
      <c r="BF23" s="154"/>
      <c r="BG23" s="154"/>
      <c r="BH23" s="154"/>
    </row>
    <row r="24" spans="1:60" outlineLevel="1" x14ac:dyDescent="0.2">
      <c r="A24" s="155">
        <v>7</v>
      </c>
      <c r="B24" s="162" t="s">
        <v>137</v>
      </c>
      <c r="C24" s="193" t="s">
        <v>138</v>
      </c>
      <c r="D24" s="164" t="s">
        <v>131</v>
      </c>
      <c r="E24" s="169">
        <v>377.54</v>
      </c>
      <c r="F24" s="172"/>
      <c r="G24" s="173">
        <f>ROUND(E24*F24,2)</f>
        <v>0</v>
      </c>
      <c r="H24" s="172"/>
      <c r="I24" s="173">
        <f>ROUND(E24*H24,2)</f>
        <v>0</v>
      </c>
      <c r="J24" s="172"/>
      <c r="K24" s="173">
        <f>ROUND(E24*J24,2)</f>
        <v>0</v>
      </c>
      <c r="L24" s="173">
        <v>21</v>
      </c>
      <c r="M24" s="173">
        <f>G24*(1+L24/100)</f>
        <v>0</v>
      </c>
      <c r="N24" s="164">
        <v>0</v>
      </c>
      <c r="O24" s="164">
        <f>ROUND(E24*N24,5)</f>
        <v>0</v>
      </c>
      <c r="P24" s="164">
        <v>0</v>
      </c>
      <c r="Q24" s="164">
        <f>ROUND(E24*P24,5)</f>
        <v>0</v>
      </c>
      <c r="R24" s="164"/>
      <c r="S24" s="164"/>
      <c r="T24" s="165">
        <v>0</v>
      </c>
      <c r="U24" s="164">
        <f>ROUND(E24*T24,2)</f>
        <v>0</v>
      </c>
      <c r="V24" s="154"/>
      <c r="W24" s="154"/>
      <c r="X24" s="154"/>
      <c r="Y24" s="154"/>
      <c r="Z24" s="154"/>
      <c r="AA24" s="154"/>
      <c r="AB24" s="154"/>
      <c r="AC24" s="154"/>
      <c r="AD24" s="154"/>
      <c r="AE24" s="154" t="s">
        <v>113</v>
      </c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</row>
    <row r="25" spans="1:60" ht="22.5" outlineLevel="1" x14ac:dyDescent="0.2">
      <c r="A25" s="155">
        <v>8</v>
      </c>
      <c r="B25" s="162" t="s">
        <v>139</v>
      </c>
      <c r="C25" s="193" t="s">
        <v>140</v>
      </c>
      <c r="D25" s="164" t="s">
        <v>131</v>
      </c>
      <c r="E25" s="169">
        <v>377.54</v>
      </c>
      <c r="F25" s="172"/>
      <c r="G25" s="173">
        <f>ROUND(E25*F25,2)</f>
        <v>0</v>
      </c>
      <c r="H25" s="172"/>
      <c r="I25" s="173">
        <f>ROUND(E25*H25,2)</f>
        <v>0</v>
      </c>
      <c r="J25" s="172"/>
      <c r="K25" s="173">
        <f>ROUND(E25*J25,2)</f>
        <v>0</v>
      </c>
      <c r="L25" s="173">
        <v>21</v>
      </c>
      <c r="M25" s="173">
        <f>G25*(1+L25/100)</f>
        <v>0</v>
      </c>
      <c r="N25" s="164">
        <v>0</v>
      </c>
      <c r="O25" s="164">
        <f>ROUND(E25*N25,5)</f>
        <v>0</v>
      </c>
      <c r="P25" s="164">
        <v>0</v>
      </c>
      <c r="Q25" s="164">
        <f>ROUND(E25*P25,5)</f>
        <v>0</v>
      </c>
      <c r="R25" s="164"/>
      <c r="S25" s="164"/>
      <c r="T25" s="165">
        <v>0</v>
      </c>
      <c r="U25" s="164">
        <f>ROUND(E25*T25,2)</f>
        <v>0</v>
      </c>
      <c r="V25" s="154"/>
      <c r="W25" s="154"/>
      <c r="X25" s="154"/>
      <c r="Y25" s="154"/>
      <c r="Z25" s="154"/>
      <c r="AA25" s="154"/>
      <c r="AB25" s="154"/>
      <c r="AC25" s="154"/>
      <c r="AD25" s="154"/>
      <c r="AE25" s="154" t="s">
        <v>113</v>
      </c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</row>
    <row r="26" spans="1:60" outlineLevel="1" x14ac:dyDescent="0.2">
      <c r="A26" s="155">
        <v>9</v>
      </c>
      <c r="B26" s="162" t="s">
        <v>141</v>
      </c>
      <c r="C26" s="193" t="s">
        <v>142</v>
      </c>
      <c r="D26" s="164" t="s">
        <v>143</v>
      </c>
      <c r="E26" s="169">
        <v>660.69500000000005</v>
      </c>
      <c r="F26" s="172"/>
      <c r="G26" s="173">
        <f>ROUND(E26*F26,2)</f>
        <v>0</v>
      </c>
      <c r="H26" s="172"/>
      <c r="I26" s="173">
        <f>ROUND(E26*H26,2)</f>
        <v>0</v>
      </c>
      <c r="J26" s="172"/>
      <c r="K26" s="173">
        <f>ROUND(E26*J26,2)</f>
        <v>0</v>
      </c>
      <c r="L26" s="173">
        <v>21</v>
      </c>
      <c r="M26" s="173">
        <f>G26*(1+L26/100)</f>
        <v>0</v>
      </c>
      <c r="N26" s="164">
        <v>0</v>
      </c>
      <c r="O26" s="164">
        <f>ROUND(E26*N26,5)</f>
        <v>0</v>
      </c>
      <c r="P26" s="164">
        <v>0</v>
      </c>
      <c r="Q26" s="164">
        <f>ROUND(E26*P26,5)</f>
        <v>0</v>
      </c>
      <c r="R26" s="164"/>
      <c r="S26" s="164"/>
      <c r="T26" s="165">
        <v>0</v>
      </c>
      <c r="U26" s="164">
        <f>ROUND(E26*T26,2)</f>
        <v>0</v>
      </c>
      <c r="V26" s="154"/>
      <c r="W26" s="154"/>
      <c r="X26" s="154"/>
      <c r="Y26" s="154"/>
      <c r="Z26" s="154"/>
      <c r="AA26" s="154"/>
      <c r="AB26" s="154"/>
      <c r="AC26" s="154"/>
      <c r="AD26" s="154"/>
      <c r="AE26" s="154" t="s">
        <v>119</v>
      </c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</row>
    <row r="27" spans="1:60" outlineLevel="1" x14ac:dyDescent="0.2">
      <c r="A27" s="155"/>
      <c r="B27" s="162"/>
      <c r="C27" s="194" t="s">
        <v>144</v>
      </c>
      <c r="D27" s="166"/>
      <c r="E27" s="170">
        <v>660.69500000000005</v>
      </c>
      <c r="F27" s="173"/>
      <c r="G27" s="173"/>
      <c r="H27" s="173"/>
      <c r="I27" s="173"/>
      <c r="J27" s="173"/>
      <c r="K27" s="173"/>
      <c r="L27" s="173"/>
      <c r="M27" s="173"/>
      <c r="N27" s="164"/>
      <c r="O27" s="164"/>
      <c r="P27" s="164"/>
      <c r="Q27" s="164"/>
      <c r="R27" s="164"/>
      <c r="S27" s="164"/>
      <c r="T27" s="165"/>
      <c r="U27" s="164"/>
      <c r="V27" s="154"/>
      <c r="W27" s="154"/>
      <c r="X27" s="154"/>
      <c r="Y27" s="154"/>
      <c r="Z27" s="154"/>
      <c r="AA27" s="154"/>
      <c r="AB27" s="154"/>
      <c r="AC27" s="154"/>
      <c r="AD27" s="154"/>
      <c r="AE27" s="154" t="s">
        <v>115</v>
      </c>
      <c r="AF27" s="154">
        <v>0</v>
      </c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</row>
    <row r="28" spans="1:60" outlineLevel="1" x14ac:dyDescent="0.2">
      <c r="A28" s="155">
        <v>10</v>
      </c>
      <c r="B28" s="162" t="s">
        <v>134</v>
      </c>
      <c r="C28" s="193" t="s">
        <v>135</v>
      </c>
      <c r="D28" s="164" t="s">
        <v>131</v>
      </c>
      <c r="E28" s="169">
        <v>188.1</v>
      </c>
      <c r="F28" s="172"/>
      <c r="G28" s="173">
        <f>ROUND(E28*F28,2)</f>
        <v>0</v>
      </c>
      <c r="H28" s="172"/>
      <c r="I28" s="173">
        <f>ROUND(E28*H28,2)</f>
        <v>0</v>
      </c>
      <c r="J28" s="172"/>
      <c r="K28" s="173">
        <f>ROUND(E28*J28,2)</f>
        <v>0</v>
      </c>
      <c r="L28" s="173">
        <v>21</v>
      </c>
      <c r="M28" s="173">
        <f>G28*(1+L28/100)</f>
        <v>0</v>
      </c>
      <c r="N28" s="164">
        <v>0</v>
      </c>
      <c r="O28" s="164">
        <f>ROUND(E28*N28,5)</f>
        <v>0</v>
      </c>
      <c r="P28" s="164">
        <v>0</v>
      </c>
      <c r="Q28" s="164">
        <f>ROUND(E28*P28,5)</f>
        <v>0</v>
      </c>
      <c r="R28" s="164"/>
      <c r="S28" s="164"/>
      <c r="T28" s="165">
        <v>0.187</v>
      </c>
      <c r="U28" s="164">
        <f>ROUND(E28*T28,2)</f>
        <v>35.17</v>
      </c>
      <c r="V28" s="154"/>
      <c r="W28" s="154"/>
      <c r="X28" s="154"/>
      <c r="Y28" s="154"/>
      <c r="Z28" s="154"/>
      <c r="AA28" s="154"/>
      <c r="AB28" s="154"/>
      <c r="AC28" s="154"/>
      <c r="AD28" s="154"/>
      <c r="AE28" s="154" t="s">
        <v>119</v>
      </c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</row>
    <row r="29" spans="1:60" ht="22.5" outlineLevel="1" x14ac:dyDescent="0.2">
      <c r="A29" s="155"/>
      <c r="B29" s="162"/>
      <c r="C29" s="253" t="s">
        <v>136</v>
      </c>
      <c r="D29" s="254"/>
      <c r="E29" s="255"/>
      <c r="F29" s="256"/>
      <c r="G29" s="257"/>
      <c r="H29" s="173"/>
      <c r="I29" s="173"/>
      <c r="J29" s="173"/>
      <c r="K29" s="173"/>
      <c r="L29" s="173"/>
      <c r="M29" s="173"/>
      <c r="N29" s="164"/>
      <c r="O29" s="164"/>
      <c r="P29" s="164"/>
      <c r="Q29" s="164"/>
      <c r="R29" s="164"/>
      <c r="S29" s="164"/>
      <c r="T29" s="165"/>
      <c r="U29" s="164"/>
      <c r="V29" s="154"/>
      <c r="W29" s="154"/>
      <c r="X29" s="154"/>
      <c r="Y29" s="154"/>
      <c r="Z29" s="154"/>
      <c r="AA29" s="154"/>
      <c r="AB29" s="154"/>
      <c r="AC29" s="154"/>
      <c r="AD29" s="154"/>
      <c r="AE29" s="154" t="s">
        <v>124</v>
      </c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7" t="str">
        <f>C29</f>
        <v>odkopávky a prokopávky nezapažené s přehozením výkopku na vzdálenost do 3 m nebo s naložením na dopravní prostředek</v>
      </c>
      <c r="BB29" s="154"/>
      <c r="BC29" s="154"/>
      <c r="BD29" s="154"/>
      <c r="BE29" s="154"/>
      <c r="BF29" s="154"/>
      <c r="BG29" s="154"/>
      <c r="BH29" s="154"/>
    </row>
    <row r="30" spans="1:60" outlineLevel="1" x14ac:dyDescent="0.2">
      <c r="A30" s="155">
        <v>11</v>
      </c>
      <c r="B30" s="162" t="s">
        <v>137</v>
      </c>
      <c r="C30" s="193" t="s">
        <v>138</v>
      </c>
      <c r="D30" s="164" t="s">
        <v>131</v>
      </c>
      <c r="E30" s="169">
        <v>188.1</v>
      </c>
      <c r="F30" s="172"/>
      <c r="G30" s="173">
        <f>ROUND(E30*F30,2)</f>
        <v>0</v>
      </c>
      <c r="H30" s="172"/>
      <c r="I30" s="173">
        <f>ROUND(E30*H30,2)</f>
        <v>0</v>
      </c>
      <c r="J30" s="172"/>
      <c r="K30" s="173">
        <f>ROUND(E30*J30,2)</f>
        <v>0</v>
      </c>
      <c r="L30" s="173">
        <v>21</v>
      </c>
      <c r="M30" s="173">
        <f>G30*(1+L30/100)</f>
        <v>0</v>
      </c>
      <c r="N30" s="164">
        <v>0</v>
      </c>
      <c r="O30" s="164">
        <f>ROUND(E30*N30,5)</f>
        <v>0</v>
      </c>
      <c r="P30" s="164">
        <v>0</v>
      </c>
      <c r="Q30" s="164">
        <f>ROUND(E30*P30,5)</f>
        <v>0</v>
      </c>
      <c r="R30" s="164"/>
      <c r="S30" s="164"/>
      <c r="T30" s="165">
        <v>0</v>
      </c>
      <c r="U30" s="164">
        <f>ROUND(E30*T30,2)</f>
        <v>0</v>
      </c>
      <c r="V30" s="154"/>
      <c r="W30" s="154"/>
      <c r="X30" s="154"/>
      <c r="Y30" s="154"/>
      <c r="Z30" s="154"/>
      <c r="AA30" s="154"/>
      <c r="AB30" s="154"/>
      <c r="AC30" s="154"/>
      <c r="AD30" s="154"/>
      <c r="AE30" s="154" t="s">
        <v>113</v>
      </c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</row>
    <row r="31" spans="1:60" outlineLevel="1" x14ac:dyDescent="0.2">
      <c r="A31" s="155"/>
      <c r="B31" s="162"/>
      <c r="C31" s="194" t="s">
        <v>314</v>
      </c>
      <c r="D31" s="166"/>
      <c r="E31" s="170">
        <v>188.1</v>
      </c>
      <c r="F31" s="173"/>
      <c r="G31" s="173"/>
      <c r="H31" s="173"/>
      <c r="I31" s="173"/>
      <c r="J31" s="173"/>
      <c r="K31" s="173"/>
      <c r="L31" s="173"/>
      <c r="M31" s="173"/>
      <c r="N31" s="164"/>
      <c r="O31" s="164"/>
      <c r="P31" s="164"/>
      <c r="Q31" s="164"/>
      <c r="R31" s="164"/>
      <c r="S31" s="164"/>
      <c r="T31" s="165"/>
      <c r="U31" s="164"/>
      <c r="V31" s="154"/>
      <c r="W31" s="154"/>
      <c r="X31" s="154"/>
      <c r="Y31" s="154"/>
      <c r="Z31" s="154"/>
      <c r="AA31" s="154"/>
      <c r="AB31" s="154"/>
      <c r="AC31" s="154"/>
      <c r="AD31" s="154"/>
      <c r="AE31" s="154" t="s">
        <v>115</v>
      </c>
      <c r="AF31" s="154">
        <v>0</v>
      </c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</row>
    <row r="32" spans="1:60" ht="22.5" outlineLevel="1" x14ac:dyDescent="0.2">
      <c r="A32" s="155">
        <v>12</v>
      </c>
      <c r="B32" s="162" t="s">
        <v>139</v>
      </c>
      <c r="C32" s="193" t="s">
        <v>140</v>
      </c>
      <c r="D32" s="164" t="s">
        <v>131</v>
      </c>
      <c r="E32" s="169">
        <v>188.1</v>
      </c>
      <c r="F32" s="172"/>
      <c r="G32" s="173">
        <f>ROUND(E32*F32,2)</f>
        <v>0</v>
      </c>
      <c r="H32" s="172"/>
      <c r="I32" s="173">
        <f>ROUND(E32*H32,2)</f>
        <v>0</v>
      </c>
      <c r="J32" s="172"/>
      <c r="K32" s="173">
        <f>ROUND(E32*J32,2)</f>
        <v>0</v>
      </c>
      <c r="L32" s="173">
        <v>21</v>
      </c>
      <c r="M32" s="173">
        <f>G32*(1+L32/100)</f>
        <v>0</v>
      </c>
      <c r="N32" s="164">
        <v>0</v>
      </c>
      <c r="O32" s="164">
        <f>ROUND(E32*N32,5)</f>
        <v>0</v>
      </c>
      <c r="P32" s="164">
        <v>0</v>
      </c>
      <c r="Q32" s="164">
        <f>ROUND(E32*P32,5)</f>
        <v>0</v>
      </c>
      <c r="R32" s="164"/>
      <c r="S32" s="164"/>
      <c r="T32" s="165">
        <v>0</v>
      </c>
      <c r="U32" s="164">
        <f>ROUND(E32*T32,2)</f>
        <v>0</v>
      </c>
      <c r="V32" s="154"/>
      <c r="W32" s="154"/>
      <c r="X32" s="154"/>
      <c r="Y32" s="154"/>
      <c r="Z32" s="154"/>
      <c r="AA32" s="154"/>
      <c r="AB32" s="154"/>
      <c r="AC32" s="154"/>
      <c r="AD32" s="154"/>
      <c r="AE32" s="154" t="s">
        <v>113</v>
      </c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</row>
    <row r="33" spans="1:60" outlineLevel="1" x14ac:dyDescent="0.2">
      <c r="A33" s="155"/>
      <c r="B33" s="162"/>
      <c r="C33" s="194" t="s">
        <v>315</v>
      </c>
      <c r="D33" s="166"/>
      <c r="E33" s="170">
        <v>188.1</v>
      </c>
      <c r="F33" s="173"/>
      <c r="G33" s="173"/>
      <c r="H33" s="173"/>
      <c r="I33" s="173"/>
      <c r="J33" s="173"/>
      <c r="K33" s="173"/>
      <c r="L33" s="173"/>
      <c r="M33" s="173"/>
      <c r="N33" s="164"/>
      <c r="O33" s="164"/>
      <c r="P33" s="164"/>
      <c r="Q33" s="164"/>
      <c r="R33" s="164"/>
      <c r="S33" s="164"/>
      <c r="T33" s="165"/>
      <c r="U33" s="164"/>
      <c r="V33" s="154"/>
      <c r="W33" s="154"/>
      <c r="X33" s="154"/>
      <c r="Y33" s="154"/>
      <c r="Z33" s="154"/>
      <c r="AA33" s="154"/>
      <c r="AB33" s="154"/>
      <c r="AC33" s="154"/>
      <c r="AD33" s="154"/>
      <c r="AE33" s="154" t="s">
        <v>115</v>
      </c>
      <c r="AF33" s="154">
        <v>0</v>
      </c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</row>
    <row r="34" spans="1:60" outlineLevel="1" x14ac:dyDescent="0.2">
      <c r="A34" s="155">
        <v>13</v>
      </c>
      <c r="B34" s="162" t="s">
        <v>141</v>
      </c>
      <c r="C34" s="193" t="s">
        <v>142</v>
      </c>
      <c r="D34" s="164" t="s">
        <v>143</v>
      </c>
      <c r="E34" s="169">
        <v>329.17500000000001</v>
      </c>
      <c r="F34" s="172"/>
      <c r="G34" s="173">
        <f>ROUND(E34*F34,2)</f>
        <v>0</v>
      </c>
      <c r="H34" s="172"/>
      <c r="I34" s="173">
        <f>ROUND(E34*H34,2)</f>
        <v>0</v>
      </c>
      <c r="J34" s="172"/>
      <c r="K34" s="173">
        <f>ROUND(E34*J34,2)</f>
        <v>0</v>
      </c>
      <c r="L34" s="173">
        <v>21</v>
      </c>
      <c r="M34" s="173">
        <f>G34*(1+L34/100)</f>
        <v>0</v>
      </c>
      <c r="N34" s="164">
        <v>0</v>
      </c>
      <c r="O34" s="164">
        <f>ROUND(E34*N34,5)</f>
        <v>0</v>
      </c>
      <c r="P34" s="164">
        <v>0</v>
      </c>
      <c r="Q34" s="164">
        <f>ROUND(E34*P34,5)</f>
        <v>0</v>
      </c>
      <c r="R34" s="164"/>
      <c r="S34" s="164"/>
      <c r="T34" s="165">
        <v>0</v>
      </c>
      <c r="U34" s="164">
        <f>ROUND(E34*T34,2)</f>
        <v>0</v>
      </c>
      <c r="V34" s="154"/>
      <c r="W34" s="154"/>
      <c r="X34" s="154"/>
      <c r="Y34" s="154"/>
      <c r="Z34" s="154"/>
      <c r="AA34" s="154"/>
      <c r="AB34" s="154"/>
      <c r="AC34" s="154"/>
      <c r="AD34" s="154"/>
      <c r="AE34" s="154" t="s">
        <v>119</v>
      </c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</row>
    <row r="35" spans="1:60" outlineLevel="1" x14ac:dyDescent="0.2">
      <c r="A35" s="155"/>
      <c r="B35" s="162"/>
      <c r="C35" s="194" t="s">
        <v>316</v>
      </c>
      <c r="D35" s="166"/>
      <c r="E35" s="170">
        <v>329.17500000000001</v>
      </c>
      <c r="F35" s="173"/>
      <c r="G35" s="173"/>
      <c r="H35" s="173"/>
      <c r="I35" s="173"/>
      <c r="J35" s="173"/>
      <c r="K35" s="173"/>
      <c r="L35" s="173"/>
      <c r="M35" s="173"/>
      <c r="N35" s="164"/>
      <c r="O35" s="164"/>
      <c r="P35" s="164"/>
      <c r="Q35" s="164"/>
      <c r="R35" s="164"/>
      <c r="S35" s="164"/>
      <c r="T35" s="165"/>
      <c r="U35" s="164"/>
      <c r="V35" s="154"/>
      <c r="W35" s="154"/>
      <c r="X35" s="154"/>
      <c r="Y35" s="154"/>
      <c r="Z35" s="154"/>
      <c r="AA35" s="154"/>
      <c r="AB35" s="154"/>
      <c r="AC35" s="154"/>
      <c r="AD35" s="154"/>
      <c r="AE35" s="154" t="s">
        <v>115</v>
      </c>
      <c r="AF35" s="154">
        <v>0</v>
      </c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</row>
    <row r="36" spans="1:60" outlineLevel="1" x14ac:dyDescent="0.2">
      <c r="A36" s="155">
        <v>14</v>
      </c>
      <c r="B36" s="162" t="s">
        <v>145</v>
      </c>
      <c r="C36" s="193" t="s">
        <v>146</v>
      </c>
      <c r="D36" s="164" t="s">
        <v>112</v>
      </c>
      <c r="E36" s="169">
        <v>639</v>
      </c>
      <c r="F36" s="172"/>
      <c r="G36" s="173">
        <f>ROUND(E36*F36,2)</f>
        <v>0</v>
      </c>
      <c r="H36" s="172"/>
      <c r="I36" s="173">
        <f>ROUND(E36*H36,2)</f>
        <v>0</v>
      </c>
      <c r="J36" s="172"/>
      <c r="K36" s="173">
        <f>ROUND(E36*J36,2)</f>
        <v>0</v>
      </c>
      <c r="L36" s="173">
        <v>21</v>
      </c>
      <c r="M36" s="173">
        <f>G36*(1+L36/100)</f>
        <v>0</v>
      </c>
      <c r="N36" s="164">
        <v>0</v>
      </c>
      <c r="O36" s="164">
        <f>ROUND(E36*N36,5)</f>
        <v>0</v>
      </c>
      <c r="P36" s="164">
        <v>0</v>
      </c>
      <c r="Q36" s="164">
        <f>ROUND(E36*P36,5)</f>
        <v>0</v>
      </c>
      <c r="R36" s="164"/>
      <c r="S36" s="164"/>
      <c r="T36" s="165">
        <v>1.7999999999999999E-2</v>
      </c>
      <c r="U36" s="164">
        <f>ROUND(E36*T36,2)</f>
        <v>11.5</v>
      </c>
      <c r="V36" s="154"/>
      <c r="W36" s="154"/>
      <c r="X36" s="154"/>
      <c r="Y36" s="154"/>
      <c r="Z36" s="154"/>
      <c r="AA36" s="154"/>
      <c r="AB36" s="154"/>
      <c r="AC36" s="154"/>
      <c r="AD36" s="154"/>
      <c r="AE36" s="154" t="s">
        <v>119</v>
      </c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</row>
    <row r="37" spans="1:60" outlineLevel="1" x14ac:dyDescent="0.2">
      <c r="A37" s="155"/>
      <c r="B37" s="162"/>
      <c r="C37" s="253" t="s">
        <v>147</v>
      </c>
      <c r="D37" s="254"/>
      <c r="E37" s="255"/>
      <c r="F37" s="256"/>
      <c r="G37" s="257"/>
      <c r="H37" s="173"/>
      <c r="I37" s="173"/>
      <c r="J37" s="173"/>
      <c r="K37" s="173"/>
      <c r="L37" s="173"/>
      <c r="M37" s="173"/>
      <c r="N37" s="164"/>
      <c r="O37" s="164"/>
      <c r="P37" s="164"/>
      <c r="Q37" s="164"/>
      <c r="R37" s="164"/>
      <c r="S37" s="164"/>
      <c r="T37" s="165"/>
      <c r="U37" s="164"/>
      <c r="V37" s="154"/>
      <c r="W37" s="154"/>
      <c r="X37" s="154"/>
      <c r="Y37" s="154"/>
      <c r="Z37" s="154"/>
      <c r="AA37" s="154"/>
      <c r="AB37" s="154"/>
      <c r="AC37" s="154"/>
      <c r="AD37" s="154"/>
      <c r="AE37" s="154" t="s">
        <v>124</v>
      </c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7" t="str">
        <f>C37</f>
        <v>vyrovnáním výškových rozdílů</v>
      </c>
      <c r="BB37" s="154"/>
      <c r="BC37" s="154"/>
      <c r="BD37" s="154"/>
      <c r="BE37" s="154"/>
      <c r="BF37" s="154"/>
      <c r="BG37" s="154"/>
      <c r="BH37" s="154"/>
    </row>
    <row r="38" spans="1:60" outlineLevel="1" x14ac:dyDescent="0.2">
      <c r="A38" s="155"/>
      <c r="B38" s="162"/>
      <c r="C38" s="194" t="s">
        <v>148</v>
      </c>
      <c r="D38" s="166"/>
      <c r="E38" s="170">
        <v>10.5</v>
      </c>
      <c r="F38" s="173"/>
      <c r="G38" s="173"/>
      <c r="H38" s="173"/>
      <c r="I38" s="173"/>
      <c r="J38" s="173"/>
      <c r="K38" s="173"/>
      <c r="L38" s="173"/>
      <c r="M38" s="173"/>
      <c r="N38" s="164"/>
      <c r="O38" s="164"/>
      <c r="P38" s="164"/>
      <c r="Q38" s="164"/>
      <c r="R38" s="164"/>
      <c r="S38" s="164"/>
      <c r="T38" s="165"/>
      <c r="U38" s="164"/>
      <c r="V38" s="154"/>
      <c r="W38" s="154"/>
      <c r="X38" s="154"/>
      <c r="Y38" s="154"/>
      <c r="Z38" s="154"/>
      <c r="AA38" s="154"/>
      <c r="AB38" s="154"/>
      <c r="AC38" s="154"/>
      <c r="AD38" s="154"/>
      <c r="AE38" s="154" t="s">
        <v>115</v>
      </c>
      <c r="AF38" s="154">
        <v>0</v>
      </c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</row>
    <row r="39" spans="1:60" outlineLevel="1" x14ac:dyDescent="0.2">
      <c r="A39" s="155"/>
      <c r="B39" s="162"/>
      <c r="C39" s="194" t="s">
        <v>149</v>
      </c>
      <c r="D39" s="166"/>
      <c r="E39" s="170">
        <v>9.5</v>
      </c>
      <c r="F39" s="173"/>
      <c r="G39" s="173"/>
      <c r="H39" s="173"/>
      <c r="I39" s="173"/>
      <c r="J39" s="173"/>
      <c r="K39" s="173"/>
      <c r="L39" s="173"/>
      <c r="M39" s="173"/>
      <c r="N39" s="164"/>
      <c r="O39" s="164"/>
      <c r="P39" s="164"/>
      <c r="Q39" s="164"/>
      <c r="R39" s="164"/>
      <c r="S39" s="164"/>
      <c r="T39" s="165"/>
      <c r="U39" s="164"/>
      <c r="V39" s="154"/>
      <c r="W39" s="154"/>
      <c r="X39" s="154"/>
      <c r="Y39" s="154"/>
      <c r="Z39" s="154"/>
      <c r="AA39" s="154"/>
      <c r="AB39" s="154"/>
      <c r="AC39" s="154"/>
      <c r="AD39" s="154"/>
      <c r="AE39" s="154" t="s">
        <v>115</v>
      </c>
      <c r="AF39" s="154">
        <v>0</v>
      </c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</row>
    <row r="40" spans="1:60" outlineLevel="1" x14ac:dyDescent="0.2">
      <c r="A40" s="155"/>
      <c r="B40" s="162"/>
      <c r="C40" s="194" t="s">
        <v>150</v>
      </c>
      <c r="D40" s="166"/>
      <c r="E40" s="170">
        <v>619</v>
      </c>
      <c r="F40" s="173"/>
      <c r="G40" s="173"/>
      <c r="H40" s="173"/>
      <c r="I40" s="173"/>
      <c r="J40" s="173"/>
      <c r="K40" s="173"/>
      <c r="L40" s="173"/>
      <c r="M40" s="173"/>
      <c r="N40" s="164"/>
      <c r="O40" s="164"/>
      <c r="P40" s="164"/>
      <c r="Q40" s="164"/>
      <c r="R40" s="164"/>
      <c r="S40" s="164"/>
      <c r="T40" s="165"/>
      <c r="U40" s="164"/>
      <c r="V40" s="154"/>
      <c r="W40" s="154"/>
      <c r="X40" s="154"/>
      <c r="Y40" s="154"/>
      <c r="Z40" s="154"/>
      <c r="AA40" s="154"/>
      <c r="AB40" s="154"/>
      <c r="AC40" s="154"/>
      <c r="AD40" s="154"/>
      <c r="AE40" s="154" t="s">
        <v>115</v>
      </c>
      <c r="AF40" s="154">
        <v>0</v>
      </c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</row>
    <row r="41" spans="1:60" ht="22.5" outlineLevel="1" x14ac:dyDescent="0.2">
      <c r="A41" s="155">
        <v>15</v>
      </c>
      <c r="B41" s="162" t="s">
        <v>151</v>
      </c>
      <c r="C41" s="193" t="s">
        <v>152</v>
      </c>
      <c r="D41" s="164" t="s">
        <v>112</v>
      </c>
      <c r="E41" s="169">
        <v>619</v>
      </c>
      <c r="F41" s="172"/>
      <c r="G41" s="173">
        <f>ROUND(E41*F41,2)</f>
        <v>0</v>
      </c>
      <c r="H41" s="172"/>
      <c r="I41" s="173">
        <f>ROUND(E41*H41,2)</f>
        <v>0</v>
      </c>
      <c r="J41" s="172"/>
      <c r="K41" s="173">
        <f>ROUND(E41*J41,2)</f>
        <v>0</v>
      </c>
      <c r="L41" s="173">
        <v>21</v>
      </c>
      <c r="M41" s="173">
        <f>G41*(1+L41/100)</f>
        <v>0</v>
      </c>
      <c r="N41" s="164">
        <v>0</v>
      </c>
      <c r="O41" s="164">
        <f>ROUND(E41*N41,5)</f>
        <v>0</v>
      </c>
      <c r="P41" s="164">
        <v>0</v>
      </c>
      <c r="Q41" s="164">
        <f>ROUND(E41*P41,5)</f>
        <v>0</v>
      </c>
      <c r="R41" s="164"/>
      <c r="S41" s="164"/>
      <c r="T41" s="165">
        <v>4.3999999999999997E-2</v>
      </c>
      <c r="U41" s="164">
        <f>ROUND(E41*T41,2)</f>
        <v>27.24</v>
      </c>
      <c r="V41" s="154"/>
      <c r="W41" s="154"/>
      <c r="X41" s="154"/>
      <c r="Y41" s="154"/>
      <c r="Z41" s="154"/>
      <c r="AA41" s="154"/>
      <c r="AB41" s="154"/>
      <c r="AC41" s="154"/>
      <c r="AD41" s="154"/>
      <c r="AE41" s="154" t="s">
        <v>119</v>
      </c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</row>
    <row r="42" spans="1:60" ht="22.5" outlineLevel="1" x14ac:dyDescent="0.2">
      <c r="A42" s="155"/>
      <c r="B42" s="162"/>
      <c r="C42" s="253" t="s">
        <v>153</v>
      </c>
      <c r="D42" s="254"/>
      <c r="E42" s="255"/>
      <c r="F42" s="256"/>
      <c r="G42" s="257"/>
      <c r="H42" s="173"/>
      <c r="I42" s="173"/>
      <c r="J42" s="173"/>
      <c r="K42" s="173"/>
      <c r="L42" s="173"/>
      <c r="M42" s="173"/>
      <c r="N42" s="164"/>
      <c r="O42" s="164"/>
      <c r="P42" s="164"/>
      <c r="Q42" s="164"/>
      <c r="R42" s="164"/>
      <c r="S42" s="164"/>
      <c r="T42" s="165"/>
      <c r="U42" s="164"/>
      <c r="V42" s="154"/>
      <c r="W42" s="154"/>
      <c r="X42" s="154"/>
      <c r="Y42" s="154"/>
      <c r="Z42" s="154"/>
      <c r="AA42" s="154"/>
      <c r="AB42" s="154"/>
      <c r="AC42" s="154"/>
      <c r="AD42" s="154"/>
      <c r="AE42" s="154" t="s">
        <v>124</v>
      </c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7" t="str">
        <f>C42</f>
        <v>charakteristické vlastnosti: hmotnost 24 g/m2, velikost oka ? 4mm, šíře role 3,20 m, materiál: polyetylén (výběr vhodné síťoviny nutno konzultovat s dodavatelm systému zasakovacích roštů)</v>
      </c>
      <c r="BB42" s="154"/>
      <c r="BC42" s="154"/>
      <c r="BD42" s="154"/>
      <c r="BE42" s="154"/>
      <c r="BF42" s="154"/>
      <c r="BG42" s="154"/>
      <c r="BH42" s="154"/>
    </row>
    <row r="43" spans="1:60" outlineLevel="1" x14ac:dyDescent="0.2">
      <c r="A43" s="155"/>
      <c r="B43" s="162"/>
      <c r="C43" s="194" t="s">
        <v>154</v>
      </c>
      <c r="D43" s="166"/>
      <c r="E43" s="170">
        <v>619</v>
      </c>
      <c r="F43" s="173"/>
      <c r="G43" s="173"/>
      <c r="H43" s="173"/>
      <c r="I43" s="173"/>
      <c r="J43" s="173"/>
      <c r="K43" s="173"/>
      <c r="L43" s="173"/>
      <c r="M43" s="173"/>
      <c r="N43" s="164"/>
      <c r="O43" s="164"/>
      <c r="P43" s="164"/>
      <c r="Q43" s="164"/>
      <c r="R43" s="164"/>
      <c r="S43" s="164"/>
      <c r="T43" s="165"/>
      <c r="U43" s="164"/>
      <c r="V43" s="154"/>
      <c r="W43" s="154"/>
      <c r="X43" s="154"/>
      <c r="Y43" s="154"/>
      <c r="Z43" s="154"/>
      <c r="AA43" s="154"/>
      <c r="AB43" s="154"/>
      <c r="AC43" s="154"/>
      <c r="AD43" s="154"/>
      <c r="AE43" s="154" t="s">
        <v>115</v>
      </c>
      <c r="AF43" s="154">
        <v>0</v>
      </c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</row>
    <row r="44" spans="1:60" outlineLevel="1" x14ac:dyDescent="0.2">
      <c r="A44" s="155">
        <v>16</v>
      </c>
      <c r="B44" s="162" t="s">
        <v>155</v>
      </c>
      <c r="C44" s="193" t="s">
        <v>156</v>
      </c>
      <c r="D44" s="164" t="s">
        <v>131</v>
      </c>
      <c r="E44" s="169">
        <v>61.9</v>
      </c>
      <c r="F44" s="172"/>
      <c r="G44" s="173">
        <f>ROUND(E44*F44,2)</f>
        <v>0</v>
      </c>
      <c r="H44" s="172"/>
      <c r="I44" s="173">
        <f>ROUND(E44*H44,2)</f>
        <v>0</v>
      </c>
      <c r="J44" s="172"/>
      <c r="K44" s="173">
        <f>ROUND(E44*J44,2)</f>
        <v>0</v>
      </c>
      <c r="L44" s="173">
        <v>21</v>
      </c>
      <c r="M44" s="173">
        <f>G44*(1+L44/100)</f>
        <v>0</v>
      </c>
      <c r="N44" s="164">
        <v>0</v>
      </c>
      <c r="O44" s="164">
        <f>ROUND(E44*N44,5)</f>
        <v>0</v>
      </c>
      <c r="P44" s="164">
        <v>0</v>
      </c>
      <c r="Q44" s="164">
        <f>ROUND(E44*P44,5)</f>
        <v>0</v>
      </c>
      <c r="R44" s="164"/>
      <c r="S44" s="164"/>
      <c r="T44" s="165">
        <v>6.7000000000000004E-2</v>
      </c>
      <c r="U44" s="164">
        <f>ROUND(E44*T44,2)</f>
        <v>4.1500000000000004</v>
      </c>
      <c r="V44" s="154"/>
      <c r="W44" s="154"/>
      <c r="X44" s="154"/>
      <c r="Y44" s="154"/>
      <c r="Z44" s="154"/>
      <c r="AA44" s="154"/>
      <c r="AB44" s="154"/>
      <c r="AC44" s="154"/>
      <c r="AD44" s="154"/>
      <c r="AE44" s="154" t="s">
        <v>119</v>
      </c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</row>
    <row r="45" spans="1:60" outlineLevel="1" x14ac:dyDescent="0.2">
      <c r="A45" s="155"/>
      <c r="B45" s="162"/>
      <c r="C45" s="253" t="s">
        <v>157</v>
      </c>
      <c r="D45" s="254"/>
      <c r="E45" s="255"/>
      <c r="F45" s="256"/>
      <c r="G45" s="257"/>
      <c r="H45" s="173"/>
      <c r="I45" s="173"/>
      <c r="J45" s="173"/>
      <c r="K45" s="173"/>
      <c r="L45" s="173"/>
      <c r="M45" s="173"/>
      <c r="N45" s="164"/>
      <c r="O45" s="164"/>
      <c r="P45" s="164"/>
      <c r="Q45" s="164"/>
      <c r="R45" s="164"/>
      <c r="S45" s="164"/>
      <c r="T45" s="165"/>
      <c r="U45" s="164"/>
      <c r="V45" s="154"/>
      <c r="W45" s="154"/>
      <c r="X45" s="154"/>
      <c r="Y45" s="154"/>
      <c r="Z45" s="154"/>
      <c r="AA45" s="154"/>
      <c r="AB45" s="154"/>
      <c r="AC45" s="154"/>
      <c r="AD45" s="154"/>
      <c r="AE45" s="154" t="s">
        <v>124</v>
      </c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7" t="str">
        <f>C45</f>
        <v>nakládání neulehlého výkopku z hromad</v>
      </c>
      <c r="BB45" s="154"/>
      <c r="BC45" s="154"/>
      <c r="BD45" s="154"/>
      <c r="BE45" s="154"/>
      <c r="BF45" s="154"/>
      <c r="BG45" s="154"/>
      <c r="BH45" s="154"/>
    </row>
    <row r="46" spans="1:60" outlineLevel="1" x14ac:dyDescent="0.2">
      <c r="A46" s="155"/>
      <c r="B46" s="162"/>
      <c r="C46" s="194" t="s">
        <v>158</v>
      </c>
      <c r="D46" s="166"/>
      <c r="E46" s="170">
        <v>61.9</v>
      </c>
      <c r="F46" s="173"/>
      <c r="G46" s="173"/>
      <c r="H46" s="173"/>
      <c r="I46" s="173"/>
      <c r="J46" s="173"/>
      <c r="K46" s="173"/>
      <c r="L46" s="173"/>
      <c r="M46" s="173"/>
      <c r="N46" s="164"/>
      <c r="O46" s="164"/>
      <c r="P46" s="164"/>
      <c r="Q46" s="164"/>
      <c r="R46" s="164"/>
      <c r="S46" s="164"/>
      <c r="T46" s="165"/>
      <c r="U46" s="164"/>
      <c r="V46" s="154"/>
      <c r="W46" s="154"/>
      <c r="X46" s="154"/>
      <c r="Y46" s="154"/>
      <c r="Z46" s="154"/>
      <c r="AA46" s="154"/>
      <c r="AB46" s="154"/>
      <c r="AC46" s="154"/>
      <c r="AD46" s="154"/>
      <c r="AE46" s="154" t="s">
        <v>115</v>
      </c>
      <c r="AF46" s="154">
        <v>0</v>
      </c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</row>
    <row r="47" spans="1:60" outlineLevel="1" x14ac:dyDescent="0.2">
      <c r="A47" s="155">
        <v>17</v>
      </c>
      <c r="B47" s="162" t="s">
        <v>159</v>
      </c>
      <c r="C47" s="193" t="s">
        <v>160</v>
      </c>
      <c r="D47" s="164" t="s">
        <v>131</v>
      </c>
      <c r="E47" s="169">
        <v>61.9</v>
      </c>
      <c r="F47" s="172"/>
      <c r="G47" s="173">
        <f>ROUND(E47*F47,2)</f>
        <v>0</v>
      </c>
      <c r="H47" s="172"/>
      <c r="I47" s="173">
        <f>ROUND(E47*H47,2)</f>
        <v>0</v>
      </c>
      <c r="J47" s="172"/>
      <c r="K47" s="173">
        <f>ROUND(E47*J47,2)</f>
        <v>0</v>
      </c>
      <c r="L47" s="173">
        <v>21</v>
      </c>
      <c r="M47" s="173">
        <f>G47*(1+L47/100)</f>
        <v>0</v>
      </c>
      <c r="N47" s="164">
        <v>0</v>
      </c>
      <c r="O47" s="164">
        <f>ROUND(E47*N47,5)</f>
        <v>0</v>
      </c>
      <c r="P47" s="164">
        <v>0</v>
      </c>
      <c r="Q47" s="164">
        <f>ROUND(E47*P47,5)</f>
        <v>0</v>
      </c>
      <c r="R47" s="164"/>
      <c r="S47" s="164"/>
      <c r="T47" s="165">
        <v>0.108</v>
      </c>
      <c r="U47" s="164">
        <f>ROUND(E47*T47,2)</f>
        <v>6.69</v>
      </c>
      <c r="V47" s="154"/>
      <c r="W47" s="154"/>
      <c r="X47" s="154"/>
      <c r="Y47" s="154"/>
      <c r="Z47" s="154"/>
      <c r="AA47" s="154"/>
      <c r="AB47" s="154"/>
      <c r="AC47" s="154"/>
      <c r="AD47" s="154"/>
      <c r="AE47" s="154" t="s">
        <v>119</v>
      </c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</row>
    <row r="48" spans="1:60" outlineLevel="1" x14ac:dyDescent="0.2">
      <c r="A48" s="155"/>
      <c r="B48" s="162"/>
      <c r="C48" s="253" t="s">
        <v>161</v>
      </c>
      <c r="D48" s="254"/>
      <c r="E48" s="255"/>
      <c r="F48" s="256"/>
      <c r="G48" s="257"/>
      <c r="H48" s="173"/>
      <c r="I48" s="173"/>
      <c r="J48" s="173"/>
      <c r="K48" s="173"/>
      <c r="L48" s="173"/>
      <c r="M48" s="173"/>
      <c r="N48" s="164"/>
      <c r="O48" s="164"/>
      <c r="P48" s="164"/>
      <c r="Q48" s="164"/>
      <c r="R48" s="164"/>
      <c r="S48" s="164"/>
      <c r="T48" s="165"/>
      <c r="U48" s="164"/>
      <c r="V48" s="154"/>
      <c r="W48" s="154"/>
      <c r="X48" s="154"/>
      <c r="Y48" s="154"/>
      <c r="Z48" s="154"/>
      <c r="AA48" s="154"/>
      <c r="AB48" s="154"/>
      <c r="AC48" s="154"/>
      <c r="AD48" s="154"/>
      <c r="AE48" s="154" t="s">
        <v>124</v>
      </c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7" t="str">
        <f>C48</f>
        <v>bez naložení, avšak se složením</v>
      </c>
      <c r="BB48" s="154"/>
      <c r="BC48" s="154"/>
      <c r="BD48" s="154"/>
      <c r="BE48" s="154"/>
      <c r="BF48" s="154"/>
      <c r="BG48" s="154"/>
      <c r="BH48" s="154"/>
    </row>
    <row r="49" spans="1:60" outlineLevel="1" x14ac:dyDescent="0.2">
      <c r="A49" s="155"/>
      <c r="B49" s="162"/>
      <c r="C49" s="194" t="s">
        <v>158</v>
      </c>
      <c r="D49" s="166"/>
      <c r="E49" s="170">
        <v>61.9</v>
      </c>
      <c r="F49" s="173"/>
      <c r="G49" s="173"/>
      <c r="H49" s="173"/>
      <c r="I49" s="173"/>
      <c r="J49" s="173"/>
      <c r="K49" s="173"/>
      <c r="L49" s="173"/>
      <c r="M49" s="173"/>
      <c r="N49" s="164"/>
      <c r="O49" s="164"/>
      <c r="P49" s="164"/>
      <c r="Q49" s="164"/>
      <c r="R49" s="164"/>
      <c r="S49" s="164"/>
      <c r="T49" s="165"/>
      <c r="U49" s="164"/>
      <c r="V49" s="154"/>
      <c r="W49" s="154"/>
      <c r="X49" s="154"/>
      <c r="Y49" s="154"/>
      <c r="Z49" s="154"/>
      <c r="AA49" s="154"/>
      <c r="AB49" s="154"/>
      <c r="AC49" s="154"/>
      <c r="AD49" s="154"/>
      <c r="AE49" s="154" t="s">
        <v>115</v>
      </c>
      <c r="AF49" s="154">
        <v>0</v>
      </c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</row>
    <row r="50" spans="1:60" outlineLevel="1" x14ac:dyDescent="0.2">
      <c r="A50" s="155">
        <v>18</v>
      </c>
      <c r="B50" s="162" t="s">
        <v>162</v>
      </c>
      <c r="C50" s="193" t="s">
        <v>163</v>
      </c>
      <c r="D50" s="164" t="s">
        <v>112</v>
      </c>
      <c r="E50" s="169">
        <v>321.5</v>
      </c>
      <c r="F50" s="172"/>
      <c r="G50" s="173">
        <f>ROUND(E50*F50,2)</f>
        <v>0</v>
      </c>
      <c r="H50" s="172"/>
      <c r="I50" s="173">
        <f>ROUND(E50*H50,2)</f>
        <v>0</v>
      </c>
      <c r="J50" s="172"/>
      <c r="K50" s="173">
        <f>ROUND(E50*J50,2)</f>
        <v>0</v>
      </c>
      <c r="L50" s="173">
        <v>21</v>
      </c>
      <c r="M50" s="173">
        <f>G50*(1+L50/100)</f>
        <v>0</v>
      </c>
      <c r="N50" s="164">
        <v>0</v>
      </c>
      <c r="O50" s="164">
        <f>ROUND(E50*N50,5)</f>
        <v>0</v>
      </c>
      <c r="P50" s="164">
        <v>0</v>
      </c>
      <c r="Q50" s="164">
        <f>ROUND(E50*P50,5)</f>
        <v>0</v>
      </c>
      <c r="R50" s="164"/>
      <c r="S50" s="164"/>
      <c r="T50" s="165">
        <v>0.126</v>
      </c>
      <c r="U50" s="164">
        <f>ROUND(E50*T50,2)</f>
        <v>40.51</v>
      </c>
      <c r="V50" s="154"/>
      <c r="W50" s="154"/>
      <c r="X50" s="154"/>
      <c r="Y50" s="154"/>
      <c r="Z50" s="154"/>
      <c r="AA50" s="154"/>
      <c r="AB50" s="154"/>
      <c r="AC50" s="154"/>
      <c r="AD50" s="154"/>
      <c r="AE50" s="154" t="s">
        <v>119</v>
      </c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</row>
    <row r="51" spans="1:60" ht="22.5" outlineLevel="1" x14ac:dyDescent="0.2">
      <c r="A51" s="155"/>
      <c r="B51" s="162"/>
      <c r="C51" s="253" t="s">
        <v>164</v>
      </c>
      <c r="D51" s="254"/>
      <c r="E51" s="255"/>
      <c r="F51" s="256"/>
      <c r="G51" s="257"/>
      <c r="H51" s="173"/>
      <c r="I51" s="173"/>
      <c r="J51" s="173"/>
      <c r="K51" s="173"/>
      <c r="L51" s="173"/>
      <c r="M51" s="173"/>
      <c r="N51" s="164"/>
      <c r="O51" s="164"/>
      <c r="P51" s="164"/>
      <c r="Q51" s="164"/>
      <c r="R51" s="164"/>
      <c r="S51" s="164"/>
      <c r="T51" s="165"/>
      <c r="U51" s="164"/>
      <c r="V51" s="154"/>
      <c r="W51" s="154"/>
      <c r="X51" s="154"/>
      <c r="Y51" s="154"/>
      <c r="Z51" s="154"/>
      <c r="AA51" s="154"/>
      <c r="AB51" s="154"/>
      <c r="AC51" s="154"/>
      <c r="AD51" s="154"/>
      <c r="AE51" s="154" t="s">
        <v>124</v>
      </c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7" t="str">
        <f>C51</f>
        <v>vyplnění otvorů v mřížovinových nebo vylehčených tvárnicích nebo panelech ornicí, pro jakýkoliv tvar a velikost otvorů tvárnic</v>
      </c>
      <c r="BB51" s="154"/>
      <c r="BC51" s="154"/>
      <c r="BD51" s="154"/>
      <c r="BE51" s="154"/>
      <c r="BF51" s="154"/>
      <c r="BG51" s="154"/>
      <c r="BH51" s="154"/>
    </row>
    <row r="52" spans="1:60" outlineLevel="1" x14ac:dyDescent="0.2">
      <c r="A52" s="155"/>
      <c r="B52" s="162"/>
      <c r="C52" s="194" t="s">
        <v>165</v>
      </c>
      <c r="D52" s="166"/>
      <c r="E52" s="170">
        <v>321.5</v>
      </c>
      <c r="F52" s="173"/>
      <c r="G52" s="173"/>
      <c r="H52" s="173"/>
      <c r="I52" s="173"/>
      <c r="J52" s="173"/>
      <c r="K52" s="173"/>
      <c r="L52" s="173"/>
      <c r="M52" s="173"/>
      <c r="N52" s="164"/>
      <c r="O52" s="164"/>
      <c r="P52" s="164"/>
      <c r="Q52" s="164"/>
      <c r="R52" s="164"/>
      <c r="S52" s="164"/>
      <c r="T52" s="165"/>
      <c r="U52" s="164"/>
      <c r="V52" s="154"/>
      <c r="W52" s="154"/>
      <c r="X52" s="154"/>
      <c r="Y52" s="154"/>
      <c r="Z52" s="154"/>
      <c r="AA52" s="154"/>
      <c r="AB52" s="154"/>
      <c r="AC52" s="154"/>
      <c r="AD52" s="154"/>
      <c r="AE52" s="154" t="s">
        <v>115</v>
      </c>
      <c r="AF52" s="154">
        <v>0</v>
      </c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</row>
    <row r="53" spans="1:60" ht="22.5" outlineLevel="1" x14ac:dyDescent="0.2">
      <c r="A53" s="155">
        <v>19</v>
      </c>
      <c r="B53" s="162" t="s">
        <v>166</v>
      </c>
      <c r="C53" s="193" t="s">
        <v>167</v>
      </c>
      <c r="D53" s="164" t="s">
        <v>112</v>
      </c>
      <c r="E53" s="169">
        <v>321.5</v>
      </c>
      <c r="F53" s="172"/>
      <c r="G53" s="173">
        <f>ROUND(E53*F53,2)</f>
        <v>0</v>
      </c>
      <c r="H53" s="172"/>
      <c r="I53" s="173">
        <f>ROUND(E53*H53,2)</f>
        <v>0</v>
      </c>
      <c r="J53" s="172"/>
      <c r="K53" s="173">
        <f>ROUND(E53*J53,2)</f>
        <v>0</v>
      </c>
      <c r="L53" s="173">
        <v>21</v>
      </c>
      <c r="M53" s="173">
        <f>G53*(1+L53/100)</f>
        <v>0</v>
      </c>
      <c r="N53" s="164">
        <v>0</v>
      </c>
      <c r="O53" s="164">
        <f>ROUND(E53*N53,5)</f>
        <v>0</v>
      </c>
      <c r="P53" s="164">
        <v>0</v>
      </c>
      <c r="Q53" s="164">
        <f>ROUND(E53*P53,5)</f>
        <v>0</v>
      </c>
      <c r="R53" s="164"/>
      <c r="S53" s="164"/>
      <c r="T53" s="165">
        <v>0.18</v>
      </c>
      <c r="U53" s="164">
        <f>ROUND(E53*T53,2)</f>
        <v>57.87</v>
      </c>
      <c r="V53" s="154"/>
      <c r="W53" s="154"/>
      <c r="X53" s="154"/>
      <c r="Y53" s="154"/>
      <c r="Z53" s="154"/>
      <c r="AA53" s="154"/>
      <c r="AB53" s="154"/>
      <c r="AC53" s="154"/>
      <c r="AD53" s="154"/>
      <c r="AE53" s="154" t="s">
        <v>119</v>
      </c>
      <c r="AF53" s="154"/>
      <c r="AG53" s="154"/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</row>
    <row r="54" spans="1:60" ht="45" outlineLevel="1" x14ac:dyDescent="0.2">
      <c r="A54" s="155"/>
      <c r="B54" s="162"/>
      <c r="C54" s="253" t="s">
        <v>317</v>
      </c>
      <c r="D54" s="254"/>
      <c r="E54" s="255"/>
      <c r="F54" s="256"/>
      <c r="G54" s="257"/>
      <c r="H54" s="173"/>
      <c r="I54" s="173"/>
      <c r="J54" s="173"/>
      <c r="K54" s="173"/>
      <c r="L54" s="173"/>
      <c r="M54" s="173"/>
      <c r="N54" s="164"/>
      <c r="O54" s="164"/>
      <c r="P54" s="164"/>
      <c r="Q54" s="164"/>
      <c r="R54" s="164"/>
      <c r="S54" s="164"/>
      <c r="T54" s="165"/>
      <c r="U54" s="164"/>
      <c r="V54" s="154"/>
      <c r="W54" s="154"/>
      <c r="X54" s="154"/>
      <c r="Y54" s="154"/>
      <c r="Z54" s="154"/>
      <c r="AA54" s="154"/>
      <c r="AB54" s="154"/>
      <c r="AC54" s="154"/>
      <c r="AD54" s="154"/>
      <c r="AE54" s="154" t="s">
        <v>124</v>
      </c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7" t="str">
        <f>C54</f>
        <v>založení trávníku ve vegetačních prefabrikátech s doplněním ornice nebo substrátu a ostatního materiálu ve vrstvě do 7 cm s utužením vodou a s případným naložením, odvozem odpadu do 20 km a se složením.      Ruční zhutnění zatravňovacích roštů po provedení rozhrnutí zeminy a následného výsevu dle požadavku dodavatele zasakovacích roštů.</v>
      </c>
      <c r="BB54" s="154"/>
      <c r="BC54" s="154"/>
      <c r="BD54" s="154"/>
      <c r="BE54" s="154"/>
      <c r="BF54" s="154"/>
      <c r="BG54" s="154"/>
      <c r="BH54" s="154"/>
    </row>
    <row r="55" spans="1:60" outlineLevel="1" x14ac:dyDescent="0.2">
      <c r="A55" s="155"/>
      <c r="B55" s="162"/>
      <c r="C55" s="253" t="s">
        <v>168</v>
      </c>
      <c r="D55" s="254"/>
      <c r="E55" s="255"/>
      <c r="F55" s="256"/>
      <c r="G55" s="257"/>
      <c r="H55" s="173"/>
      <c r="I55" s="173"/>
      <c r="J55" s="173"/>
      <c r="K55" s="173"/>
      <c r="L55" s="173"/>
      <c r="M55" s="173"/>
      <c r="N55" s="164"/>
      <c r="O55" s="164"/>
      <c r="P55" s="164"/>
      <c r="Q55" s="164"/>
      <c r="R55" s="164"/>
      <c r="S55" s="164"/>
      <c r="T55" s="165"/>
      <c r="U55" s="164"/>
      <c r="V55" s="154"/>
      <c r="W55" s="154"/>
      <c r="X55" s="154"/>
      <c r="Y55" s="154"/>
      <c r="Z55" s="154"/>
      <c r="AA55" s="154"/>
      <c r="AB55" s="154"/>
      <c r="AC55" s="154"/>
      <c r="AD55" s="154"/>
      <c r="AE55" s="154" t="s">
        <v>124</v>
      </c>
      <c r="AF55" s="154"/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7" t="str">
        <f>C55</f>
        <v>předpoklad: 50% prosetá ornice, 20% praný písek, 20% lávový materiál 2-4 mm, 10% vyzrálý kompost</v>
      </c>
      <c r="BB55" s="154"/>
      <c r="BC55" s="154"/>
      <c r="BD55" s="154"/>
      <c r="BE55" s="154"/>
      <c r="BF55" s="154"/>
      <c r="BG55" s="154"/>
      <c r="BH55" s="154"/>
    </row>
    <row r="56" spans="1:60" outlineLevel="1" x14ac:dyDescent="0.2">
      <c r="A56" s="155"/>
      <c r="B56" s="162"/>
      <c r="C56" s="194" t="s">
        <v>165</v>
      </c>
      <c r="D56" s="166"/>
      <c r="E56" s="170">
        <v>321.5</v>
      </c>
      <c r="F56" s="173"/>
      <c r="G56" s="173"/>
      <c r="H56" s="173"/>
      <c r="I56" s="173"/>
      <c r="J56" s="173"/>
      <c r="K56" s="173"/>
      <c r="L56" s="173"/>
      <c r="M56" s="173"/>
      <c r="N56" s="164"/>
      <c r="O56" s="164"/>
      <c r="P56" s="164"/>
      <c r="Q56" s="164"/>
      <c r="R56" s="164"/>
      <c r="S56" s="164"/>
      <c r="T56" s="165"/>
      <c r="U56" s="164"/>
      <c r="V56" s="154"/>
      <c r="W56" s="154"/>
      <c r="X56" s="154"/>
      <c r="Y56" s="154"/>
      <c r="Z56" s="154"/>
      <c r="AA56" s="154"/>
      <c r="AB56" s="154"/>
      <c r="AC56" s="154"/>
      <c r="AD56" s="154"/>
      <c r="AE56" s="154" t="s">
        <v>115</v>
      </c>
      <c r="AF56" s="154">
        <v>0</v>
      </c>
      <c r="AG56" s="154"/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</row>
    <row r="57" spans="1:60" outlineLevel="1" x14ac:dyDescent="0.2">
      <c r="A57" s="155">
        <v>20</v>
      </c>
      <c r="B57" s="162" t="s">
        <v>169</v>
      </c>
      <c r="C57" s="193" t="s">
        <v>170</v>
      </c>
      <c r="D57" s="164" t="s">
        <v>112</v>
      </c>
      <c r="E57" s="169">
        <v>204</v>
      </c>
      <c r="F57" s="172"/>
      <c r="G57" s="173">
        <f>ROUND(E57*F57,2)</f>
        <v>0</v>
      </c>
      <c r="H57" s="172"/>
      <c r="I57" s="173">
        <f>ROUND(E57*H57,2)</f>
        <v>0</v>
      </c>
      <c r="J57" s="172"/>
      <c r="K57" s="173">
        <f>ROUND(E57*J57,2)</f>
        <v>0</v>
      </c>
      <c r="L57" s="173">
        <v>21</v>
      </c>
      <c r="M57" s="173">
        <f>G57*(1+L57/100)</f>
        <v>0</v>
      </c>
      <c r="N57" s="164">
        <v>0</v>
      </c>
      <c r="O57" s="164">
        <f>ROUND(E57*N57,5)</f>
        <v>0</v>
      </c>
      <c r="P57" s="164">
        <v>0</v>
      </c>
      <c r="Q57" s="164">
        <f>ROUND(E57*P57,5)</f>
        <v>0</v>
      </c>
      <c r="R57" s="164"/>
      <c r="S57" s="164"/>
      <c r="T57" s="165">
        <v>0.153</v>
      </c>
      <c r="U57" s="164">
        <f>ROUND(E57*T57,2)</f>
        <v>31.21</v>
      </c>
      <c r="V57" s="154"/>
      <c r="W57" s="154"/>
      <c r="X57" s="154"/>
      <c r="Y57" s="154"/>
      <c r="Z57" s="154"/>
      <c r="AA57" s="154"/>
      <c r="AB57" s="154"/>
      <c r="AC57" s="154"/>
      <c r="AD57" s="154"/>
      <c r="AE57" s="154" t="s">
        <v>119</v>
      </c>
      <c r="AF57" s="154"/>
      <c r="AG57" s="154"/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</row>
    <row r="58" spans="1:60" outlineLevel="1" x14ac:dyDescent="0.2">
      <c r="A58" s="155"/>
      <c r="B58" s="162"/>
      <c r="C58" s="194" t="s">
        <v>171</v>
      </c>
      <c r="D58" s="166"/>
      <c r="E58" s="170">
        <v>204</v>
      </c>
      <c r="F58" s="173"/>
      <c r="G58" s="173"/>
      <c r="H58" s="173"/>
      <c r="I58" s="173"/>
      <c r="J58" s="173"/>
      <c r="K58" s="173"/>
      <c r="L58" s="173"/>
      <c r="M58" s="173"/>
      <c r="N58" s="164"/>
      <c r="O58" s="164"/>
      <c r="P58" s="164"/>
      <c r="Q58" s="164"/>
      <c r="R58" s="164"/>
      <c r="S58" s="164"/>
      <c r="T58" s="165"/>
      <c r="U58" s="164"/>
      <c r="V58" s="154"/>
      <c r="W58" s="154"/>
      <c r="X58" s="154"/>
      <c r="Y58" s="154"/>
      <c r="Z58" s="154"/>
      <c r="AA58" s="154"/>
      <c r="AB58" s="154"/>
      <c r="AC58" s="154"/>
      <c r="AD58" s="154"/>
      <c r="AE58" s="154" t="s">
        <v>115</v>
      </c>
      <c r="AF58" s="154">
        <v>0</v>
      </c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</row>
    <row r="59" spans="1:60" outlineLevel="1" x14ac:dyDescent="0.2">
      <c r="A59" s="155">
        <v>21</v>
      </c>
      <c r="B59" s="162" t="s">
        <v>172</v>
      </c>
      <c r="C59" s="193" t="s">
        <v>173</v>
      </c>
      <c r="D59" s="164" t="s">
        <v>112</v>
      </c>
      <c r="E59" s="169">
        <v>204</v>
      </c>
      <c r="F59" s="172"/>
      <c r="G59" s="173">
        <f>ROUND(E59*F59,2)</f>
        <v>0</v>
      </c>
      <c r="H59" s="172"/>
      <c r="I59" s="173">
        <f>ROUND(E59*H59,2)</f>
        <v>0</v>
      </c>
      <c r="J59" s="172"/>
      <c r="K59" s="173">
        <f>ROUND(E59*J59,2)</f>
        <v>0</v>
      </c>
      <c r="L59" s="173">
        <v>21</v>
      </c>
      <c r="M59" s="173">
        <f>G59*(1+L59/100)</f>
        <v>0</v>
      </c>
      <c r="N59" s="164">
        <v>0</v>
      </c>
      <c r="O59" s="164">
        <f>ROUND(E59*N59,5)</f>
        <v>0</v>
      </c>
      <c r="P59" s="164">
        <v>0</v>
      </c>
      <c r="Q59" s="164">
        <f>ROUND(E59*P59,5)</f>
        <v>0</v>
      </c>
      <c r="R59" s="164"/>
      <c r="S59" s="164"/>
      <c r="T59" s="165">
        <v>7.0000000000000001E-3</v>
      </c>
      <c r="U59" s="164">
        <f>ROUND(E59*T59,2)</f>
        <v>1.43</v>
      </c>
      <c r="V59" s="154"/>
      <c r="W59" s="154"/>
      <c r="X59" s="154"/>
      <c r="Y59" s="154"/>
      <c r="Z59" s="154"/>
      <c r="AA59" s="154"/>
      <c r="AB59" s="154"/>
      <c r="AC59" s="154"/>
      <c r="AD59" s="154"/>
      <c r="AE59" s="154" t="s">
        <v>119</v>
      </c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</row>
    <row r="60" spans="1:60" outlineLevel="1" x14ac:dyDescent="0.2">
      <c r="A60" s="155"/>
      <c r="B60" s="162"/>
      <c r="C60" s="253"/>
      <c r="D60" s="254"/>
      <c r="E60" s="255"/>
      <c r="F60" s="256"/>
      <c r="G60" s="257"/>
      <c r="H60" s="173"/>
      <c r="I60" s="173"/>
      <c r="J60" s="173"/>
      <c r="K60" s="173"/>
      <c r="L60" s="173"/>
      <c r="M60" s="173"/>
      <c r="N60" s="164"/>
      <c r="O60" s="164"/>
      <c r="P60" s="164"/>
      <c r="Q60" s="164"/>
      <c r="R60" s="164"/>
      <c r="S60" s="164"/>
      <c r="T60" s="165"/>
      <c r="U60" s="164"/>
      <c r="V60" s="154"/>
      <c r="W60" s="154"/>
      <c r="X60" s="154"/>
      <c r="Y60" s="154"/>
      <c r="Z60" s="154"/>
      <c r="AA60" s="154"/>
      <c r="AB60" s="154"/>
      <c r="AC60" s="154"/>
      <c r="AD60" s="154"/>
      <c r="AE60" s="154" t="s">
        <v>124</v>
      </c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7">
        <f>C60</f>
        <v>0</v>
      </c>
      <c r="BB60" s="154"/>
      <c r="BC60" s="154"/>
      <c r="BD60" s="154"/>
      <c r="BE60" s="154"/>
      <c r="BF60" s="154"/>
      <c r="BG60" s="154"/>
      <c r="BH60" s="154"/>
    </row>
    <row r="61" spans="1:60" outlineLevel="1" x14ac:dyDescent="0.2">
      <c r="A61" s="155"/>
      <c r="B61" s="162"/>
      <c r="C61" s="194" t="s">
        <v>174</v>
      </c>
      <c r="D61" s="166"/>
      <c r="E61" s="170">
        <v>204</v>
      </c>
      <c r="F61" s="173"/>
      <c r="G61" s="173"/>
      <c r="H61" s="173"/>
      <c r="I61" s="173"/>
      <c r="J61" s="173"/>
      <c r="K61" s="173"/>
      <c r="L61" s="173"/>
      <c r="M61" s="173"/>
      <c r="N61" s="164"/>
      <c r="O61" s="164"/>
      <c r="P61" s="164"/>
      <c r="Q61" s="164"/>
      <c r="R61" s="164"/>
      <c r="S61" s="164"/>
      <c r="T61" s="165"/>
      <c r="U61" s="164"/>
      <c r="V61" s="154"/>
      <c r="W61" s="154"/>
      <c r="X61" s="154"/>
      <c r="Y61" s="154"/>
      <c r="Z61" s="154"/>
      <c r="AA61" s="154"/>
      <c r="AB61" s="154"/>
      <c r="AC61" s="154"/>
      <c r="AD61" s="154"/>
      <c r="AE61" s="154" t="s">
        <v>115</v>
      </c>
      <c r="AF61" s="154">
        <v>0</v>
      </c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</row>
    <row r="62" spans="1:60" outlineLevel="1" x14ac:dyDescent="0.2">
      <c r="A62" s="155">
        <v>22</v>
      </c>
      <c r="B62" s="162" t="s">
        <v>175</v>
      </c>
      <c r="C62" s="193" t="s">
        <v>176</v>
      </c>
      <c r="D62" s="164" t="s">
        <v>112</v>
      </c>
      <c r="E62" s="169">
        <v>204</v>
      </c>
      <c r="F62" s="172"/>
      <c r="G62" s="173">
        <f>ROUND(E62*F62,2)</f>
        <v>0</v>
      </c>
      <c r="H62" s="172"/>
      <c r="I62" s="173">
        <f>ROUND(E62*H62,2)</f>
        <v>0</v>
      </c>
      <c r="J62" s="172"/>
      <c r="K62" s="173">
        <f>ROUND(E62*J62,2)</f>
        <v>0</v>
      </c>
      <c r="L62" s="173">
        <v>21</v>
      </c>
      <c r="M62" s="173">
        <f>G62*(1+L62/100)</f>
        <v>0</v>
      </c>
      <c r="N62" s="164">
        <v>3.0000000000000001E-5</v>
      </c>
      <c r="O62" s="164">
        <f>ROUND(E62*N62,5)</f>
        <v>6.1199999999999996E-3</v>
      </c>
      <c r="P62" s="164">
        <v>0</v>
      </c>
      <c r="Q62" s="164">
        <f>ROUND(E62*P62,5)</f>
        <v>0</v>
      </c>
      <c r="R62" s="164"/>
      <c r="S62" s="164"/>
      <c r="T62" s="165">
        <v>0.06</v>
      </c>
      <c r="U62" s="164">
        <f>ROUND(E62*T62,2)</f>
        <v>12.24</v>
      </c>
      <c r="V62" s="154"/>
      <c r="W62" s="154"/>
      <c r="X62" s="154"/>
      <c r="Y62" s="154"/>
      <c r="Z62" s="154"/>
      <c r="AA62" s="154"/>
      <c r="AB62" s="154"/>
      <c r="AC62" s="154"/>
      <c r="AD62" s="154"/>
      <c r="AE62" s="154" t="s">
        <v>113</v>
      </c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</row>
    <row r="63" spans="1:60" outlineLevel="1" x14ac:dyDescent="0.2">
      <c r="A63" s="155"/>
      <c r="B63" s="162"/>
      <c r="C63" s="194" t="s">
        <v>174</v>
      </c>
      <c r="D63" s="166"/>
      <c r="E63" s="170">
        <v>204</v>
      </c>
      <c r="F63" s="173"/>
      <c r="G63" s="173"/>
      <c r="H63" s="173"/>
      <c r="I63" s="173"/>
      <c r="J63" s="173"/>
      <c r="K63" s="173"/>
      <c r="L63" s="173"/>
      <c r="M63" s="173"/>
      <c r="N63" s="164"/>
      <c r="O63" s="164"/>
      <c r="P63" s="164"/>
      <c r="Q63" s="164"/>
      <c r="R63" s="164"/>
      <c r="S63" s="164"/>
      <c r="T63" s="165"/>
      <c r="U63" s="164"/>
      <c r="V63" s="154"/>
      <c r="W63" s="154"/>
      <c r="X63" s="154"/>
      <c r="Y63" s="154"/>
      <c r="Z63" s="154"/>
      <c r="AA63" s="154"/>
      <c r="AB63" s="154"/>
      <c r="AC63" s="154"/>
      <c r="AD63" s="154"/>
      <c r="AE63" s="154" t="s">
        <v>115</v>
      </c>
      <c r="AF63" s="154">
        <v>0</v>
      </c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</row>
    <row r="64" spans="1:60" x14ac:dyDescent="0.2">
      <c r="A64" s="156" t="s">
        <v>108</v>
      </c>
      <c r="B64" s="163" t="s">
        <v>65</v>
      </c>
      <c r="C64" s="195" t="s">
        <v>66</v>
      </c>
      <c r="D64" s="167"/>
      <c r="E64" s="171"/>
      <c r="F64" s="174"/>
      <c r="G64" s="174">
        <f>SUMIF(AE65:AE66,"&lt;&gt;NOR",G65:G66)</f>
        <v>0</v>
      </c>
      <c r="H64" s="174"/>
      <c r="I64" s="174">
        <f>SUM(I65:I66)</f>
        <v>0</v>
      </c>
      <c r="J64" s="174"/>
      <c r="K64" s="174">
        <f>SUM(K65:K66)</f>
        <v>0</v>
      </c>
      <c r="L64" s="174"/>
      <c r="M64" s="174">
        <f>SUM(M65:M66)</f>
        <v>0</v>
      </c>
      <c r="N64" s="167"/>
      <c r="O64" s="167">
        <f>SUM(O65:O66)</f>
        <v>0</v>
      </c>
      <c r="P64" s="167"/>
      <c r="Q64" s="167">
        <f>SUM(Q65:Q66)</f>
        <v>0</v>
      </c>
      <c r="R64" s="167"/>
      <c r="S64" s="167"/>
      <c r="T64" s="168"/>
      <c r="U64" s="167">
        <f>SUM(U65:U66)</f>
        <v>3.2</v>
      </c>
      <c r="AE64" t="s">
        <v>109</v>
      </c>
    </row>
    <row r="65" spans="1:60" outlineLevel="1" x14ac:dyDescent="0.2">
      <c r="A65" s="155">
        <v>23</v>
      </c>
      <c r="B65" s="162" t="s">
        <v>177</v>
      </c>
      <c r="C65" s="193" t="s">
        <v>178</v>
      </c>
      <c r="D65" s="164" t="s">
        <v>112</v>
      </c>
      <c r="E65" s="169">
        <v>639</v>
      </c>
      <c r="F65" s="172"/>
      <c r="G65" s="173">
        <f>ROUND(E65*F65,2)</f>
        <v>0</v>
      </c>
      <c r="H65" s="172"/>
      <c r="I65" s="173">
        <f>ROUND(E65*H65,2)</f>
        <v>0</v>
      </c>
      <c r="J65" s="172"/>
      <c r="K65" s="173">
        <f>ROUND(E65*J65,2)</f>
        <v>0</v>
      </c>
      <c r="L65" s="173">
        <v>21</v>
      </c>
      <c r="M65" s="173">
        <f>G65*(1+L65/100)</f>
        <v>0</v>
      </c>
      <c r="N65" s="164">
        <v>0</v>
      </c>
      <c r="O65" s="164">
        <f>ROUND(E65*N65,5)</f>
        <v>0</v>
      </c>
      <c r="P65" s="164">
        <v>0</v>
      </c>
      <c r="Q65" s="164">
        <f>ROUND(E65*P65,5)</f>
        <v>0</v>
      </c>
      <c r="R65" s="164"/>
      <c r="S65" s="164"/>
      <c r="T65" s="165">
        <v>5.0000000000000001E-3</v>
      </c>
      <c r="U65" s="164">
        <f>ROUND(E65*T65,2)</f>
        <v>3.2</v>
      </c>
      <c r="V65" s="154"/>
      <c r="W65" s="154"/>
      <c r="X65" s="154"/>
      <c r="Y65" s="154"/>
      <c r="Z65" s="154"/>
      <c r="AA65" s="154"/>
      <c r="AB65" s="154"/>
      <c r="AC65" s="154"/>
      <c r="AD65" s="154"/>
      <c r="AE65" s="154" t="s">
        <v>119</v>
      </c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</row>
    <row r="66" spans="1:60" ht="22.5" outlineLevel="1" x14ac:dyDescent="0.2">
      <c r="A66" s="155"/>
      <c r="B66" s="162"/>
      <c r="C66" s="253" t="s">
        <v>179</v>
      </c>
      <c r="D66" s="254"/>
      <c r="E66" s="255"/>
      <c r="F66" s="256"/>
      <c r="G66" s="257"/>
      <c r="H66" s="173"/>
      <c r="I66" s="173"/>
      <c r="J66" s="173"/>
      <c r="K66" s="173"/>
      <c r="L66" s="173"/>
      <c r="M66" s="173"/>
      <c r="N66" s="164"/>
      <c r="O66" s="164"/>
      <c r="P66" s="164"/>
      <c r="Q66" s="164"/>
      <c r="R66" s="164"/>
      <c r="S66" s="164"/>
      <c r="T66" s="165"/>
      <c r="U66" s="164"/>
      <c r="V66" s="154"/>
      <c r="W66" s="154"/>
      <c r="X66" s="154"/>
      <c r="Y66" s="154"/>
      <c r="Z66" s="154"/>
      <c r="AA66" s="154"/>
      <c r="AB66" s="154"/>
      <c r="AC66" s="154"/>
      <c r="AD66" s="154"/>
      <c r="AE66" s="154" t="s">
        <v>124</v>
      </c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7" t="str">
        <f>C66</f>
        <v>Zhutnění podloží z rostlé horniny tř.1 - 4 pod násypy z hornin soudržných do 92% PS a hornin nesoudržných sypkých relativní ulehlosti I(d) do 0,8.</v>
      </c>
      <c r="BB66" s="154"/>
      <c r="BC66" s="154"/>
      <c r="BD66" s="154"/>
      <c r="BE66" s="154"/>
      <c r="BF66" s="154"/>
      <c r="BG66" s="154"/>
      <c r="BH66" s="154"/>
    </row>
    <row r="67" spans="1:60" x14ac:dyDescent="0.2">
      <c r="A67" s="156" t="s">
        <v>108</v>
      </c>
      <c r="B67" s="163" t="s">
        <v>67</v>
      </c>
      <c r="C67" s="195" t="s">
        <v>68</v>
      </c>
      <c r="D67" s="167"/>
      <c r="E67" s="171"/>
      <c r="F67" s="174"/>
      <c r="G67" s="174">
        <f>SUMIF(AE68:AE73,"&lt;&gt;NOR",G68:G73)</f>
        <v>0</v>
      </c>
      <c r="H67" s="174"/>
      <c r="I67" s="174">
        <f>SUM(I68:I73)</f>
        <v>0</v>
      </c>
      <c r="J67" s="174"/>
      <c r="K67" s="174">
        <f>SUM(K68:K73)</f>
        <v>0</v>
      </c>
      <c r="L67" s="174"/>
      <c r="M67" s="174">
        <f>SUM(M68:M73)</f>
        <v>0</v>
      </c>
      <c r="N67" s="167"/>
      <c r="O67" s="167">
        <f>SUM(O68:O73)</f>
        <v>48.171199999999999</v>
      </c>
      <c r="P67" s="167"/>
      <c r="Q67" s="167">
        <f>SUM(Q68:Q73)</f>
        <v>0</v>
      </c>
      <c r="R67" s="167"/>
      <c r="S67" s="167"/>
      <c r="T67" s="168"/>
      <c r="U67" s="167">
        <f>SUM(U68:U73)</f>
        <v>69.86</v>
      </c>
      <c r="AE67" t="s">
        <v>109</v>
      </c>
    </row>
    <row r="68" spans="1:60" ht="22.5" outlineLevel="1" x14ac:dyDescent="0.2">
      <c r="A68" s="155">
        <v>24</v>
      </c>
      <c r="B68" s="162" t="s">
        <v>180</v>
      </c>
      <c r="C68" s="193" t="s">
        <v>181</v>
      </c>
      <c r="D68" s="164" t="s">
        <v>112</v>
      </c>
      <c r="E68" s="169">
        <v>321.5</v>
      </c>
      <c r="F68" s="172"/>
      <c r="G68" s="173">
        <f>ROUND(E68*F68,2)</f>
        <v>0</v>
      </c>
      <c r="H68" s="172"/>
      <c r="I68" s="173">
        <f>ROUND(E68*H68,2)</f>
        <v>0</v>
      </c>
      <c r="J68" s="172"/>
      <c r="K68" s="173">
        <f>ROUND(E68*J68,2)</f>
        <v>0</v>
      </c>
      <c r="L68" s="173">
        <v>21</v>
      </c>
      <c r="M68" s="173">
        <f>G68*(1+L68/100)</f>
        <v>0</v>
      </c>
      <c r="N68" s="164">
        <v>0</v>
      </c>
      <c r="O68" s="164">
        <f>ROUND(E68*N68,5)</f>
        <v>0</v>
      </c>
      <c r="P68" s="164">
        <v>0</v>
      </c>
      <c r="Q68" s="164">
        <f>ROUND(E68*P68,5)</f>
        <v>0</v>
      </c>
      <c r="R68" s="164"/>
      <c r="S68" s="164"/>
      <c r="T68" s="165">
        <v>0.13400000000000001</v>
      </c>
      <c r="U68" s="164">
        <f>ROUND(E68*T68,2)</f>
        <v>43.08</v>
      </c>
      <c r="V68" s="154"/>
      <c r="W68" s="154"/>
      <c r="X68" s="154"/>
      <c r="Y68" s="154"/>
      <c r="Z68" s="154"/>
      <c r="AA68" s="154"/>
      <c r="AB68" s="154"/>
      <c r="AC68" s="154"/>
      <c r="AD68" s="154"/>
      <c r="AE68" s="154" t="s">
        <v>119</v>
      </c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</row>
    <row r="69" spans="1:60" ht="22.5" outlineLevel="1" x14ac:dyDescent="0.2">
      <c r="A69" s="155"/>
      <c r="B69" s="162"/>
      <c r="C69" s="253" t="s">
        <v>182</v>
      </c>
      <c r="D69" s="254"/>
      <c r="E69" s="255"/>
      <c r="F69" s="256"/>
      <c r="G69" s="257"/>
      <c r="H69" s="173"/>
      <c r="I69" s="173"/>
      <c r="J69" s="173"/>
      <c r="K69" s="173"/>
      <c r="L69" s="173"/>
      <c r="M69" s="173"/>
      <c r="N69" s="164"/>
      <c r="O69" s="164"/>
      <c r="P69" s="164"/>
      <c r="Q69" s="164"/>
      <c r="R69" s="164"/>
      <c r="S69" s="164"/>
      <c r="T69" s="165"/>
      <c r="U69" s="164"/>
      <c r="V69" s="154"/>
      <c r="W69" s="154"/>
      <c r="X69" s="154"/>
      <c r="Y69" s="154"/>
      <c r="Z69" s="154"/>
      <c r="AA69" s="154"/>
      <c r="AB69" s="154"/>
      <c r="AC69" s="154"/>
      <c r="AD69" s="154"/>
      <c r="AE69" s="154" t="s">
        <v>124</v>
      </c>
      <c r="AF69" s="154"/>
      <c r="AG69" s="154"/>
      <c r="AH69" s="154"/>
      <c r="AI69" s="154"/>
      <c r="AJ69" s="154"/>
      <c r="AK69" s="154"/>
      <c r="AL69" s="154"/>
      <c r="AM69" s="154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57" t="str">
        <f>C69</f>
        <v>předpoklad: 40% štěrk 2-5 mm, 30% prosetá ornice, 20% lávový materiál 2-4 mm, 10% vyzrálý kompost</v>
      </c>
      <c r="BB69" s="154"/>
      <c r="BC69" s="154"/>
      <c r="BD69" s="154"/>
      <c r="BE69" s="154"/>
      <c r="BF69" s="154"/>
      <c r="BG69" s="154"/>
      <c r="BH69" s="154"/>
    </row>
    <row r="70" spans="1:60" ht="22.5" outlineLevel="1" x14ac:dyDescent="0.2">
      <c r="A70" s="155"/>
      <c r="B70" s="162"/>
      <c r="C70" s="194" t="s">
        <v>183</v>
      </c>
      <c r="D70" s="166"/>
      <c r="E70" s="170">
        <v>321.5</v>
      </c>
      <c r="F70" s="173"/>
      <c r="G70" s="173"/>
      <c r="H70" s="173"/>
      <c r="I70" s="173"/>
      <c r="J70" s="173"/>
      <c r="K70" s="173"/>
      <c r="L70" s="173"/>
      <c r="M70" s="173"/>
      <c r="N70" s="164"/>
      <c r="O70" s="164"/>
      <c r="P70" s="164"/>
      <c r="Q70" s="164"/>
      <c r="R70" s="164"/>
      <c r="S70" s="164"/>
      <c r="T70" s="165"/>
      <c r="U70" s="164"/>
      <c r="V70" s="154"/>
      <c r="W70" s="154"/>
      <c r="X70" s="154"/>
      <c r="Y70" s="154"/>
      <c r="Z70" s="154"/>
      <c r="AA70" s="154"/>
      <c r="AB70" s="154"/>
      <c r="AC70" s="154"/>
      <c r="AD70" s="154"/>
      <c r="AE70" s="154" t="s">
        <v>115</v>
      </c>
      <c r="AF70" s="154">
        <v>0</v>
      </c>
      <c r="AG70" s="154"/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54"/>
      <c r="BA70" s="154"/>
      <c r="BB70" s="154"/>
      <c r="BC70" s="154"/>
      <c r="BD70" s="154"/>
      <c r="BE70" s="154"/>
      <c r="BF70" s="154"/>
      <c r="BG70" s="154"/>
      <c r="BH70" s="154"/>
    </row>
    <row r="71" spans="1:60" ht="22.5" outlineLevel="1" x14ac:dyDescent="0.2">
      <c r="A71" s="155">
        <v>25</v>
      </c>
      <c r="B71" s="162" t="s">
        <v>184</v>
      </c>
      <c r="C71" s="193" t="s">
        <v>185</v>
      </c>
      <c r="D71" s="164" t="s">
        <v>112</v>
      </c>
      <c r="E71" s="169">
        <v>297.5</v>
      </c>
      <c r="F71" s="172"/>
      <c r="G71" s="173">
        <f>ROUND(E71*F71,2)</f>
        <v>0</v>
      </c>
      <c r="H71" s="172"/>
      <c r="I71" s="173">
        <f>ROUND(E71*H71,2)</f>
        <v>0</v>
      </c>
      <c r="J71" s="172"/>
      <c r="K71" s="173">
        <f>ROUND(E71*J71,2)</f>
        <v>0</v>
      </c>
      <c r="L71" s="173">
        <v>21</v>
      </c>
      <c r="M71" s="173">
        <f>G71*(1+L71/100)</f>
        <v>0</v>
      </c>
      <c r="N71" s="164">
        <v>0.16192000000000001</v>
      </c>
      <c r="O71" s="164">
        <f>ROUND(E71*N71,5)</f>
        <v>48.171199999999999</v>
      </c>
      <c r="P71" s="164">
        <v>0</v>
      </c>
      <c r="Q71" s="164">
        <f>ROUND(E71*P71,5)</f>
        <v>0</v>
      </c>
      <c r="R71" s="164"/>
      <c r="S71" s="164"/>
      <c r="T71" s="165">
        <v>0.09</v>
      </c>
      <c r="U71" s="164">
        <f>ROUND(E71*T71,2)</f>
        <v>26.78</v>
      </c>
      <c r="V71" s="154"/>
      <c r="W71" s="154"/>
      <c r="X71" s="154"/>
      <c r="Y71" s="154"/>
      <c r="Z71" s="154"/>
      <c r="AA71" s="154"/>
      <c r="AB71" s="154"/>
      <c r="AC71" s="154"/>
      <c r="AD71" s="154"/>
      <c r="AE71" s="154" t="s">
        <v>119</v>
      </c>
      <c r="AF71" s="154"/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4"/>
      <c r="BD71" s="154"/>
      <c r="BE71" s="154"/>
      <c r="BF71" s="154"/>
      <c r="BG71" s="154"/>
      <c r="BH71" s="154"/>
    </row>
    <row r="72" spans="1:60" outlineLevel="1" x14ac:dyDescent="0.2">
      <c r="A72" s="155"/>
      <c r="B72" s="162"/>
      <c r="C72" s="253" t="s">
        <v>186</v>
      </c>
      <c r="D72" s="254"/>
      <c r="E72" s="255"/>
      <c r="F72" s="256"/>
      <c r="G72" s="257"/>
      <c r="H72" s="173"/>
      <c r="I72" s="173"/>
      <c r="J72" s="173"/>
      <c r="K72" s="173"/>
      <c r="L72" s="173"/>
      <c r="M72" s="173"/>
      <c r="N72" s="164"/>
      <c r="O72" s="164"/>
      <c r="P72" s="164"/>
      <c r="Q72" s="164"/>
      <c r="R72" s="164"/>
      <c r="S72" s="164"/>
      <c r="T72" s="165"/>
      <c r="U72" s="164"/>
      <c r="V72" s="154"/>
      <c r="W72" s="154"/>
      <c r="X72" s="154"/>
      <c r="Y72" s="154"/>
      <c r="Z72" s="154"/>
      <c r="AA72" s="154"/>
      <c r="AB72" s="154"/>
      <c r="AC72" s="154"/>
      <c r="AD72" s="154"/>
      <c r="AE72" s="154" t="s">
        <v>124</v>
      </c>
      <c r="AF72" s="154"/>
      <c r="AG72" s="154"/>
      <c r="AH72" s="154"/>
      <c r="AI72" s="154"/>
      <c r="AJ72" s="154"/>
      <c r="AK72" s="154"/>
      <c r="AL72" s="154"/>
      <c r="AM72" s="154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4"/>
      <c r="AY72" s="154"/>
      <c r="AZ72" s="154"/>
      <c r="BA72" s="157" t="str">
        <f>C72</f>
        <v>předpoklad: štěrk 2-5 mm</v>
      </c>
      <c r="BB72" s="154"/>
      <c r="BC72" s="154"/>
      <c r="BD72" s="154"/>
      <c r="BE72" s="154"/>
      <c r="BF72" s="154"/>
      <c r="BG72" s="154"/>
      <c r="BH72" s="154"/>
    </row>
    <row r="73" spans="1:60" outlineLevel="1" x14ac:dyDescent="0.2">
      <c r="A73" s="155"/>
      <c r="B73" s="162"/>
      <c r="C73" s="194" t="s">
        <v>187</v>
      </c>
      <c r="D73" s="166"/>
      <c r="E73" s="170">
        <v>297.5</v>
      </c>
      <c r="F73" s="173"/>
      <c r="G73" s="173"/>
      <c r="H73" s="173"/>
      <c r="I73" s="173"/>
      <c r="J73" s="173"/>
      <c r="K73" s="173"/>
      <c r="L73" s="173"/>
      <c r="M73" s="173"/>
      <c r="N73" s="164"/>
      <c r="O73" s="164"/>
      <c r="P73" s="164"/>
      <c r="Q73" s="164"/>
      <c r="R73" s="164"/>
      <c r="S73" s="164"/>
      <c r="T73" s="165"/>
      <c r="U73" s="164"/>
      <c r="V73" s="154"/>
      <c r="W73" s="154"/>
      <c r="X73" s="154"/>
      <c r="Y73" s="154"/>
      <c r="Z73" s="154"/>
      <c r="AA73" s="154"/>
      <c r="AB73" s="154"/>
      <c r="AC73" s="154"/>
      <c r="AD73" s="154"/>
      <c r="AE73" s="154" t="s">
        <v>115</v>
      </c>
      <c r="AF73" s="154">
        <v>0</v>
      </c>
      <c r="AG73" s="154"/>
      <c r="AH73" s="154"/>
      <c r="AI73" s="154"/>
      <c r="AJ73" s="154"/>
      <c r="AK73" s="154"/>
      <c r="AL73" s="154"/>
      <c r="AM73" s="154"/>
      <c r="AN73" s="154"/>
      <c r="AO73" s="154"/>
      <c r="AP73" s="154"/>
      <c r="AQ73" s="154"/>
      <c r="AR73" s="154"/>
      <c r="AS73" s="154"/>
      <c r="AT73" s="154"/>
      <c r="AU73" s="154"/>
      <c r="AV73" s="154"/>
      <c r="AW73" s="154"/>
      <c r="AX73" s="154"/>
      <c r="AY73" s="154"/>
      <c r="AZ73" s="154"/>
      <c r="BA73" s="154"/>
      <c r="BB73" s="154"/>
      <c r="BC73" s="154"/>
      <c r="BD73" s="154"/>
      <c r="BE73" s="154"/>
      <c r="BF73" s="154"/>
      <c r="BG73" s="154"/>
      <c r="BH73" s="154"/>
    </row>
    <row r="74" spans="1:60" x14ac:dyDescent="0.2">
      <c r="A74" s="156" t="s">
        <v>108</v>
      </c>
      <c r="B74" s="163" t="s">
        <v>69</v>
      </c>
      <c r="C74" s="195" t="s">
        <v>70</v>
      </c>
      <c r="D74" s="167"/>
      <c r="E74" s="171"/>
      <c r="F74" s="174"/>
      <c r="G74" s="174">
        <f>SUMIF(AE75:AE110,"&lt;&gt;NOR",G75:G110)</f>
        <v>0</v>
      </c>
      <c r="H74" s="174"/>
      <c r="I74" s="174">
        <f>SUM(I75:I110)</f>
        <v>0</v>
      </c>
      <c r="J74" s="174"/>
      <c r="K74" s="174">
        <f>SUM(K75:K110)</f>
        <v>0</v>
      </c>
      <c r="L74" s="174"/>
      <c r="M74" s="174">
        <f>SUM(M75:M110)</f>
        <v>0</v>
      </c>
      <c r="N74" s="167"/>
      <c r="O74" s="167">
        <f>SUM(O75:O110)</f>
        <v>843.03592000000003</v>
      </c>
      <c r="P74" s="167"/>
      <c r="Q74" s="167">
        <f>SUM(Q75:Q110)</f>
        <v>0</v>
      </c>
      <c r="R74" s="167"/>
      <c r="S74" s="167"/>
      <c r="T74" s="168"/>
      <c r="U74" s="167">
        <f>SUM(U75:U110)</f>
        <v>581.82000000000016</v>
      </c>
      <c r="AE74" t="s">
        <v>109</v>
      </c>
    </row>
    <row r="75" spans="1:60" ht="22.5" outlineLevel="1" x14ac:dyDescent="0.2">
      <c r="A75" s="155">
        <v>26</v>
      </c>
      <c r="B75" s="162" t="s">
        <v>188</v>
      </c>
      <c r="C75" s="193" t="s">
        <v>189</v>
      </c>
      <c r="D75" s="164" t="s">
        <v>112</v>
      </c>
      <c r="E75" s="169">
        <v>321.5</v>
      </c>
      <c r="F75" s="172"/>
      <c r="G75" s="173">
        <f>ROUND(E75*F75,2)</f>
        <v>0</v>
      </c>
      <c r="H75" s="172"/>
      <c r="I75" s="173">
        <f>ROUND(E75*H75,2)</f>
        <v>0</v>
      </c>
      <c r="J75" s="172"/>
      <c r="K75" s="173">
        <f>ROUND(E75*J75,2)</f>
        <v>0</v>
      </c>
      <c r="L75" s="173">
        <v>21</v>
      </c>
      <c r="M75" s="173">
        <f>G75*(1+L75/100)</f>
        <v>0</v>
      </c>
      <c r="N75" s="164">
        <v>0.43</v>
      </c>
      <c r="O75" s="164">
        <f>ROUND(E75*N75,5)</f>
        <v>138.245</v>
      </c>
      <c r="P75" s="164">
        <v>0</v>
      </c>
      <c r="Q75" s="164">
        <f>ROUND(E75*P75,5)</f>
        <v>0</v>
      </c>
      <c r="R75" s="164"/>
      <c r="S75" s="164"/>
      <c r="T75" s="165">
        <v>2.8000000000000001E-2</v>
      </c>
      <c r="U75" s="164">
        <f>ROUND(E75*T75,2)</f>
        <v>9</v>
      </c>
      <c r="V75" s="154"/>
      <c r="W75" s="154"/>
      <c r="X75" s="154"/>
      <c r="Y75" s="154"/>
      <c r="Z75" s="154"/>
      <c r="AA75" s="154"/>
      <c r="AB75" s="154"/>
      <c r="AC75" s="154"/>
      <c r="AD75" s="154"/>
      <c r="AE75" s="154" t="s">
        <v>119</v>
      </c>
      <c r="AF75" s="154"/>
      <c r="AG75" s="154"/>
      <c r="AH75" s="154"/>
      <c r="AI75" s="154"/>
      <c r="AJ75" s="154"/>
      <c r="AK75" s="154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4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</row>
    <row r="76" spans="1:60" ht="22.5" outlineLevel="1" x14ac:dyDescent="0.2">
      <c r="A76" s="155">
        <v>27</v>
      </c>
      <c r="B76" s="162" t="s">
        <v>190</v>
      </c>
      <c r="C76" s="193" t="s">
        <v>191</v>
      </c>
      <c r="D76" s="164" t="s">
        <v>112</v>
      </c>
      <c r="E76" s="169">
        <v>321.5</v>
      </c>
      <c r="F76" s="172"/>
      <c r="G76" s="173">
        <f>ROUND(E76*F76,2)</f>
        <v>0</v>
      </c>
      <c r="H76" s="172"/>
      <c r="I76" s="173">
        <f>ROUND(E76*H76,2)</f>
        <v>0</v>
      </c>
      <c r="J76" s="172"/>
      <c r="K76" s="173">
        <f>ROUND(E76*J76,2)</f>
        <v>0</v>
      </c>
      <c r="L76" s="173">
        <v>21</v>
      </c>
      <c r="M76" s="173">
        <f>G76*(1+L76/100)</f>
        <v>0</v>
      </c>
      <c r="N76" s="164">
        <v>0.215</v>
      </c>
      <c r="O76" s="164">
        <f>ROUND(E76*N76,5)</f>
        <v>69.122500000000002</v>
      </c>
      <c r="P76" s="164">
        <v>0</v>
      </c>
      <c r="Q76" s="164">
        <f>ROUND(E76*P76,5)</f>
        <v>0</v>
      </c>
      <c r="R76" s="164"/>
      <c r="S76" s="164"/>
      <c r="T76" s="165">
        <v>2.5000000000000001E-2</v>
      </c>
      <c r="U76" s="164">
        <f>ROUND(E76*T76,2)</f>
        <v>8.0399999999999991</v>
      </c>
      <c r="V76" s="154"/>
      <c r="W76" s="154"/>
      <c r="X76" s="154"/>
      <c r="Y76" s="154"/>
      <c r="Z76" s="154"/>
      <c r="AA76" s="154"/>
      <c r="AB76" s="154"/>
      <c r="AC76" s="154"/>
      <c r="AD76" s="154"/>
      <c r="AE76" s="154" t="s">
        <v>119</v>
      </c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</row>
    <row r="77" spans="1:60" outlineLevel="1" x14ac:dyDescent="0.2">
      <c r="A77" s="155">
        <v>28</v>
      </c>
      <c r="B77" s="162" t="s">
        <v>192</v>
      </c>
      <c r="C77" s="193" t="s">
        <v>193</v>
      </c>
      <c r="D77" s="164" t="s">
        <v>112</v>
      </c>
      <c r="E77" s="169">
        <v>321.5</v>
      </c>
      <c r="F77" s="172"/>
      <c r="G77" s="173">
        <f>ROUND(E77*F77,2)</f>
        <v>0</v>
      </c>
      <c r="H77" s="172"/>
      <c r="I77" s="173">
        <f>ROUND(E77*H77,2)</f>
        <v>0</v>
      </c>
      <c r="J77" s="172"/>
      <c r="K77" s="173">
        <f>ROUND(E77*J77,2)</f>
        <v>0</v>
      </c>
      <c r="L77" s="173">
        <v>21</v>
      </c>
      <c r="M77" s="173">
        <f>G77*(1+L77/100)</f>
        <v>0</v>
      </c>
      <c r="N77" s="164">
        <v>0.43</v>
      </c>
      <c r="O77" s="164">
        <f>ROUND(E77*N77,5)</f>
        <v>138.245</v>
      </c>
      <c r="P77" s="164">
        <v>0</v>
      </c>
      <c r="Q77" s="164">
        <f>ROUND(E77*P77,5)</f>
        <v>0</v>
      </c>
      <c r="R77" s="164"/>
      <c r="S77" s="164"/>
      <c r="T77" s="165">
        <v>1.9E-2</v>
      </c>
      <c r="U77" s="164">
        <f>ROUND(E77*T77,2)</f>
        <v>6.11</v>
      </c>
      <c r="V77" s="154"/>
      <c r="W77" s="154"/>
      <c r="X77" s="154"/>
      <c r="Y77" s="154"/>
      <c r="Z77" s="154"/>
      <c r="AA77" s="154"/>
      <c r="AB77" s="154"/>
      <c r="AC77" s="154"/>
      <c r="AD77" s="154"/>
      <c r="AE77" s="154" t="s">
        <v>119</v>
      </c>
      <c r="AF77" s="154"/>
      <c r="AG77" s="154"/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154"/>
      <c r="AY77" s="154"/>
      <c r="AZ77" s="154"/>
      <c r="BA77" s="154"/>
      <c r="BB77" s="154"/>
      <c r="BC77" s="154"/>
      <c r="BD77" s="154"/>
      <c r="BE77" s="154"/>
      <c r="BF77" s="154"/>
      <c r="BG77" s="154"/>
      <c r="BH77" s="154"/>
    </row>
    <row r="78" spans="1:60" ht="22.5" outlineLevel="1" x14ac:dyDescent="0.2">
      <c r="A78" s="155"/>
      <c r="B78" s="162"/>
      <c r="C78" s="194" t="s">
        <v>318</v>
      </c>
      <c r="D78" s="166"/>
      <c r="E78" s="170">
        <v>321.5</v>
      </c>
      <c r="F78" s="173"/>
      <c r="G78" s="173"/>
      <c r="H78" s="173"/>
      <c r="I78" s="173"/>
      <c r="J78" s="173"/>
      <c r="K78" s="173"/>
      <c r="L78" s="173"/>
      <c r="M78" s="173"/>
      <c r="N78" s="164"/>
      <c r="O78" s="164"/>
      <c r="P78" s="164"/>
      <c r="Q78" s="164"/>
      <c r="R78" s="164"/>
      <c r="S78" s="164"/>
      <c r="T78" s="165"/>
      <c r="U78" s="164"/>
      <c r="V78" s="154"/>
      <c r="W78" s="154"/>
      <c r="X78" s="154"/>
      <c r="Y78" s="154"/>
      <c r="Z78" s="154"/>
      <c r="AA78" s="154"/>
      <c r="AB78" s="154"/>
      <c r="AC78" s="154"/>
      <c r="AD78" s="154"/>
      <c r="AE78" s="154" t="s">
        <v>115</v>
      </c>
      <c r="AF78" s="154">
        <v>0</v>
      </c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</row>
    <row r="79" spans="1:60" outlineLevel="1" x14ac:dyDescent="0.2">
      <c r="A79" s="155">
        <v>29</v>
      </c>
      <c r="B79" s="162" t="s">
        <v>192</v>
      </c>
      <c r="C79" s="193" t="s">
        <v>193</v>
      </c>
      <c r="D79" s="164" t="s">
        <v>112</v>
      </c>
      <c r="E79" s="169">
        <v>321.5</v>
      </c>
      <c r="F79" s="172"/>
      <c r="G79" s="173">
        <f>ROUND(E79*F79,2)</f>
        <v>0</v>
      </c>
      <c r="H79" s="172"/>
      <c r="I79" s="173">
        <f>ROUND(E79*H79,2)</f>
        <v>0</v>
      </c>
      <c r="J79" s="172"/>
      <c r="K79" s="173">
        <f>ROUND(E79*J79,2)</f>
        <v>0</v>
      </c>
      <c r="L79" s="173">
        <v>21</v>
      </c>
      <c r="M79" s="173">
        <f>G79*(1+L79/100)</f>
        <v>0</v>
      </c>
      <c r="N79" s="164">
        <v>0.43</v>
      </c>
      <c r="O79" s="164">
        <f>ROUND(E79*N79,5)</f>
        <v>138.245</v>
      </c>
      <c r="P79" s="164">
        <v>0</v>
      </c>
      <c r="Q79" s="164">
        <f>ROUND(E79*P79,5)</f>
        <v>0</v>
      </c>
      <c r="R79" s="164"/>
      <c r="S79" s="164"/>
      <c r="T79" s="165">
        <v>1.9E-2</v>
      </c>
      <c r="U79" s="164">
        <f>ROUND(E79*T79,2)</f>
        <v>6.11</v>
      </c>
      <c r="V79" s="154"/>
      <c r="W79" s="154"/>
      <c r="X79" s="154"/>
      <c r="Y79" s="154"/>
      <c r="Z79" s="154"/>
      <c r="AA79" s="154"/>
      <c r="AB79" s="154"/>
      <c r="AC79" s="154"/>
      <c r="AD79" s="154"/>
      <c r="AE79" s="154" t="s">
        <v>119</v>
      </c>
      <c r="AF79" s="154"/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4"/>
      <c r="BH79" s="154"/>
    </row>
    <row r="80" spans="1:60" ht="22.5" outlineLevel="1" x14ac:dyDescent="0.2">
      <c r="A80" s="155"/>
      <c r="B80" s="162"/>
      <c r="C80" s="194" t="s">
        <v>319</v>
      </c>
      <c r="D80" s="166"/>
      <c r="E80" s="170">
        <v>321.5</v>
      </c>
      <c r="F80" s="173"/>
      <c r="G80" s="173"/>
      <c r="H80" s="173"/>
      <c r="I80" s="173"/>
      <c r="J80" s="173"/>
      <c r="K80" s="173"/>
      <c r="L80" s="173"/>
      <c r="M80" s="173"/>
      <c r="N80" s="164"/>
      <c r="O80" s="164"/>
      <c r="P80" s="164"/>
      <c r="Q80" s="164"/>
      <c r="R80" s="164"/>
      <c r="S80" s="164"/>
      <c r="T80" s="165"/>
      <c r="U80" s="164"/>
      <c r="V80" s="154"/>
      <c r="W80" s="154"/>
      <c r="X80" s="154"/>
      <c r="Y80" s="154"/>
      <c r="Z80" s="154"/>
      <c r="AA80" s="154"/>
      <c r="AB80" s="154"/>
      <c r="AC80" s="154"/>
      <c r="AD80" s="154"/>
      <c r="AE80" s="154" t="s">
        <v>115</v>
      </c>
      <c r="AF80" s="154">
        <v>0</v>
      </c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</row>
    <row r="81" spans="1:60" ht="22.5" outlineLevel="1" x14ac:dyDescent="0.2">
      <c r="A81" s="155">
        <v>30</v>
      </c>
      <c r="B81" s="162" t="s">
        <v>194</v>
      </c>
      <c r="C81" s="193" t="s">
        <v>195</v>
      </c>
      <c r="D81" s="164" t="s">
        <v>112</v>
      </c>
      <c r="E81" s="169">
        <v>297.5</v>
      </c>
      <c r="F81" s="172"/>
      <c r="G81" s="173">
        <f>ROUND(E81*F81,2)</f>
        <v>0</v>
      </c>
      <c r="H81" s="172"/>
      <c r="I81" s="173">
        <f>ROUND(E81*H81,2)</f>
        <v>0</v>
      </c>
      <c r="J81" s="172"/>
      <c r="K81" s="173">
        <f>ROUND(E81*J81,2)</f>
        <v>0</v>
      </c>
      <c r="L81" s="173">
        <v>21</v>
      </c>
      <c r="M81" s="173">
        <f>G81*(1+L81/100)</f>
        <v>0</v>
      </c>
      <c r="N81" s="164">
        <v>0.28799999999999998</v>
      </c>
      <c r="O81" s="164">
        <f>ROUND(E81*N81,5)</f>
        <v>85.68</v>
      </c>
      <c r="P81" s="164">
        <v>0</v>
      </c>
      <c r="Q81" s="164">
        <f>ROUND(E81*P81,5)</f>
        <v>0</v>
      </c>
      <c r="R81" s="164"/>
      <c r="S81" s="164"/>
      <c r="T81" s="165">
        <v>2.3E-2</v>
      </c>
      <c r="U81" s="164">
        <f>ROUND(E81*T81,2)</f>
        <v>6.84</v>
      </c>
      <c r="V81" s="154"/>
      <c r="W81" s="154"/>
      <c r="X81" s="154"/>
      <c r="Y81" s="154"/>
      <c r="Z81" s="154"/>
      <c r="AA81" s="154"/>
      <c r="AB81" s="154"/>
      <c r="AC81" s="154"/>
      <c r="AD81" s="154"/>
      <c r="AE81" s="154" t="s">
        <v>119</v>
      </c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</row>
    <row r="82" spans="1:60" outlineLevel="1" x14ac:dyDescent="0.2">
      <c r="A82" s="155"/>
      <c r="B82" s="162"/>
      <c r="C82" s="194" t="s">
        <v>320</v>
      </c>
      <c r="D82" s="166"/>
      <c r="E82" s="170">
        <v>297.5</v>
      </c>
      <c r="F82" s="173"/>
      <c r="G82" s="173"/>
      <c r="H82" s="173"/>
      <c r="I82" s="173"/>
      <c r="J82" s="173"/>
      <c r="K82" s="173"/>
      <c r="L82" s="173"/>
      <c r="M82" s="173"/>
      <c r="N82" s="164"/>
      <c r="O82" s="164"/>
      <c r="P82" s="164"/>
      <c r="Q82" s="164"/>
      <c r="R82" s="164"/>
      <c r="S82" s="164"/>
      <c r="T82" s="165"/>
      <c r="U82" s="164"/>
      <c r="V82" s="154"/>
      <c r="W82" s="154"/>
      <c r="X82" s="154"/>
      <c r="Y82" s="154"/>
      <c r="Z82" s="154"/>
      <c r="AA82" s="154"/>
      <c r="AB82" s="154"/>
      <c r="AC82" s="154"/>
      <c r="AD82" s="154"/>
      <c r="AE82" s="154" t="s">
        <v>115</v>
      </c>
      <c r="AF82" s="154">
        <v>0</v>
      </c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</row>
    <row r="83" spans="1:60" ht="22.5" outlineLevel="1" x14ac:dyDescent="0.2">
      <c r="A83" s="155">
        <v>31</v>
      </c>
      <c r="B83" s="162" t="s">
        <v>196</v>
      </c>
      <c r="C83" s="193" t="s">
        <v>197</v>
      </c>
      <c r="D83" s="164" t="s">
        <v>112</v>
      </c>
      <c r="E83" s="169">
        <v>20</v>
      </c>
      <c r="F83" s="172"/>
      <c r="G83" s="173">
        <f>ROUND(E83*F83,2)</f>
        <v>0</v>
      </c>
      <c r="H83" s="172"/>
      <c r="I83" s="173">
        <f>ROUND(E83*H83,2)</f>
        <v>0</v>
      </c>
      <c r="J83" s="172"/>
      <c r="K83" s="173">
        <f>ROUND(E83*J83,2)</f>
        <v>0</v>
      </c>
      <c r="L83" s="173">
        <v>21</v>
      </c>
      <c r="M83" s="173">
        <f>G83*(1+L83/100)</f>
        <v>0</v>
      </c>
      <c r="N83" s="164">
        <v>0.30651</v>
      </c>
      <c r="O83" s="164">
        <f>ROUND(E83*N83,5)</f>
        <v>6.1302000000000003</v>
      </c>
      <c r="P83" s="164">
        <v>0</v>
      </c>
      <c r="Q83" s="164">
        <f>ROUND(E83*P83,5)</f>
        <v>0</v>
      </c>
      <c r="R83" s="164"/>
      <c r="S83" s="164"/>
      <c r="T83" s="165">
        <v>2.5000000000000001E-2</v>
      </c>
      <c r="U83" s="164">
        <f>ROUND(E83*T83,2)</f>
        <v>0.5</v>
      </c>
      <c r="V83" s="154"/>
      <c r="W83" s="154"/>
      <c r="X83" s="154"/>
      <c r="Y83" s="154"/>
      <c r="Z83" s="154"/>
      <c r="AA83" s="154"/>
      <c r="AB83" s="154"/>
      <c r="AC83" s="154"/>
      <c r="AD83" s="154"/>
      <c r="AE83" s="154" t="s">
        <v>119</v>
      </c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</row>
    <row r="84" spans="1:60" outlineLevel="1" x14ac:dyDescent="0.2">
      <c r="A84" s="155"/>
      <c r="B84" s="162"/>
      <c r="C84" s="194" t="s">
        <v>321</v>
      </c>
      <c r="D84" s="166"/>
      <c r="E84" s="170">
        <v>20</v>
      </c>
      <c r="F84" s="173"/>
      <c r="G84" s="173"/>
      <c r="H84" s="173"/>
      <c r="I84" s="173"/>
      <c r="J84" s="173"/>
      <c r="K84" s="173"/>
      <c r="L84" s="173"/>
      <c r="M84" s="173"/>
      <c r="N84" s="164"/>
      <c r="O84" s="164"/>
      <c r="P84" s="164"/>
      <c r="Q84" s="164"/>
      <c r="R84" s="164"/>
      <c r="S84" s="164"/>
      <c r="T84" s="165"/>
      <c r="U84" s="164"/>
      <c r="V84" s="154"/>
      <c r="W84" s="154"/>
      <c r="X84" s="154"/>
      <c r="Y84" s="154"/>
      <c r="Z84" s="154"/>
      <c r="AA84" s="154"/>
      <c r="AB84" s="154"/>
      <c r="AC84" s="154"/>
      <c r="AD84" s="154"/>
      <c r="AE84" s="154" t="s">
        <v>115</v>
      </c>
      <c r="AF84" s="154">
        <v>0</v>
      </c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</row>
    <row r="85" spans="1:60" outlineLevel="1" x14ac:dyDescent="0.2">
      <c r="A85" s="155">
        <v>32</v>
      </c>
      <c r="B85" s="162" t="s">
        <v>198</v>
      </c>
      <c r="C85" s="193" t="s">
        <v>199</v>
      </c>
      <c r="D85" s="164" t="s">
        <v>112</v>
      </c>
      <c r="E85" s="169">
        <v>321.5</v>
      </c>
      <c r="F85" s="172"/>
      <c r="G85" s="173">
        <f>ROUND(E85*F85,2)</f>
        <v>0</v>
      </c>
      <c r="H85" s="172"/>
      <c r="I85" s="173">
        <f>ROUND(E85*H85,2)</f>
        <v>0</v>
      </c>
      <c r="J85" s="172"/>
      <c r="K85" s="173">
        <f>ROUND(E85*J85,2)</f>
        <v>0</v>
      </c>
      <c r="L85" s="173">
        <v>21</v>
      </c>
      <c r="M85" s="173">
        <f>G85*(1+L85/100)</f>
        <v>0</v>
      </c>
      <c r="N85" s="164">
        <v>0</v>
      </c>
      <c r="O85" s="164">
        <f>ROUND(E85*N85,5)</f>
        <v>0</v>
      </c>
      <c r="P85" s="164">
        <v>0</v>
      </c>
      <c r="Q85" s="164">
        <f>ROUND(E85*P85,5)</f>
        <v>0</v>
      </c>
      <c r="R85" s="164"/>
      <c r="S85" s="164"/>
      <c r="T85" s="165">
        <v>1.9E-2</v>
      </c>
      <c r="U85" s="164">
        <f>ROUND(E85*T85,2)</f>
        <v>6.11</v>
      </c>
      <c r="V85" s="154"/>
      <c r="W85" s="154"/>
      <c r="X85" s="154"/>
      <c r="Y85" s="154"/>
      <c r="Z85" s="154"/>
      <c r="AA85" s="154"/>
      <c r="AB85" s="154"/>
      <c r="AC85" s="154"/>
      <c r="AD85" s="154"/>
      <c r="AE85" s="154" t="s">
        <v>119</v>
      </c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</row>
    <row r="86" spans="1:60" outlineLevel="1" x14ac:dyDescent="0.2">
      <c r="A86" s="155"/>
      <c r="B86" s="162"/>
      <c r="C86" s="253" t="s">
        <v>200</v>
      </c>
      <c r="D86" s="254"/>
      <c r="E86" s="255"/>
      <c r="F86" s="256"/>
      <c r="G86" s="257"/>
      <c r="H86" s="173"/>
      <c r="I86" s="173"/>
      <c r="J86" s="173"/>
      <c r="K86" s="173"/>
      <c r="L86" s="173"/>
      <c r="M86" s="173"/>
      <c r="N86" s="164"/>
      <c r="O86" s="164"/>
      <c r="P86" s="164"/>
      <c r="Q86" s="164"/>
      <c r="R86" s="164"/>
      <c r="S86" s="164"/>
      <c r="T86" s="165"/>
      <c r="U86" s="164"/>
      <c r="V86" s="154"/>
      <c r="W86" s="154"/>
      <c r="X86" s="154"/>
      <c r="Y86" s="154"/>
      <c r="Z86" s="154"/>
      <c r="AA86" s="154"/>
      <c r="AB86" s="154"/>
      <c r="AC86" s="154"/>
      <c r="AD86" s="154"/>
      <c r="AE86" s="154" t="s">
        <v>124</v>
      </c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7" t="str">
        <f>C86</f>
        <v>podkladní vrstva ze směsi štěrkodrti 0-32 (40%) a ornice (60%) tl. 20 cm zhutněná na Edef,2 20 MPa</v>
      </c>
      <c r="BB86" s="154"/>
      <c r="BC86" s="154"/>
      <c r="BD86" s="154"/>
      <c r="BE86" s="154"/>
      <c r="BF86" s="154"/>
      <c r="BG86" s="154"/>
      <c r="BH86" s="154"/>
    </row>
    <row r="87" spans="1:60" outlineLevel="1" x14ac:dyDescent="0.2">
      <c r="A87" s="155"/>
      <c r="B87" s="162"/>
      <c r="C87" s="194" t="s">
        <v>201</v>
      </c>
      <c r="D87" s="166"/>
      <c r="E87" s="170">
        <v>321.5</v>
      </c>
      <c r="F87" s="173"/>
      <c r="G87" s="173"/>
      <c r="H87" s="173"/>
      <c r="I87" s="173"/>
      <c r="J87" s="173"/>
      <c r="K87" s="173"/>
      <c r="L87" s="173"/>
      <c r="M87" s="173"/>
      <c r="N87" s="164"/>
      <c r="O87" s="164"/>
      <c r="P87" s="164"/>
      <c r="Q87" s="164"/>
      <c r="R87" s="164"/>
      <c r="S87" s="164"/>
      <c r="T87" s="165"/>
      <c r="U87" s="164"/>
      <c r="V87" s="154"/>
      <c r="W87" s="154"/>
      <c r="X87" s="154"/>
      <c r="Y87" s="154"/>
      <c r="Z87" s="154"/>
      <c r="AA87" s="154"/>
      <c r="AB87" s="154"/>
      <c r="AC87" s="154"/>
      <c r="AD87" s="154"/>
      <c r="AE87" s="154" t="s">
        <v>115</v>
      </c>
      <c r="AF87" s="154">
        <v>0</v>
      </c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</row>
    <row r="88" spans="1:60" ht="22.5" outlineLevel="1" x14ac:dyDescent="0.2">
      <c r="A88" s="155">
        <v>33</v>
      </c>
      <c r="B88" s="162" t="s">
        <v>202</v>
      </c>
      <c r="C88" s="193" t="s">
        <v>203</v>
      </c>
      <c r="D88" s="164" t="s">
        <v>112</v>
      </c>
      <c r="E88" s="169">
        <v>297.5</v>
      </c>
      <c r="F88" s="172"/>
      <c r="G88" s="173">
        <f>ROUND(E88*F88,2)</f>
        <v>0</v>
      </c>
      <c r="H88" s="172"/>
      <c r="I88" s="173">
        <f>ROUND(E88*H88,2)</f>
        <v>0</v>
      </c>
      <c r="J88" s="172"/>
      <c r="K88" s="173">
        <f>ROUND(E88*J88,2)</f>
        <v>0</v>
      </c>
      <c r="L88" s="173">
        <v>21</v>
      </c>
      <c r="M88" s="173">
        <f>G88*(1+L88/100)</f>
        <v>0</v>
      </c>
      <c r="N88" s="164">
        <v>0.441</v>
      </c>
      <c r="O88" s="164">
        <f>ROUND(E88*N88,5)</f>
        <v>131.19749999999999</v>
      </c>
      <c r="P88" s="164">
        <v>0</v>
      </c>
      <c r="Q88" s="164">
        <f>ROUND(E88*P88,5)</f>
        <v>0</v>
      </c>
      <c r="R88" s="164"/>
      <c r="S88" s="164"/>
      <c r="T88" s="165">
        <v>2.9000000000000001E-2</v>
      </c>
      <c r="U88" s="164">
        <f>ROUND(E88*T88,2)</f>
        <v>8.6300000000000008</v>
      </c>
      <c r="V88" s="154"/>
      <c r="W88" s="154"/>
      <c r="X88" s="154"/>
      <c r="Y88" s="154"/>
      <c r="Z88" s="154"/>
      <c r="AA88" s="154"/>
      <c r="AB88" s="154"/>
      <c r="AC88" s="154"/>
      <c r="AD88" s="154"/>
      <c r="AE88" s="154" t="s">
        <v>119</v>
      </c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</row>
    <row r="89" spans="1:60" outlineLevel="1" x14ac:dyDescent="0.2">
      <c r="A89" s="155"/>
      <c r="B89" s="162"/>
      <c r="C89" s="194" t="s">
        <v>204</v>
      </c>
      <c r="D89" s="166"/>
      <c r="E89" s="170">
        <v>297.5</v>
      </c>
      <c r="F89" s="173"/>
      <c r="G89" s="173"/>
      <c r="H89" s="173"/>
      <c r="I89" s="173"/>
      <c r="J89" s="173"/>
      <c r="K89" s="173"/>
      <c r="L89" s="173"/>
      <c r="M89" s="173"/>
      <c r="N89" s="164"/>
      <c r="O89" s="164"/>
      <c r="P89" s="164"/>
      <c r="Q89" s="164"/>
      <c r="R89" s="164"/>
      <c r="S89" s="164"/>
      <c r="T89" s="165"/>
      <c r="U89" s="164"/>
      <c r="V89" s="154"/>
      <c r="W89" s="154"/>
      <c r="X89" s="154"/>
      <c r="Y89" s="154"/>
      <c r="Z89" s="154"/>
      <c r="AA89" s="154"/>
      <c r="AB89" s="154"/>
      <c r="AC89" s="154"/>
      <c r="AD89" s="154"/>
      <c r="AE89" s="154" t="s">
        <v>115</v>
      </c>
      <c r="AF89" s="154">
        <v>0</v>
      </c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4"/>
      <c r="BD89" s="154"/>
      <c r="BE89" s="154"/>
      <c r="BF89" s="154"/>
      <c r="BG89" s="154"/>
      <c r="BH89" s="154"/>
    </row>
    <row r="90" spans="1:60" ht="22.5" outlineLevel="1" x14ac:dyDescent="0.2">
      <c r="A90" s="155">
        <v>34</v>
      </c>
      <c r="B90" s="162" t="s">
        <v>205</v>
      </c>
      <c r="C90" s="193" t="s">
        <v>206</v>
      </c>
      <c r="D90" s="164" t="s">
        <v>112</v>
      </c>
      <c r="E90" s="169">
        <v>619</v>
      </c>
      <c r="F90" s="172"/>
      <c r="G90" s="173">
        <f>ROUND(E90*F90,2)</f>
        <v>0</v>
      </c>
      <c r="H90" s="172"/>
      <c r="I90" s="173">
        <f>ROUND(E90*H90,2)</f>
        <v>0</v>
      </c>
      <c r="J90" s="172"/>
      <c r="K90" s="173">
        <f>ROUND(E90*J90,2)</f>
        <v>0</v>
      </c>
      <c r="L90" s="173">
        <v>21</v>
      </c>
      <c r="M90" s="173">
        <f>G90*(1+L90/100)</f>
        <v>0</v>
      </c>
      <c r="N90" s="164">
        <v>3.15E-2</v>
      </c>
      <c r="O90" s="164">
        <f>ROUND(E90*N90,5)</f>
        <v>19.4985</v>
      </c>
      <c r="P90" s="164">
        <v>0</v>
      </c>
      <c r="Q90" s="164">
        <f>ROUND(E90*P90,5)</f>
        <v>0</v>
      </c>
      <c r="R90" s="164"/>
      <c r="S90" s="164"/>
      <c r="T90" s="165">
        <v>0.245</v>
      </c>
      <c r="U90" s="164">
        <f>ROUND(E90*T90,2)</f>
        <v>151.66</v>
      </c>
      <c r="V90" s="154"/>
      <c r="W90" s="154"/>
      <c r="X90" s="154"/>
      <c r="Y90" s="154"/>
      <c r="Z90" s="154"/>
      <c r="AA90" s="154"/>
      <c r="AB90" s="154"/>
      <c r="AC90" s="154"/>
      <c r="AD90" s="154"/>
      <c r="AE90" s="154" t="s">
        <v>119</v>
      </c>
      <c r="AF90" s="154"/>
      <c r="AG90" s="154"/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4"/>
      <c r="BB90" s="154"/>
      <c r="BC90" s="154"/>
      <c r="BD90" s="154"/>
      <c r="BE90" s="154"/>
      <c r="BF90" s="154"/>
      <c r="BG90" s="154"/>
      <c r="BH90" s="154"/>
    </row>
    <row r="91" spans="1:60" outlineLevel="1" x14ac:dyDescent="0.2">
      <c r="A91" s="155">
        <v>35</v>
      </c>
      <c r="B91" s="162" t="s">
        <v>207</v>
      </c>
      <c r="C91" s="193" t="s">
        <v>208</v>
      </c>
      <c r="D91" s="164" t="s">
        <v>112</v>
      </c>
      <c r="E91" s="169">
        <v>619</v>
      </c>
      <c r="F91" s="172"/>
      <c r="G91" s="173">
        <f>ROUND(E91*F91,2)</f>
        <v>0</v>
      </c>
      <c r="H91" s="172"/>
      <c r="I91" s="173">
        <f>ROUND(E91*H91,2)</f>
        <v>0</v>
      </c>
      <c r="J91" s="172"/>
      <c r="K91" s="173">
        <f>ROUND(E91*J91,2)</f>
        <v>0</v>
      </c>
      <c r="L91" s="173">
        <v>21</v>
      </c>
      <c r="M91" s="173">
        <f>G91*(1+L91/100)</f>
        <v>0</v>
      </c>
      <c r="N91" s="164">
        <v>1.0800000000000001E-2</v>
      </c>
      <c r="O91" s="164">
        <f>ROUND(E91*N91,5)</f>
        <v>6.6852</v>
      </c>
      <c r="P91" s="164">
        <v>0</v>
      </c>
      <c r="Q91" s="164">
        <f>ROUND(E91*P91,5)</f>
        <v>0</v>
      </c>
      <c r="R91" s="164"/>
      <c r="S91" s="164"/>
      <c r="T91" s="165">
        <v>0</v>
      </c>
      <c r="U91" s="164">
        <f>ROUND(E91*T91,2)</f>
        <v>0</v>
      </c>
      <c r="V91" s="154"/>
      <c r="W91" s="154"/>
      <c r="X91" s="154"/>
      <c r="Y91" s="154"/>
      <c r="Z91" s="154"/>
      <c r="AA91" s="154"/>
      <c r="AB91" s="154"/>
      <c r="AC91" s="154"/>
      <c r="AD91" s="154"/>
      <c r="AE91" s="154" t="s">
        <v>209</v>
      </c>
      <c r="AF91" s="154"/>
      <c r="AG91" s="154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54"/>
    </row>
    <row r="92" spans="1:60" outlineLevel="1" x14ac:dyDescent="0.2">
      <c r="A92" s="155"/>
      <c r="B92" s="162"/>
      <c r="C92" s="253" t="s">
        <v>210</v>
      </c>
      <c r="D92" s="254"/>
      <c r="E92" s="255"/>
      <c r="F92" s="256"/>
      <c r="G92" s="257"/>
      <c r="H92" s="173"/>
      <c r="I92" s="173"/>
      <c r="J92" s="173"/>
      <c r="K92" s="173"/>
      <c r="L92" s="173"/>
      <c r="M92" s="173"/>
      <c r="N92" s="164"/>
      <c r="O92" s="164"/>
      <c r="P92" s="164"/>
      <c r="Q92" s="164"/>
      <c r="R92" s="164"/>
      <c r="S92" s="164"/>
      <c r="T92" s="165"/>
      <c r="U92" s="164"/>
      <c r="V92" s="154"/>
      <c r="W92" s="154"/>
      <c r="X92" s="154"/>
      <c r="Y92" s="154"/>
      <c r="Z92" s="154"/>
      <c r="AA92" s="154"/>
      <c r="AB92" s="154"/>
      <c r="AC92" s="154"/>
      <c r="AD92" s="154"/>
      <c r="AE92" s="154" t="s">
        <v>124</v>
      </c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7" t="str">
        <f>C92</f>
        <v>bude použit systém roštů umožňující vyplnění dlažební kostkou a zatravněním</v>
      </c>
      <c r="BB92" s="154"/>
      <c r="BC92" s="154"/>
      <c r="BD92" s="154"/>
      <c r="BE92" s="154"/>
      <c r="BF92" s="154"/>
      <c r="BG92" s="154"/>
      <c r="BH92" s="154"/>
    </row>
    <row r="93" spans="1:60" ht="22.5" outlineLevel="1" x14ac:dyDescent="0.2">
      <c r="A93" s="155">
        <v>36</v>
      </c>
      <c r="B93" s="162" t="s">
        <v>211</v>
      </c>
      <c r="C93" s="193" t="s">
        <v>212</v>
      </c>
      <c r="D93" s="164" t="s">
        <v>112</v>
      </c>
      <c r="E93" s="169">
        <v>297.5</v>
      </c>
      <c r="F93" s="172"/>
      <c r="G93" s="173">
        <f>ROUND(E93*F93,2)</f>
        <v>0</v>
      </c>
      <c r="H93" s="172"/>
      <c r="I93" s="173">
        <f>ROUND(E93*H93,2)</f>
        <v>0</v>
      </c>
      <c r="J93" s="172"/>
      <c r="K93" s="173">
        <f>ROUND(E93*J93,2)</f>
        <v>0</v>
      </c>
      <c r="L93" s="173">
        <v>21</v>
      </c>
      <c r="M93" s="173">
        <f>G93*(1+L93/100)</f>
        <v>0</v>
      </c>
      <c r="N93" s="164">
        <v>0.11</v>
      </c>
      <c r="O93" s="164">
        <f>ROUND(E93*N93,5)</f>
        <v>32.725000000000001</v>
      </c>
      <c r="P93" s="164">
        <v>0</v>
      </c>
      <c r="Q93" s="164">
        <f>ROUND(E93*P93,5)</f>
        <v>0</v>
      </c>
      <c r="R93" s="164"/>
      <c r="S93" s="164"/>
      <c r="T93" s="165">
        <v>1.1930000000000001</v>
      </c>
      <c r="U93" s="164">
        <f>ROUND(E93*T93,2)</f>
        <v>354.92</v>
      </c>
      <c r="V93" s="154"/>
      <c r="W93" s="154"/>
      <c r="X93" s="154"/>
      <c r="Y93" s="154"/>
      <c r="Z93" s="154"/>
      <c r="AA93" s="154"/>
      <c r="AB93" s="154"/>
      <c r="AC93" s="154"/>
      <c r="AD93" s="154"/>
      <c r="AE93" s="154" t="s">
        <v>119</v>
      </c>
      <c r="AF93" s="154"/>
      <c r="AG93" s="154"/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  <c r="BD93" s="154"/>
      <c r="BE93" s="154"/>
      <c r="BF93" s="154"/>
      <c r="BG93" s="154"/>
      <c r="BH93" s="154"/>
    </row>
    <row r="94" spans="1:60" outlineLevel="1" x14ac:dyDescent="0.2">
      <c r="A94" s="155"/>
      <c r="B94" s="162"/>
      <c r="C94" s="253" t="s">
        <v>213</v>
      </c>
      <c r="D94" s="254"/>
      <c r="E94" s="255"/>
      <c r="F94" s="256"/>
      <c r="G94" s="257"/>
      <c r="H94" s="173"/>
      <c r="I94" s="173"/>
      <c r="J94" s="173"/>
      <c r="K94" s="173"/>
      <c r="L94" s="173"/>
      <c r="M94" s="173"/>
      <c r="N94" s="164"/>
      <c r="O94" s="164"/>
      <c r="P94" s="164"/>
      <c r="Q94" s="164"/>
      <c r="R94" s="164"/>
      <c r="S94" s="164"/>
      <c r="T94" s="165"/>
      <c r="U94" s="164"/>
      <c r="V94" s="154"/>
      <c r="W94" s="154"/>
      <c r="X94" s="154"/>
      <c r="Y94" s="154"/>
      <c r="Z94" s="154"/>
      <c r="AA94" s="154"/>
      <c r="AB94" s="154"/>
      <c r="AC94" s="154"/>
      <c r="AD94" s="154"/>
      <c r="AE94" s="154" t="s">
        <v>124</v>
      </c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7" t="str">
        <f>C94</f>
        <v>s vyplněním spár, s dvojím beraněním a se smetením přebytečného materiálu na krajnici</v>
      </c>
      <c r="BB94" s="154"/>
      <c r="BC94" s="154"/>
      <c r="BD94" s="154"/>
      <c r="BE94" s="154"/>
      <c r="BF94" s="154"/>
      <c r="BG94" s="154"/>
      <c r="BH94" s="154"/>
    </row>
    <row r="95" spans="1:60" outlineLevel="1" x14ac:dyDescent="0.2">
      <c r="A95" s="155"/>
      <c r="B95" s="162"/>
      <c r="C95" s="194" t="s">
        <v>214</v>
      </c>
      <c r="D95" s="166"/>
      <c r="E95" s="170">
        <v>297.5</v>
      </c>
      <c r="F95" s="173"/>
      <c r="G95" s="173"/>
      <c r="H95" s="173"/>
      <c r="I95" s="173"/>
      <c r="J95" s="173"/>
      <c r="K95" s="173"/>
      <c r="L95" s="173"/>
      <c r="M95" s="173"/>
      <c r="N95" s="164"/>
      <c r="O95" s="164"/>
      <c r="P95" s="164"/>
      <c r="Q95" s="164"/>
      <c r="R95" s="164"/>
      <c r="S95" s="164"/>
      <c r="T95" s="165"/>
      <c r="U95" s="164"/>
      <c r="V95" s="154"/>
      <c r="W95" s="154"/>
      <c r="X95" s="154"/>
      <c r="Y95" s="154"/>
      <c r="Z95" s="154"/>
      <c r="AA95" s="154"/>
      <c r="AB95" s="154"/>
      <c r="AC95" s="154"/>
      <c r="AD95" s="154"/>
      <c r="AE95" s="154" t="s">
        <v>115</v>
      </c>
      <c r="AF95" s="154">
        <v>0</v>
      </c>
      <c r="AG95" s="154"/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  <c r="BD95" s="154"/>
      <c r="BE95" s="154"/>
      <c r="BF95" s="154"/>
      <c r="BG95" s="154"/>
      <c r="BH95" s="154"/>
    </row>
    <row r="96" spans="1:60" outlineLevel="1" x14ac:dyDescent="0.2">
      <c r="A96" s="155">
        <v>37</v>
      </c>
      <c r="B96" s="162" t="s">
        <v>215</v>
      </c>
      <c r="C96" s="193" t="s">
        <v>216</v>
      </c>
      <c r="D96" s="164" t="s">
        <v>112</v>
      </c>
      <c r="E96" s="169">
        <v>297.5</v>
      </c>
      <c r="F96" s="172"/>
      <c r="G96" s="173">
        <f>ROUND(E96*F96,2)</f>
        <v>0</v>
      </c>
      <c r="H96" s="172"/>
      <c r="I96" s="173">
        <f>ROUND(E96*H96,2)</f>
        <v>0</v>
      </c>
      <c r="J96" s="172"/>
      <c r="K96" s="173">
        <f>ROUND(E96*J96,2)</f>
        <v>0</v>
      </c>
      <c r="L96" s="173">
        <v>21</v>
      </c>
      <c r="M96" s="173">
        <f>G96*(1+L96/100)</f>
        <v>0</v>
      </c>
      <c r="N96" s="164">
        <v>0.2</v>
      </c>
      <c r="O96" s="164">
        <f>ROUND(E96*N96,5)</f>
        <v>59.5</v>
      </c>
      <c r="P96" s="164">
        <v>0</v>
      </c>
      <c r="Q96" s="164">
        <f>ROUND(E96*P96,5)</f>
        <v>0</v>
      </c>
      <c r="R96" s="164"/>
      <c r="S96" s="164"/>
      <c r="T96" s="165">
        <v>0</v>
      </c>
      <c r="U96" s="164">
        <f>ROUND(E96*T96,2)</f>
        <v>0</v>
      </c>
      <c r="V96" s="154"/>
      <c r="W96" s="154"/>
      <c r="X96" s="154"/>
      <c r="Y96" s="154"/>
      <c r="Z96" s="154"/>
      <c r="AA96" s="154"/>
      <c r="AB96" s="154"/>
      <c r="AC96" s="154"/>
      <c r="AD96" s="154"/>
      <c r="AE96" s="154" t="s">
        <v>209</v>
      </c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</row>
    <row r="97" spans="1:60" outlineLevel="1" x14ac:dyDescent="0.2">
      <c r="A97" s="155"/>
      <c r="B97" s="162"/>
      <c r="C97" s="253" t="s">
        <v>217</v>
      </c>
      <c r="D97" s="254"/>
      <c r="E97" s="255"/>
      <c r="F97" s="256"/>
      <c r="G97" s="257"/>
      <c r="H97" s="173"/>
      <c r="I97" s="173"/>
      <c r="J97" s="173"/>
      <c r="K97" s="173"/>
      <c r="L97" s="173"/>
      <c r="M97" s="173"/>
      <c r="N97" s="164"/>
      <c r="O97" s="164"/>
      <c r="P97" s="164"/>
      <c r="Q97" s="164"/>
      <c r="R97" s="164"/>
      <c r="S97" s="164"/>
      <c r="T97" s="165"/>
      <c r="U97" s="164"/>
      <c r="V97" s="154"/>
      <c r="W97" s="154"/>
      <c r="X97" s="154"/>
      <c r="Y97" s="154"/>
      <c r="Z97" s="154"/>
      <c r="AA97" s="154"/>
      <c r="AB97" s="154"/>
      <c r="AC97" s="154"/>
      <c r="AD97" s="154"/>
      <c r="AE97" s="154" t="s">
        <v>124</v>
      </c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7" t="str">
        <f>C97</f>
        <v>velikost použitých kostek dle zvoleného systému zasakovacích roštů</v>
      </c>
      <c r="BB97" s="154"/>
      <c r="BC97" s="154"/>
      <c r="BD97" s="154"/>
      <c r="BE97" s="154"/>
      <c r="BF97" s="154"/>
      <c r="BG97" s="154"/>
      <c r="BH97" s="154"/>
    </row>
    <row r="98" spans="1:60" outlineLevel="1" x14ac:dyDescent="0.2">
      <c r="A98" s="155"/>
      <c r="B98" s="162"/>
      <c r="C98" s="194" t="s">
        <v>218</v>
      </c>
      <c r="D98" s="166"/>
      <c r="E98" s="170">
        <v>297.5</v>
      </c>
      <c r="F98" s="173"/>
      <c r="G98" s="173"/>
      <c r="H98" s="173"/>
      <c r="I98" s="173"/>
      <c r="J98" s="173"/>
      <c r="K98" s="173"/>
      <c r="L98" s="173"/>
      <c r="M98" s="173"/>
      <c r="N98" s="164"/>
      <c r="O98" s="164"/>
      <c r="P98" s="164"/>
      <c r="Q98" s="164"/>
      <c r="R98" s="164"/>
      <c r="S98" s="164"/>
      <c r="T98" s="165"/>
      <c r="U98" s="164"/>
      <c r="V98" s="154"/>
      <c r="W98" s="154"/>
      <c r="X98" s="154"/>
      <c r="Y98" s="154"/>
      <c r="Z98" s="154"/>
      <c r="AA98" s="154"/>
      <c r="AB98" s="154"/>
      <c r="AC98" s="154"/>
      <c r="AD98" s="154"/>
      <c r="AE98" s="154" t="s">
        <v>115</v>
      </c>
      <c r="AF98" s="154">
        <v>0</v>
      </c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  <c r="BD98" s="154"/>
      <c r="BE98" s="154"/>
      <c r="BF98" s="154"/>
      <c r="BG98" s="154"/>
      <c r="BH98" s="154"/>
    </row>
    <row r="99" spans="1:60" ht="22.5" outlineLevel="1" x14ac:dyDescent="0.2">
      <c r="A99" s="155">
        <v>38</v>
      </c>
      <c r="B99" s="162" t="s">
        <v>219</v>
      </c>
      <c r="C99" s="193" t="s">
        <v>220</v>
      </c>
      <c r="D99" s="164" t="s">
        <v>112</v>
      </c>
      <c r="E99" s="169">
        <v>10.5</v>
      </c>
      <c r="F99" s="172"/>
      <c r="G99" s="173">
        <f>ROUND(E99*F99,2)</f>
        <v>0</v>
      </c>
      <c r="H99" s="172"/>
      <c r="I99" s="173">
        <f>ROUND(E99*H99,2)</f>
        <v>0</v>
      </c>
      <c r="J99" s="172"/>
      <c r="K99" s="173">
        <f>ROUND(E99*J99,2)</f>
        <v>0</v>
      </c>
      <c r="L99" s="173">
        <v>21</v>
      </c>
      <c r="M99" s="173">
        <f>G99*(1+L99/100)</f>
        <v>0</v>
      </c>
      <c r="N99" s="164">
        <v>1.0138799999999999</v>
      </c>
      <c r="O99" s="164">
        <f>ROUND(E99*N99,5)</f>
        <v>10.64574</v>
      </c>
      <c r="P99" s="164">
        <v>0</v>
      </c>
      <c r="Q99" s="164">
        <f>ROUND(E99*P99,5)</f>
        <v>0</v>
      </c>
      <c r="R99" s="164"/>
      <c r="S99" s="164"/>
      <c r="T99" s="165">
        <v>1.15324</v>
      </c>
      <c r="U99" s="164">
        <f>ROUND(E99*T99,2)</f>
        <v>12.11</v>
      </c>
      <c r="V99" s="154"/>
      <c r="W99" s="154"/>
      <c r="X99" s="154"/>
      <c r="Y99" s="154"/>
      <c r="Z99" s="154"/>
      <c r="AA99" s="154"/>
      <c r="AB99" s="154"/>
      <c r="AC99" s="154"/>
      <c r="AD99" s="154"/>
      <c r="AE99" s="154" t="s">
        <v>113</v>
      </c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</row>
    <row r="100" spans="1:60" ht="22.5" outlineLevel="1" x14ac:dyDescent="0.2">
      <c r="A100" s="155"/>
      <c r="B100" s="162"/>
      <c r="C100" s="253" t="s">
        <v>221</v>
      </c>
      <c r="D100" s="254"/>
      <c r="E100" s="255"/>
      <c r="F100" s="256"/>
      <c r="G100" s="257"/>
      <c r="H100" s="173"/>
      <c r="I100" s="173"/>
      <c r="J100" s="173"/>
      <c r="K100" s="173"/>
      <c r="L100" s="173"/>
      <c r="M100" s="173"/>
      <c r="N100" s="164"/>
      <c r="O100" s="164"/>
      <c r="P100" s="164"/>
      <c r="Q100" s="164"/>
      <c r="R100" s="164"/>
      <c r="S100" s="164"/>
      <c r="T100" s="165"/>
      <c r="U100" s="16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 t="s">
        <v>124</v>
      </c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7" t="str">
        <f>C100</f>
        <v>s provedením potřebných zemních prací, ve skladbách podle popisu (DL 80 mm, L 40 mm, ŠD 0-32 150 mm, ŠD 0-63 150 mm)</v>
      </c>
      <c r="BB100" s="154"/>
      <c r="BC100" s="154"/>
      <c r="BD100" s="154"/>
      <c r="BE100" s="154"/>
      <c r="BF100" s="154"/>
      <c r="BG100" s="154"/>
      <c r="BH100" s="154"/>
    </row>
    <row r="101" spans="1:60" outlineLevel="1" x14ac:dyDescent="0.2">
      <c r="A101" s="155"/>
      <c r="B101" s="162"/>
      <c r="C101" s="194" t="s">
        <v>222</v>
      </c>
      <c r="D101" s="166"/>
      <c r="E101" s="170">
        <v>10.5</v>
      </c>
      <c r="F101" s="173"/>
      <c r="G101" s="173"/>
      <c r="H101" s="173"/>
      <c r="I101" s="173"/>
      <c r="J101" s="173"/>
      <c r="K101" s="173"/>
      <c r="L101" s="173"/>
      <c r="M101" s="173"/>
      <c r="N101" s="164"/>
      <c r="O101" s="164"/>
      <c r="P101" s="164"/>
      <c r="Q101" s="164"/>
      <c r="R101" s="164"/>
      <c r="S101" s="164"/>
      <c r="T101" s="165"/>
      <c r="U101" s="16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 t="s">
        <v>115</v>
      </c>
      <c r="AF101" s="154">
        <v>0</v>
      </c>
      <c r="AG101" s="154"/>
      <c r="AH101" s="154"/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</row>
    <row r="102" spans="1:60" ht="22.5" outlineLevel="1" x14ac:dyDescent="0.2">
      <c r="A102" s="155">
        <v>39</v>
      </c>
      <c r="B102" s="162" t="s">
        <v>223</v>
      </c>
      <c r="C102" s="193" t="s">
        <v>224</v>
      </c>
      <c r="D102" s="164" t="s">
        <v>112</v>
      </c>
      <c r="E102" s="169">
        <v>2.5</v>
      </c>
      <c r="F102" s="172"/>
      <c r="G102" s="173">
        <f>ROUND(E102*F102,2)</f>
        <v>0</v>
      </c>
      <c r="H102" s="172"/>
      <c r="I102" s="173">
        <f>ROUND(E102*H102,2)</f>
        <v>0</v>
      </c>
      <c r="J102" s="172"/>
      <c r="K102" s="173">
        <f>ROUND(E102*J102,2)</f>
        <v>0</v>
      </c>
      <c r="L102" s="173">
        <v>21</v>
      </c>
      <c r="M102" s="173">
        <f>G102*(1+L102/100)</f>
        <v>0</v>
      </c>
      <c r="N102" s="164">
        <v>0.17824000000000001</v>
      </c>
      <c r="O102" s="164">
        <f>ROUND(E102*N102,5)</f>
        <v>0.4456</v>
      </c>
      <c r="P102" s="164">
        <v>0</v>
      </c>
      <c r="Q102" s="164">
        <f>ROUND(E102*P102,5)</f>
        <v>0</v>
      </c>
      <c r="R102" s="164"/>
      <c r="S102" s="164"/>
      <c r="T102" s="165">
        <v>0</v>
      </c>
      <c r="U102" s="164">
        <f>ROUND(E102*T102,2)</f>
        <v>0</v>
      </c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 t="s">
        <v>209</v>
      </c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154"/>
    </row>
    <row r="103" spans="1:60" outlineLevel="1" x14ac:dyDescent="0.2">
      <c r="A103" s="155"/>
      <c r="B103" s="162"/>
      <c r="C103" s="194" t="s">
        <v>225</v>
      </c>
      <c r="D103" s="166"/>
      <c r="E103" s="170">
        <v>2.5</v>
      </c>
      <c r="F103" s="173"/>
      <c r="G103" s="173"/>
      <c r="H103" s="173"/>
      <c r="I103" s="173"/>
      <c r="J103" s="173"/>
      <c r="K103" s="173"/>
      <c r="L103" s="173"/>
      <c r="M103" s="173"/>
      <c r="N103" s="164"/>
      <c r="O103" s="164"/>
      <c r="P103" s="164"/>
      <c r="Q103" s="164"/>
      <c r="R103" s="164"/>
      <c r="S103" s="164"/>
      <c r="T103" s="165"/>
      <c r="U103" s="16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 t="s">
        <v>115</v>
      </c>
      <c r="AF103" s="154">
        <v>0</v>
      </c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</row>
    <row r="104" spans="1:60" ht="22.5" outlineLevel="1" x14ac:dyDescent="0.2">
      <c r="A104" s="155">
        <v>40</v>
      </c>
      <c r="B104" s="162" t="s">
        <v>226</v>
      </c>
      <c r="C104" s="193" t="s">
        <v>227</v>
      </c>
      <c r="D104" s="164" t="s">
        <v>112</v>
      </c>
      <c r="E104" s="169">
        <v>9.5</v>
      </c>
      <c r="F104" s="172"/>
      <c r="G104" s="173">
        <f>ROUND(E104*F104,2)</f>
        <v>0</v>
      </c>
      <c r="H104" s="172"/>
      <c r="I104" s="173">
        <f>ROUND(E104*H104,2)</f>
        <v>0</v>
      </c>
      <c r="J104" s="172"/>
      <c r="K104" s="173">
        <f>ROUND(E104*J104,2)</f>
        <v>0</v>
      </c>
      <c r="L104" s="173">
        <v>21</v>
      </c>
      <c r="M104" s="173">
        <f>G104*(1+L104/100)</f>
        <v>0</v>
      </c>
      <c r="N104" s="164">
        <v>0.64444000000000001</v>
      </c>
      <c r="O104" s="164">
        <f>ROUND(E104*N104,5)</f>
        <v>6.1221800000000002</v>
      </c>
      <c r="P104" s="164">
        <v>0</v>
      </c>
      <c r="Q104" s="164">
        <f>ROUND(E104*P104,5)</f>
        <v>0</v>
      </c>
      <c r="R104" s="164"/>
      <c r="S104" s="164"/>
      <c r="T104" s="165">
        <v>1.17849</v>
      </c>
      <c r="U104" s="164">
        <f>ROUND(E104*T104,2)</f>
        <v>11.2</v>
      </c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 t="s">
        <v>113</v>
      </c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</row>
    <row r="105" spans="1:60" ht="22.5" outlineLevel="1" x14ac:dyDescent="0.2">
      <c r="A105" s="155"/>
      <c r="B105" s="162"/>
      <c r="C105" s="253" t="s">
        <v>228</v>
      </c>
      <c r="D105" s="254"/>
      <c r="E105" s="255"/>
      <c r="F105" s="256"/>
      <c r="G105" s="257"/>
      <c r="H105" s="173"/>
      <c r="I105" s="173"/>
      <c r="J105" s="173"/>
      <c r="K105" s="173"/>
      <c r="L105" s="173"/>
      <c r="M105" s="173"/>
      <c r="N105" s="164"/>
      <c r="O105" s="164"/>
      <c r="P105" s="164"/>
      <c r="Q105" s="164"/>
      <c r="R105" s="164"/>
      <c r="S105" s="164"/>
      <c r="T105" s="165"/>
      <c r="U105" s="16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 t="s">
        <v>124</v>
      </c>
      <c r="AF105" s="154"/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7" t="str">
        <f>C105</f>
        <v>s provedením potřebných zemních prací, ve skladbách podle popisu (DL 60 mm, L 30 mm, ŠD 0-32 150 mm)</v>
      </c>
      <c r="BB105" s="154"/>
      <c r="BC105" s="154"/>
      <c r="BD105" s="154"/>
      <c r="BE105" s="154"/>
      <c r="BF105" s="154"/>
      <c r="BG105" s="154"/>
      <c r="BH105" s="154"/>
    </row>
    <row r="106" spans="1:60" outlineLevel="1" x14ac:dyDescent="0.2">
      <c r="A106" s="155"/>
      <c r="B106" s="162"/>
      <c r="C106" s="194" t="s">
        <v>229</v>
      </c>
      <c r="D106" s="166"/>
      <c r="E106" s="170">
        <v>9.5</v>
      </c>
      <c r="F106" s="173"/>
      <c r="G106" s="173"/>
      <c r="H106" s="173"/>
      <c r="I106" s="173"/>
      <c r="J106" s="173"/>
      <c r="K106" s="173"/>
      <c r="L106" s="173"/>
      <c r="M106" s="173"/>
      <c r="N106" s="164"/>
      <c r="O106" s="164"/>
      <c r="P106" s="164"/>
      <c r="Q106" s="164"/>
      <c r="R106" s="164"/>
      <c r="S106" s="164"/>
      <c r="T106" s="165"/>
      <c r="U106" s="16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 t="s">
        <v>115</v>
      </c>
      <c r="AF106" s="154">
        <v>0</v>
      </c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60" ht="22.5" outlineLevel="1" x14ac:dyDescent="0.2">
      <c r="A107" s="155">
        <v>41</v>
      </c>
      <c r="B107" s="162" t="s">
        <v>230</v>
      </c>
      <c r="C107" s="193" t="s">
        <v>231</v>
      </c>
      <c r="D107" s="164" t="s">
        <v>112</v>
      </c>
      <c r="E107" s="169">
        <v>4</v>
      </c>
      <c r="F107" s="172"/>
      <c r="G107" s="173">
        <f>ROUND(E107*F107,2)</f>
        <v>0</v>
      </c>
      <c r="H107" s="172"/>
      <c r="I107" s="173">
        <f>ROUND(E107*H107,2)</f>
        <v>0</v>
      </c>
      <c r="J107" s="172"/>
      <c r="K107" s="173">
        <f>ROUND(E107*J107,2)</f>
        <v>0</v>
      </c>
      <c r="L107" s="173">
        <v>21</v>
      </c>
      <c r="M107" s="173">
        <f>G107*(1+L107/100)</f>
        <v>0</v>
      </c>
      <c r="N107" s="164">
        <v>0.13150000000000001</v>
      </c>
      <c r="O107" s="164">
        <f>ROUND(E107*N107,5)</f>
        <v>0.52600000000000002</v>
      </c>
      <c r="P107" s="164">
        <v>0</v>
      </c>
      <c r="Q107" s="164">
        <f>ROUND(E107*P107,5)</f>
        <v>0</v>
      </c>
      <c r="R107" s="164"/>
      <c r="S107" s="164"/>
      <c r="T107" s="165">
        <v>0</v>
      </c>
      <c r="U107" s="164">
        <f>ROUND(E107*T107,2)</f>
        <v>0</v>
      </c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 t="s">
        <v>209</v>
      </c>
      <c r="AF107" s="154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</row>
    <row r="108" spans="1:60" outlineLevel="1" x14ac:dyDescent="0.2">
      <c r="A108" s="155"/>
      <c r="B108" s="162"/>
      <c r="C108" s="194" t="s">
        <v>232</v>
      </c>
      <c r="D108" s="166"/>
      <c r="E108" s="170">
        <v>4</v>
      </c>
      <c r="F108" s="173"/>
      <c r="G108" s="173"/>
      <c r="H108" s="173"/>
      <c r="I108" s="173"/>
      <c r="J108" s="173"/>
      <c r="K108" s="173"/>
      <c r="L108" s="173"/>
      <c r="M108" s="173"/>
      <c r="N108" s="164"/>
      <c r="O108" s="164"/>
      <c r="P108" s="164"/>
      <c r="Q108" s="164"/>
      <c r="R108" s="164"/>
      <c r="S108" s="164"/>
      <c r="T108" s="165"/>
      <c r="U108" s="16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 t="s">
        <v>115</v>
      </c>
      <c r="AF108" s="154">
        <v>0</v>
      </c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</row>
    <row r="109" spans="1:60" outlineLevel="1" x14ac:dyDescent="0.2">
      <c r="A109" s="155">
        <v>42</v>
      </c>
      <c r="B109" s="162" t="s">
        <v>233</v>
      </c>
      <c r="C109" s="193" t="s">
        <v>234</v>
      </c>
      <c r="D109" s="164" t="s">
        <v>112</v>
      </c>
      <c r="E109" s="169">
        <v>1.5</v>
      </c>
      <c r="F109" s="172"/>
      <c r="G109" s="173">
        <f>ROUND(E109*F109,2)</f>
        <v>0</v>
      </c>
      <c r="H109" s="172"/>
      <c r="I109" s="173">
        <f>ROUND(E109*H109,2)</f>
        <v>0</v>
      </c>
      <c r="J109" s="172"/>
      <c r="K109" s="173">
        <f>ROUND(E109*J109,2)</f>
        <v>0</v>
      </c>
      <c r="L109" s="173">
        <v>21</v>
      </c>
      <c r="M109" s="173">
        <f>G109*(1+L109/100)</f>
        <v>0</v>
      </c>
      <c r="N109" s="164">
        <v>1.4999999999999999E-2</v>
      </c>
      <c r="O109" s="164">
        <f>ROUND(E109*N109,5)</f>
        <v>2.2499999999999999E-2</v>
      </c>
      <c r="P109" s="164">
        <v>0</v>
      </c>
      <c r="Q109" s="164">
        <f>ROUND(E109*P109,5)</f>
        <v>0</v>
      </c>
      <c r="R109" s="164"/>
      <c r="S109" s="164"/>
      <c r="T109" s="165">
        <v>0.39400000000000002</v>
      </c>
      <c r="U109" s="164">
        <f>ROUND(E109*T109,2)</f>
        <v>0.59</v>
      </c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 t="s">
        <v>119</v>
      </c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</row>
    <row r="110" spans="1:60" outlineLevel="1" x14ac:dyDescent="0.2">
      <c r="A110" s="155"/>
      <c r="B110" s="162"/>
      <c r="C110" s="194" t="s">
        <v>235</v>
      </c>
      <c r="D110" s="166"/>
      <c r="E110" s="170">
        <v>1.5</v>
      </c>
      <c r="F110" s="173"/>
      <c r="G110" s="173"/>
      <c r="H110" s="173"/>
      <c r="I110" s="173"/>
      <c r="J110" s="173"/>
      <c r="K110" s="173"/>
      <c r="L110" s="173"/>
      <c r="M110" s="173"/>
      <c r="N110" s="164"/>
      <c r="O110" s="164"/>
      <c r="P110" s="164"/>
      <c r="Q110" s="164"/>
      <c r="R110" s="164"/>
      <c r="S110" s="164"/>
      <c r="T110" s="165"/>
      <c r="U110" s="16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 t="s">
        <v>115</v>
      </c>
      <c r="AF110" s="154">
        <v>0</v>
      </c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60" x14ac:dyDescent="0.2">
      <c r="A111" s="156" t="s">
        <v>108</v>
      </c>
      <c r="B111" s="163" t="s">
        <v>71</v>
      </c>
      <c r="C111" s="195" t="s">
        <v>72</v>
      </c>
      <c r="D111" s="167"/>
      <c r="E111" s="171"/>
      <c r="F111" s="174"/>
      <c r="G111" s="174">
        <f>SUMIF(AE112:AE112,"&lt;&gt;NOR",G112:G112)</f>
        <v>0</v>
      </c>
      <c r="H111" s="174"/>
      <c r="I111" s="174">
        <f>SUM(I112:I112)</f>
        <v>0</v>
      </c>
      <c r="J111" s="174"/>
      <c r="K111" s="174">
        <f>SUM(K112:K112)</f>
        <v>0</v>
      </c>
      <c r="L111" s="174"/>
      <c r="M111" s="174">
        <f>SUM(M112:M112)</f>
        <v>0</v>
      </c>
      <c r="N111" s="167"/>
      <c r="O111" s="167">
        <f>SUM(O112:O112)</f>
        <v>26.28</v>
      </c>
      <c r="P111" s="167"/>
      <c r="Q111" s="167">
        <f>SUM(Q112:Q112)</f>
        <v>0</v>
      </c>
      <c r="R111" s="167"/>
      <c r="S111" s="167"/>
      <c r="T111" s="168"/>
      <c r="U111" s="167">
        <f>SUM(U112:U112)</f>
        <v>29.57</v>
      </c>
      <c r="AE111" t="s">
        <v>109</v>
      </c>
    </row>
    <row r="112" spans="1:60" outlineLevel="1" x14ac:dyDescent="0.2">
      <c r="A112" s="155">
        <v>43</v>
      </c>
      <c r="B112" s="162" t="s">
        <v>236</v>
      </c>
      <c r="C112" s="193" t="s">
        <v>322</v>
      </c>
      <c r="D112" s="164" t="s">
        <v>112</v>
      </c>
      <c r="E112" s="169">
        <v>109.5</v>
      </c>
      <c r="F112" s="172"/>
      <c r="G112" s="173">
        <f>ROUND(E112*F112,2)</f>
        <v>0</v>
      </c>
      <c r="H112" s="172"/>
      <c r="I112" s="173">
        <f>ROUND(E112*H112,2)</f>
        <v>0</v>
      </c>
      <c r="J112" s="172"/>
      <c r="K112" s="173">
        <f>ROUND(E112*J112,2)</f>
        <v>0</v>
      </c>
      <c r="L112" s="173">
        <v>21</v>
      </c>
      <c r="M112" s="173">
        <f>G112*(1+L112/100)</f>
        <v>0</v>
      </c>
      <c r="N112" s="164">
        <v>0.24</v>
      </c>
      <c r="O112" s="164">
        <f>ROUND(E112*N112,5)</f>
        <v>26.28</v>
      </c>
      <c r="P112" s="164">
        <v>0</v>
      </c>
      <c r="Q112" s="164">
        <f>ROUND(E112*P112,5)</f>
        <v>0</v>
      </c>
      <c r="R112" s="164"/>
      <c r="S112" s="164"/>
      <c r="T112" s="165">
        <v>0.27</v>
      </c>
      <c r="U112" s="164">
        <f>ROUND(E112*T112,2)</f>
        <v>29.57</v>
      </c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 t="s">
        <v>119</v>
      </c>
      <c r="AF112" s="154"/>
      <c r="AG112" s="154"/>
      <c r="AH112" s="154"/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</row>
    <row r="113" spans="1:60" x14ac:dyDescent="0.2">
      <c r="A113" s="156" t="s">
        <v>108</v>
      </c>
      <c r="B113" s="163" t="s">
        <v>73</v>
      </c>
      <c r="C113" s="195" t="s">
        <v>74</v>
      </c>
      <c r="D113" s="167"/>
      <c r="E113" s="171"/>
      <c r="F113" s="174"/>
      <c r="G113" s="174">
        <f>SUMIF(AE114:AE144,"&lt;&gt;NOR",G114:G144)</f>
        <v>0</v>
      </c>
      <c r="H113" s="174"/>
      <c r="I113" s="174">
        <f>SUM(I114:I144)</f>
        <v>0</v>
      </c>
      <c r="J113" s="174"/>
      <c r="K113" s="174">
        <f>SUM(K114:K144)</f>
        <v>0</v>
      </c>
      <c r="L113" s="174"/>
      <c r="M113" s="174">
        <f>SUM(M114:M144)</f>
        <v>0</v>
      </c>
      <c r="N113" s="167"/>
      <c r="O113" s="167">
        <f>SUM(O114:O144)</f>
        <v>33.800440000000002</v>
      </c>
      <c r="P113" s="167"/>
      <c r="Q113" s="167">
        <f>SUM(Q114:Q144)</f>
        <v>0</v>
      </c>
      <c r="R113" s="167"/>
      <c r="S113" s="167"/>
      <c r="T113" s="168"/>
      <c r="U113" s="167">
        <f>SUM(U114:U144)</f>
        <v>43.550000000000004</v>
      </c>
      <c r="AE113" t="s">
        <v>109</v>
      </c>
    </row>
    <row r="114" spans="1:60" outlineLevel="1" x14ac:dyDescent="0.2">
      <c r="A114" s="155">
        <v>44</v>
      </c>
      <c r="B114" s="162" t="s">
        <v>237</v>
      </c>
      <c r="C114" s="193" t="s">
        <v>238</v>
      </c>
      <c r="D114" s="164" t="s">
        <v>118</v>
      </c>
      <c r="E114" s="169">
        <v>9</v>
      </c>
      <c r="F114" s="172"/>
      <c r="G114" s="173">
        <f>ROUND(E114*F114,2)</f>
        <v>0</v>
      </c>
      <c r="H114" s="172"/>
      <c r="I114" s="173">
        <f>ROUND(E114*H114,2)</f>
        <v>0</v>
      </c>
      <c r="J114" s="172"/>
      <c r="K114" s="173">
        <f>ROUND(E114*J114,2)</f>
        <v>0</v>
      </c>
      <c r="L114" s="173">
        <v>21</v>
      </c>
      <c r="M114" s="173">
        <f>G114*(1+L114/100)</f>
        <v>0</v>
      </c>
      <c r="N114" s="164">
        <v>0</v>
      </c>
      <c r="O114" s="164">
        <f>ROUND(E114*N114,5)</f>
        <v>0</v>
      </c>
      <c r="P114" s="164">
        <v>0</v>
      </c>
      <c r="Q114" s="164">
        <f>ROUND(E114*P114,5)</f>
        <v>0</v>
      </c>
      <c r="R114" s="164"/>
      <c r="S114" s="164"/>
      <c r="T114" s="165">
        <v>3.6999999999999998E-2</v>
      </c>
      <c r="U114" s="164">
        <f>ROUND(E114*T114,2)</f>
        <v>0.33</v>
      </c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 t="s">
        <v>119</v>
      </c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</row>
    <row r="115" spans="1:60" outlineLevel="1" x14ac:dyDescent="0.2">
      <c r="A115" s="155"/>
      <c r="B115" s="162"/>
      <c r="C115" s="194" t="s">
        <v>239</v>
      </c>
      <c r="D115" s="166"/>
      <c r="E115" s="170">
        <v>9</v>
      </c>
      <c r="F115" s="173"/>
      <c r="G115" s="173"/>
      <c r="H115" s="173"/>
      <c r="I115" s="173"/>
      <c r="J115" s="173"/>
      <c r="K115" s="173"/>
      <c r="L115" s="173"/>
      <c r="M115" s="173"/>
      <c r="N115" s="164"/>
      <c r="O115" s="164"/>
      <c r="P115" s="164"/>
      <c r="Q115" s="164"/>
      <c r="R115" s="164"/>
      <c r="S115" s="164"/>
      <c r="T115" s="165"/>
      <c r="U115" s="16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 t="s">
        <v>115</v>
      </c>
      <c r="AF115" s="154">
        <v>0</v>
      </c>
      <c r="AG115" s="154"/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</row>
    <row r="116" spans="1:60" ht="22.5" outlineLevel="1" x14ac:dyDescent="0.2">
      <c r="A116" s="155">
        <v>45</v>
      </c>
      <c r="B116" s="162" t="s">
        <v>240</v>
      </c>
      <c r="C116" s="193" t="s">
        <v>241</v>
      </c>
      <c r="D116" s="164" t="s">
        <v>118</v>
      </c>
      <c r="E116" s="169">
        <v>94.5</v>
      </c>
      <c r="F116" s="172"/>
      <c r="G116" s="173">
        <f>ROUND(E116*F116,2)</f>
        <v>0</v>
      </c>
      <c r="H116" s="172"/>
      <c r="I116" s="173">
        <f>ROUND(E116*H116,2)</f>
        <v>0</v>
      </c>
      <c r="J116" s="172"/>
      <c r="K116" s="173">
        <f>ROUND(E116*J116,2)</f>
        <v>0</v>
      </c>
      <c r="L116" s="173">
        <v>21</v>
      </c>
      <c r="M116" s="173">
        <f>G116*(1+L116/100)</f>
        <v>0</v>
      </c>
      <c r="N116" s="164">
        <v>0.26980999999999999</v>
      </c>
      <c r="O116" s="164">
        <f>ROUND(E116*N116,5)</f>
        <v>25.497050000000002</v>
      </c>
      <c r="P116" s="164">
        <v>0</v>
      </c>
      <c r="Q116" s="164">
        <f>ROUND(E116*P116,5)</f>
        <v>0</v>
      </c>
      <c r="R116" s="164"/>
      <c r="S116" s="164"/>
      <c r="T116" s="165">
        <v>0.27200000000000002</v>
      </c>
      <c r="U116" s="164">
        <f>ROUND(E116*T116,2)</f>
        <v>25.7</v>
      </c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 t="s">
        <v>119</v>
      </c>
      <c r="AF116" s="154"/>
      <c r="AG116" s="154"/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</row>
    <row r="117" spans="1:60" outlineLevel="1" x14ac:dyDescent="0.2">
      <c r="A117" s="155"/>
      <c r="B117" s="162"/>
      <c r="C117" s="253" t="s">
        <v>242</v>
      </c>
      <c r="D117" s="254"/>
      <c r="E117" s="255"/>
      <c r="F117" s="256"/>
      <c r="G117" s="257"/>
      <c r="H117" s="173"/>
      <c r="I117" s="173"/>
      <c r="J117" s="173"/>
      <c r="K117" s="173"/>
      <c r="L117" s="173"/>
      <c r="M117" s="173"/>
      <c r="N117" s="164"/>
      <c r="O117" s="164"/>
      <c r="P117" s="164"/>
      <c r="Q117" s="164"/>
      <c r="R117" s="164"/>
      <c r="S117" s="164"/>
      <c r="T117" s="165"/>
      <c r="U117" s="164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 t="s">
        <v>124</v>
      </c>
      <c r="AF117" s="154"/>
      <c r="AG117" s="154"/>
      <c r="AH117" s="154"/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7" t="str">
        <f>C117</f>
        <v>lože z betonu prostého C 12/15 tl. 80 až 100 mm</v>
      </c>
      <c r="BB117" s="154"/>
      <c r="BC117" s="154"/>
      <c r="BD117" s="154"/>
      <c r="BE117" s="154"/>
      <c r="BF117" s="154"/>
      <c r="BG117" s="154"/>
      <c r="BH117" s="154"/>
    </row>
    <row r="118" spans="1:60" outlineLevel="1" x14ac:dyDescent="0.2">
      <c r="A118" s="155"/>
      <c r="B118" s="162"/>
      <c r="C118" s="194" t="s">
        <v>243</v>
      </c>
      <c r="D118" s="166"/>
      <c r="E118" s="170">
        <v>94.5</v>
      </c>
      <c r="F118" s="173"/>
      <c r="G118" s="173"/>
      <c r="H118" s="173"/>
      <c r="I118" s="173"/>
      <c r="J118" s="173"/>
      <c r="K118" s="173"/>
      <c r="L118" s="173"/>
      <c r="M118" s="173"/>
      <c r="N118" s="164"/>
      <c r="O118" s="164"/>
      <c r="P118" s="164"/>
      <c r="Q118" s="164"/>
      <c r="R118" s="164"/>
      <c r="S118" s="164"/>
      <c r="T118" s="165"/>
      <c r="U118" s="16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 t="s">
        <v>115</v>
      </c>
      <c r="AF118" s="154">
        <v>0</v>
      </c>
      <c r="AG118" s="154"/>
      <c r="AH118" s="154"/>
      <c r="AI118" s="154"/>
      <c r="AJ118" s="154"/>
      <c r="AK118" s="154"/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  <c r="BD118" s="154"/>
      <c r="BE118" s="154"/>
      <c r="BF118" s="154"/>
      <c r="BG118" s="154"/>
      <c r="BH118" s="154"/>
    </row>
    <row r="119" spans="1:60" ht="22.5" outlineLevel="1" x14ac:dyDescent="0.2">
      <c r="A119" s="155">
        <v>46</v>
      </c>
      <c r="B119" s="162" t="s">
        <v>244</v>
      </c>
      <c r="C119" s="193" t="s">
        <v>245</v>
      </c>
      <c r="D119" s="164" t="s">
        <v>118</v>
      </c>
      <c r="E119" s="169">
        <v>8</v>
      </c>
      <c r="F119" s="172"/>
      <c r="G119" s="173">
        <f>ROUND(E119*F119,2)</f>
        <v>0</v>
      </c>
      <c r="H119" s="172"/>
      <c r="I119" s="173">
        <f>ROUND(E119*H119,2)</f>
        <v>0</v>
      </c>
      <c r="J119" s="172"/>
      <c r="K119" s="173">
        <f>ROUND(E119*J119,2)</f>
        <v>0</v>
      </c>
      <c r="L119" s="173">
        <v>21</v>
      </c>
      <c r="M119" s="173">
        <f>G119*(1+L119/100)</f>
        <v>0</v>
      </c>
      <c r="N119" s="164">
        <v>0.21115999999999999</v>
      </c>
      <c r="O119" s="164">
        <f>ROUND(E119*N119,5)</f>
        <v>1.6892799999999999</v>
      </c>
      <c r="P119" s="164">
        <v>0</v>
      </c>
      <c r="Q119" s="164">
        <f>ROUND(E119*P119,5)</f>
        <v>0</v>
      </c>
      <c r="R119" s="164"/>
      <c r="S119" s="164"/>
      <c r="T119" s="165">
        <v>0.27200000000000002</v>
      </c>
      <c r="U119" s="164">
        <f>ROUND(E119*T119,2)</f>
        <v>2.1800000000000002</v>
      </c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 t="s">
        <v>119</v>
      </c>
      <c r="AF119" s="154"/>
      <c r="AG119" s="154"/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154"/>
      <c r="BH119" s="154"/>
    </row>
    <row r="120" spans="1:60" outlineLevel="1" x14ac:dyDescent="0.2">
      <c r="A120" s="155"/>
      <c r="B120" s="162"/>
      <c r="C120" s="194" t="s">
        <v>246</v>
      </c>
      <c r="D120" s="166"/>
      <c r="E120" s="170">
        <v>8</v>
      </c>
      <c r="F120" s="173"/>
      <c r="G120" s="173"/>
      <c r="H120" s="173"/>
      <c r="I120" s="173"/>
      <c r="J120" s="173"/>
      <c r="K120" s="173"/>
      <c r="L120" s="173"/>
      <c r="M120" s="173"/>
      <c r="N120" s="164"/>
      <c r="O120" s="164"/>
      <c r="P120" s="164"/>
      <c r="Q120" s="164"/>
      <c r="R120" s="164"/>
      <c r="S120" s="164"/>
      <c r="T120" s="165"/>
      <c r="U120" s="164"/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 t="s">
        <v>115</v>
      </c>
      <c r="AF120" s="154">
        <v>0</v>
      </c>
      <c r="AG120" s="154"/>
      <c r="AH120" s="154"/>
      <c r="AI120" s="154"/>
      <c r="AJ120" s="154"/>
      <c r="AK120" s="154"/>
      <c r="AL120" s="154"/>
      <c r="AM120" s="154"/>
      <c r="AN120" s="154"/>
      <c r="AO120" s="154"/>
      <c r="AP120" s="154"/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</row>
    <row r="121" spans="1:60" ht="22.5" outlineLevel="1" x14ac:dyDescent="0.2">
      <c r="A121" s="155">
        <v>47</v>
      </c>
      <c r="B121" s="162" t="s">
        <v>247</v>
      </c>
      <c r="C121" s="193" t="s">
        <v>248</v>
      </c>
      <c r="D121" s="164" t="s">
        <v>118</v>
      </c>
      <c r="E121" s="169">
        <v>20.5</v>
      </c>
      <c r="F121" s="172"/>
      <c r="G121" s="173">
        <f>ROUND(E121*F121,2)</f>
        <v>0</v>
      </c>
      <c r="H121" s="172"/>
      <c r="I121" s="173">
        <f>ROUND(E121*H121,2)</f>
        <v>0</v>
      </c>
      <c r="J121" s="172"/>
      <c r="K121" s="173">
        <f>ROUND(E121*J121,2)</f>
        <v>0</v>
      </c>
      <c r="L121" s="173">
        <v>21</v>
      </c>
      <c r="M121" s="173">
        <f>G121*(1+L121/100)</f>
        <v>0</v>
      </c>
      <c r="N121" s="164">
        <v>0.19520000000000001</v>
      </c>
      <c r="O121" s="164">
        <f>ROUND(E121*N121,5)</f>
        <v>4.0015999999999998</v>
      </c>
      <c r="P121" s="164">
        <v>0</v>
      </c>
      <c r="Q121" s="164">
        <f>ROUND(E121*P121,5)</f>
        <v>0</v>
      </c>
      <c r="R121" s="164"/>
      <c r="S121" s="164"/>
      <c r="T121" s="165">
        <v>0.27200000000000002</v>
      </c>
      <c r="U121" s="164">
        <f>ROUND(E121*T121,2)</f>
        <v>5.58</v>
      </c>
      <c r="V121" s="154"/>
      <c r="W121" s="154"/>
      <c r="X121" s="154"/>
      <c r="Y121" s="154"/>
      <c r="Z121" s="154"/>
      <c r="AA121" s="154"/>
      <c r="AB121" s="154"/>
      <c r="AC121" s="154"/>
      <c r="AD121" s="154"/>
      <c r="AE121" s="154" t="s">
        <v>119</v>
      </c>
      <c r="AF121" s="154"/>
      <c r="AG121" s="154"/>
      <c r="AH121" s="154"/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4"/>
      <c r="AS121" s="154"/>
      <c r="AT121" s="154"/>
      <c r="AU121" s="154"/>
      <c r="AV121" s="154"/>
      <c r="AW121" s="154"/>
      <c r="AX121" s="154"/>
      <c r="AY121" s="154"/>
      <c r="AZ121" s="154"/>
      <c r="BA121" s="154"/>
      <c r="BB121" s="154"/>
      <c r="BC121" s="154"/>
      <c r="BD121" s="154"/>
      <c r="BE121" s="154"/>
      <c r="BF121" s="154"/>
      <c r="BG121" s="154"/>
      <c r="BH121" s="154"/>
    </row>
    <row r="122" spans="1:60" outlineLevel="1" x14ac:dyDescent="0.2">
      <c r="A122" s="155"/>
      <c r="B122" s="162"/>
      <c r="C122" s="194" t="s">
        <v>249</v>
      </c>
      <c r="D122" s="166"/>
      <c r="E122" s="170">
        <v>20.5</v>
      </c>
      <c r="F122" s="173"/>
      <c r="G122" s="173"/>
      <c r="H122" s="173"/>
      <c r="I122" s="173"/>
      <c r="J122" s="173"/>
      <c r="K122" s="173"/>
      <c r="L122" s="173"/>
      <c r="M122" s="173"/>
      <c r="N122" s="164"/>
      <c r="O122" s="164"/>
      <c r="P122" s="164"/>
      <c r="Q122" s="164"/>
      <c r="R122" s="164"/>
      <c r="S122" s="164"/>
      <c r="T122" s="165"/>
      <c r="U122" s="16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 t="s">
        <v>115</v>
      </c>
      <c r="AF122" s="154">
        <v>0</v>
      </c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  <c r="BE122" s="154"/>
      <c r="BF122" s="154"/>
      <c r="BG122" s="154"/>
      <c r="BH122" s="154"/>
    </row>
    <row r="123" spans="1:60" ht="22.5" outlineLevel="1" x14ac:dyDescent="0.2">
      <c r="A123" s="155">
        <v>48</v>
      </c>
      <c r="B123" s="162" t="s">
        <v>250</v>
      </c>
      <c r="C123" s="193" t="s">
        <v>251</v>
      </c>
      <c r="D123" s="164" t="s">
        <v>118</v>
      </c>
      <c r="E123" s="169">
        <v>2</v>
      </c>
      <c r="F123" s="172"/>
      <c r="G123" s="173">
        <f>ROUND(E123*F123,2)</f>
        <v>0</v>
      </c>
      <c r="H123" s="172"/>
      <c r="I123" s="173">
        <f>ROUND(E123*H123,2)</f>
        <v>0</v>
      </c>
      <c r="J123" s="172"/>
      <c r="K123" s="173">
        <f>ROUND(E123*J123,2)</f>
        <v>0</v>
      </c>
      <c r="L123" s="173">
        <v>21</v>
      </c>
      <c r="M123" s="173">
        <f>G123*(1+L123/100)</f>
        <v>0</v>
      </c>
      <c r="N123" s="164">
        <v>0.19189000000000001</v>
      </c>
      <c r="O123" s="164">
        <f>ROUND(E123*N123,5)</f>
        <v>0.38378000000000001</v>
      </c>
      <c r="P123" s="164">
        <v>0</v>
      </c>
      <c r="Q123" s="164">
        <f>ROUND(E123*P123,5)</f>
        <v>0</v>
      </c>
      <c r="R123" s="164"/>
      <c r="S123" s="164"/>
      <c r="T123" s="165">
        <v>0.16200000000000001</v>
      </c>
      <c r="U123" s="164">
        <f>ROUND(E123*T123,2)</f>
        <v>0.32</v>
      </c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 t="s">
        <v>119</v>
      </c>
      <c r="AF123" s="154"/>
      <c r="AG123" s="154"/>
      <c r="AH123" s="154"/>
      <c r="AI123" s="154"/>
      <c r="AJ123" s="154"/>
      <c r="AK123" s="154"/>
      <c r="AL123" s="154"/>
      <c r="AM123" s="154"/>
      <c r="AN123" s="154"/>
      <c r="AO123" s="154"/>
      <c r="AP123" s="154"/>
      <c r="AQ123" s="154"/>
      <c r="AR123" s="154"/>
      <c r="AS123" s="154"/>
      <c r="AT123" s="154"/>
      <c r="AU123" s="154"/>
      <c r="AV123" s="154"/>
      <c r="AW123" s="154"/>
      <c r="AX123" s="154"/>
      <c r="AY123" s="154"/>
      <c r="AZ123" s="154"/>
      <c r="BA123" s="154"/>
      <c r="BB123" s="154"/>
      <c r="BC123" s="154"/>
      <c r="BD123" s="154"/>
      <c r="BE123" s="154"/>
      <c r="BF123" s="154"/>
      <c r="BG123" s="154"/>
      <c r="BH123" s="154"/>
    </row>
    <row r="124" spans="1:60" outlineLevel="1" x14ac:dyDescent="0.2">
      <c r="A124" s="155"/>
      <c r="B124" s="162"/>
      <c r="C124" s="253" t="s">
        <v>252</v>
      </c>
      <c r="D124" s="254"/>
      <c r="E124" s="255"/>
      <c r="F124" s="256"/>
      <c r="G124" s="257"/>
      <c r="H124" s="173"/>
      <c r="I124" s="173"/>
      <c r="J124" s="173"/>
      <c r="K124" s="173"/>
      <c r="L124" s="173"/>
      <c r="M124" s="173"/>
      <c r="N124" s="164"/>
      <c r="O124" s="164"/>
      <c r="P124" s="164"/>
      <c r="Q124" s="164"/>
      <c r="R124" s="164"/>
      <c r="S124" s="164"/>
      <c r="T124" s="165"/>
      <c r="U124" s="164"/>
      <c r="V124" s="154"/>
      <c r="W124" s="154"/>
      <c r="X124" s="154"/>
      <c r="Y124" s="154"/>
      <c r="Z124" s="154"/>
      <c r="AA124" s="154"/>
      <c r="AB124" s="154"/>
      <c r="AC124" s="154"/>
      <c r="AD124" s="154"/>
      <c r="AE124" s="154" t="s">
        <v>124</v>
      </c>
      <c r="AF124" s="154"/>
      <c r="AG124" s="154"/>
      <c r="AH124" s="154"/>
      <c r="AI124" s="154"/>
      <c r="AJ124" s="154"/>
      <c r="AK124" s="154"/>
      <c r="AL124" s="154"/>
      <c r="AM124" s="154"/>
      <c r="AN124" s="154"/>
      <c r="AO124" s="154"/>
      <c r="AP124" s="154"/>
      <c r="AQ124" s="154"/>
      <c r="AR124" s="154"/>
      <c r="AS124" s="154"/>
      <c r="AT124" s="154"/>
      <c r="AU124" s="154"/>
      <c r="AV124" s="154"/>
      <c r="AW124" s="154"/>
      <c r="AX124" s="154"/>
      <c r="AY124" s="154"/>
      <c r="AZ124" s="154"/>
      <c r="BA124" s="157" t="str">
        <f>C124</f>
        <v>lože z betonu prostého C 16/20 tl. 80 až 100 mm</v>
      </c>
      <c r="BB124" s="154"/>
      <c r="BC124" s="154"/>
      <c r="BD124" s="154"/>
      <c r="BE124" s="154"/>
      <c r="BF124" s="154"/>
      <c r="BG124" s="154"/>
      <c r="BH124" s="154"/>
    </row>
    <row r="125" spans="1:60" outlineLevel="1" x14ac:dyDescent="0.2">
      <c r="A125" s="155"/>
      <c r="B125" s="162"/>
      <c r="C125" s="194" t="s">
        <v>253</v>
      </c>
      <c r="D125" s="166"/>
      <c r="E125" s="170">
        <v>2</v>
      </c>
      <c r="F125" s="173"/>
      <c r="G125" s="173"/>
      <c r="H125" s="173"/>
      <c r="I125" s="173"/>
      <c r="J125" s="173"/>
      <c r="K125" s="173"/>
      <c r="L125" s="173"/>
      <c r="M125" s="173"/>
      <c r="N125" s="164"/>
      <c r="O125" s="164"/>
      <c r="P125" s="164"/>
      <c r="Q125" s="164"/>
      <c r="R125" s="164"/>
      <c r="S125" s="164"/>
      <c r="T125" s="165"/>
      <c r="U125" s="164"/>
      <c r="V125" s="154"/>
      <c r="W125" s="154"/>
      <c r="X125" s="154"/>
      <c r="Y125" s="154"/>
      <c r="Z125" s="154"/>
      <c r="AA125" s="154"/>
      <c r="AB125" s="154"/>
      <c r="AC125" s="154"/>
      <c r="AD125" s="154"/>
      <c r="AE125" s="154" t="s">
        <v>115</v>
      </c>
      <c r="AF125" s="154">
        <v>0</v>
      </c>
      <c r="AG125" s="154"/>
      <c r="AH125" s="154"/>
      <c r="AI125" s="154"/>
      <c r="AJ125" s="154"/>
      <c r="AK125" s="154"/>
      <c r="AL125" s="154"/>
      <c r="AM125" s="154"/>
      <c r="AN125" s="154"/>
      <c r="AO125" s="154"/>
      <c r="AP125" s="154"/>
      <c r="AQ125" s="154"/>
      <c r="AR125" s="154"/>
      <c r="AS125" s="154"/>
      <c r="AT125" s="154"/>
      <c r="AU125" s="154"/>
      <c r="AV125" s="154"/>
      <c r="AW125" s="154"/>
      <c r="AX125" s="154"/>
      <c r="AY125" s="154"/>
      <c r="AZ125" s="154"/>
      <c r="BA125" s="154"/>
      <c r="BB125" s="154"/>
      <c r="BC125" s="154"/>
      <c r="BD125" s="154"/>
      <c r="BE125" s="154"/>
      <c r="BF125" s="154"/>
      <c r="BG125" s="154"/>
      <c r="BH125" s="154"/>
    </row>
    <row r="126" spans="1:60" outlineLevel="1" x14ac:dyDescent="0.2">
      <c r="A126" s="155">
        <v>49</v>
      </c>
      <c r="B126" s="162" t="s">
        <v>254</v>
      </c>
      <c r="C126" s="193" t="s">
        <v>255</v>
      </c>
      <c r="D126" s="164" t="s">
        <v>118</v>
      </c>
      <c r="E126" s="169">
        <v>8.5</v>
      </c>
      <c r="F126" s="172"/>
      <c r="G126" s="173">
        <f>ROUND(E126*F126,2)</f>
        <v>0</v>
      </c>
      <c r="H126" s="172"/>
      <c r="I126" s="173">
        <f>ROUND(E126*H126,2)</f>
        <v>0</v>
      </c>
      <c r="J126" s="172"/>
      <c r="K126" s="173">
        <f>ROUND(E126*J126,2)</f>
        <v>0</v>
      </c>
      <c r="L126" s="173">
        <v>21</v>
      </c>
      <c r="M126" s="173">
        <f>G126*(1+L126/100)</f>
        <v>0</v>
      </c>
      <c r="N126" s="164">
        <v>0.1575</v>
      </c>
      <c r="O126" s="164">
        <f>ROUND(E126*N126,5)</f>
        <v>1.3387500000000001</v>
      </c>
      <c r="P126" s="164">
        <v>0</v>
      </c>
      <c r="Q126" s="164">
        <f>ROUND(E126*P126,5)</f>
        <v>0</v>
      </c>
      <c r="R126" s="164"/>
      <c r="S126" s="164"/>
      <c r="T126" s="165">
        <v>0.4</v>
      </c>
      <c r="U126" s="164">
        <f>ROUND(E126*T126,2)</f>
        <v>3.4</v>
      </c>
      <c r="V126" s="154"/>
      <c r="W126" s="154"/>
      <c r="X126" s="154"/>
      <c r="Y126" s="154"/>
      <c r="Z126" s="154"/>
      <c r="AA126" s="154"/>
      <c r="AB126" s="154"/>
      <c r="AC126" s="154"/>
      <c r="AD126" s="154"/>
      <c r="AE126" s="154" t="s">
        <v>119</v>
      </c>
      <c r="AF126" s="154"/>
      <c r="AG126" s="154"/>
      <c r="AH126" s="154"/>
      <c r="AI126" s="154"/>
      <c r="AJ126" s="154"/>
      <c r="AK126" s="154"/>
      <c r="AL126" s="154"/>
      <c r="AM126" s="154"/>
      <c r="AN126" s="154"/>
      <c r="AO126" s="154"/>
      <c r="AP126" s="154"/>
      <c r="AQ126" s="154"/>
      <c r="AR126" s="154"/>
      <c r="AS126" s="154"/>
      <c r="AT126" s="154"/>
      <c r="AU126" s="154"/>
      <c r="AV126" s="154"/>
      <c r="AW126" s="154"/>
      <c r="AX126" s="154"/>
      <c r="AY126" s="154"/>
      <c r="AZ126" s="154"/>
      <c r="BA126" s="154"/>
      <c r="BB126" s="154"/>
      <c r="BC126" s="154"/>
      <c r="BD126" s="154"/>
      <c r="BE126" s="154"/>
      <c r="BF126" s="154"/>
      <c r="BG126" s="154"/>
      <c r="BH126" s="154"/>
    </row>
    <row r="127" spans="1:60" outlineLevel="1" x14ac:dyDescent="0.2">
      <c r="A127" s="155"/>
      <c r="B127" s="162"/>
      <c r="C127" s="253" t="s">
        <v>256</v>
      </c>
      <c r="D127" s="254"/>
      <c r="E127" s="255"/>
      <c r="F127" s="256"/>
      <c r="G127" s="257"/>
      <c r="H127" s="173"/>
      <c r="I127" s="173"/>
      <c r="J127" s="173"/>
      <c r="K127" s="173"/>
      <c r="L127" s="173"/>
      <c r="M127" s="173"/>
      <c r="N127" s="164"/>
      <c r="O127" s="164"/>
      <c r="P127" s="164"/>
      <c r="Q127" s="164"/>
      <c r="R127" s="164"/>
      <c r="S127" s="164"/>
      <c r="T127" s="165"/>
      <c r="U127" s="164"/>
      <c r="V127" s="154"/>
      <c r="W127" s="154"/>
      <c r="X127" s="154"/>
      <c r="Y127" s="154"/>
      <c r="Z127" s="154"/>
      <c r="AA127" s="154"/>
      <c r="AB127" s="154"/>
      <c r="AC127" s="154"/>
      <c r="AD127" s="154"/>
      <c r="AE127" s="154" t="s">
        <v>124</v>
      </c>
      <c r="AF127" s="154"/>
      <c r="AG127" s="154"/>
      <c r="AH127" s="154"/>
      <c r="AI127" s="154"/>
      <c r="AJ127" s="154"/>
      <c r="AK127" s="154"/>
      <c r="AL127" s="154"/>
      <c r="AM127" s="154"/>
      <c r="AN127" s="154"/>
      <c r="AO127" s="154"/>
      <c r="AP127" s="154"/>
      <c r="AQ127" s="154"/>
      <c r="AR127" s="154"/>
      <c r="AS127" s="154"/>
      <c r="AT127" s="154"/>
      <c r="AU127" s="154"/>
      <c r="AV127" s="154"/>
      <c r="AW127" s="154"/>
      <c r="AX127" s="154"/>
      <c r="AY127" s="154"/>
      <c r="AZ127" s="154"/>
      <c r="BA127" s="157" t="str">
        <f>C127</f>
        <v>použití stávajících dlažebních kostek</v>
      </c>
      <c r="BB127" s="154"/>
      <c r="BC127" s="154"/>
      <c r="BD127" s="154"/>
      <c r="BE127" s="154"/>
      <c r="BF127" s="154"/>
      <c r="BG127" s="154"/>
      <c r="BH127" s="154"/>
    </row>
    <row r="128" spans="1:60" outlineLevel="1" x14ac:dyDescent="0.2">
      <c r="A128" s="155"/>
      <c r="B128" s="162"/>
      <c r="C128" s="194" t="s">
        <v>257</v>
      </c>
      <c r="D128" s="166"/>
      <c r="E128" s="170">
        <v>8.5</v>
      </c>
      <c r="F128" s="173"/>
      <c r="G128" s="173"/>
      <c r="H128" s="173"/>
      <c r="I128" s="173"/>
      <c r="J128" s="173"/>
      <c r="K128" s="173"/>
      <c r="L128" s="173"/>
      <c r="M128" s="173"/>
      <c r="N128" s="164"/>
      <c r="O128" s="164"/>
      <c r="P128" s="164"/>
      <c r="Q128" s="164"/>
      <c r="R128" s="164"/>
      <c r="S128" s="164"/>
      <c r="T128" s="165"/>
      <c r="U128" s="164"/>
      <c r="V128" s="154"/>
      <c r="W128" s="154"/>
      <c r="X128" s="154"/>
      <c r="Y128" s="154"/>
      <c r="Z128" s="154"/>
      <c r="AA128" s="154"/>
      <c r="AB128" s="154"/>
      <c r="AC128" s="154"/>
      <c r="AD128" s="154"/>
      <c r="AE128" s="154" t="s">
        <v>115</v>
      </c>
      <c r="AF128" s="154">
        <v>0</v>
      </c>
      <c r="AG128" s="154"/>
      <c r="AH128" s="154"/>
      <c r="AI128" s="154"/>
      <c r="AJ128" s="154"/>
      <c r="AK128" s="154"/>
      <c r="AL128" s="154"/>
      <c r="AM128" s="154"/>
      <c r="AN128" s="154"/>
      <c r="AO128" s="154"/>
      <c r="AP128" s="154"/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  <c r="BD128" s="154"/>
      <c r="BE128" s="154"/>
      <c r="BF128" s="154"/>
      <c r="BG128" s="154"/>
      <c r="BH128" s="154"/>
    </row>
    <row r="129" spans="1:60" ht="22.5" outlineLevel="1" x14ac:dyDescent="0.2">
      <c r="A129" s="155">
        <v>50</v>
      </c>
      <c r="B129" s="162" t="s">
        <v>258</v>
      </c>
      <c r="C129" s="193" t="s">
        <v>259</v>
      </c>
      <c r="D129" s="164" t="s">
        <v>260</v>
      </c>
      <c r="E129" s="169">
        <v>3</v>
      </c>
      <c r="F129" s="172"/>
      <c r="G129" s="173">
        <f>ROUND(E129*F129,2)</f>
        <v>0</v>
      </c>
      <c r="H129" s="172"/>
      <c r="I129" s="173">
        <f>ROUND(E129*H129,2)</f>
        <v>0</v>
      </c>
      <c r="J129" s="172"/>
      <c r="K129" s="173">
        <f>ROUND(E129*J129,2)</f>
        <v>0</v>
      </c>
      <c r="L129" s="173">
        <v>21</v>
      </c>
      <c r="M129" s="173">
        <f>G129*(1+L129/100)</f>
        <v>0</v>
      </c>
      <c r="N129" s="164">
        <v>0.11840000000000001</v>
      </c>
      <c r="O129" s="164">
        <f>ROUND(E129*N129,5)</f>
        <v>0.35520000000000002</v>
      </c>
      <c r="P129" s="164">
        <v>0</v>
      </c>
      <c r="Q129" s="164">
        <f>ROUND(E129*P129,5)</f>
        <v>0</v>
      </c>
      <c r="R129" s="164"/>
      <c r="S129" s="164"/>
      <c r="T129" s="165">
        <v>0.91800000000000004</v>
      </c>
      <c r="U129" s="164">
        <f>ROUND(E129*T129,2)</f>
        <v>2.75</v>
      </c>
      <c r="V129" s="154"/>
      <c r="W129" s="154"/>
      <c r="X129" s="154"/>
      <c r="Y129" s="154"/>
      <c r="Z129" s="154"/>
      <c r="AA129" s="154"/>
      <c r="AB129" s="154"/>
      <c r="AC129" s="154"/>
      <c r="AD129" s="154"/>
      <c r="AE129" s="154" t="s">
        <v>119</v>
      </c>
      <c r="AF129" s="154"/>
      <c r="AG129" s="154"/>
      <c r="AH129" s="154"/>
      <c r="AI129" s="154"/>
      <c r="AJ129" s="154"/>
      <c r="AK129" s="154"/>
      <c r="AL129" s="154"/>
      <c r="AM129" s="154"/>
      <c r="AN129" s="154"/>
      <c r="AO129" s="154"/>
      <c r="AP129" s="154"/>
      <c r="AQ129" s="154"/>
      <c r="AR129" s="154"/>
      <c r="AS129" s="154"/>
      <c r="AT129" s="154"/>
      <c r="AU129" s="154"/>
      <c r="AV129" s="154"/>
      <c r="AW129" s="154"/>
      <c r="AX129" s="154"/>
      <c r="AY129" s="154"/>
      <c r="AZ129" s="154"/>
      <c r="BA129" s="154"/>
      <c r="BB129" s="154"/>
      <c r="BC129" s="154"/>
      <c r="BD129" s="154"/>
      <c r="BE129" s="154"/>
      <c r="BF129" s="154"/>
      <c r="BG129" s="154"/>
      <c r="BH129" s="154"/>
    </row>
    <row r="130" spans="1:60" outlineLevel="1" x14ac:dyDescent="0.2">
      <c r="A130" s="155">
        <v>51</v>
      </c>
      <c r="B130" s="162" t="s">
        <v>261</v>
      </c>
      <c r="C130" s="193" t="s">
        <v>262</v>
      </c>
      <c r="D130" s="164" t="s">
        <v>260</v>
      </c>
      <c r="E130" s="169">
        <v>1</v>
      </c>
      <c r="F130" s="172"/>
      <c r="G130" s="173">
        <f>ROUND(E130*F130,2)</f>
        <v>0</v>
      </c>
      <c r="H130" s="172"/>
      <c r="I130" s="173">
        <f>ROUND(E130*H130,2)</f>
        <v>0</v>
      </c>
      <c r="J130" s="172"/>
      <c r="K130" s="173">
        <f>ROUND(E130*J130,2)</f>
        <v>0</v>
      </c>
      <c r="L130" s="173">
        <v>21</v>
      </c>
      <c r="M130" s="173">
        <f>G130*(1+L130/100)</f>
        <v>0</v>
      </c>
      <c r="N130" s="164">
        <v>0</v>
      </c>
      <c r="O130" s="164">
        <f>ROUND(E130*N130,5)</f>
        <v>0</v>
      </c>
      <c r="P130" s="164">
        <v>0</v>
      </c>
      <c r="Q130" s="164">
        <f>ROUND(E130*P130,5)</f>
        <v>0</v>
      </c>
      <c r="R130" s="164"/>
      <c r="S130" s="164"/>
      <c r="T130" s="165">
        <v>0.2</v>
      </c>
      <c r="U130" s="164">
        <f>ROUND(E130*T130,2)</f>
        <v>0.2</v>
      </c>
      <c r="V130" s="154"/>
      <c r="W130" s="154"/>
      <c r="X130" s="154"/>
      <c r="Y130" s="154"/>
      <c r="Z130" s="154"/>
      <c r="AA130" s="154"/>
      <c r="AB130" s="154"/>
      <c r="AC130" s="154"/>
      <c r="AD130" s="154"/>
      <c r="AE130" s="154" t="s">
        <v>119</v>
      </c>
      <c r="AF130" s="154"/>
      <c r="AG130" s="154"/>
      <c r="AH130" s="154"/>
      <c r="AI130" s="154"/>
      <c r="AJ130" s="154"/>
      <c r="AK130" s="154"/>
      <c r="AL130" s="154"/>
      <c r="AM130" s="154"/>
      <c r="AN130" s="154"/>
      <c r="AO130" s="154"/>
      <c r="AP130" s="154"/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4"/>
      <c r="BB130" s="154"/>
      <c r="BC130" s="154"/>
      <c r="BD130" s="154"/>
      <c r="BE130" s="154"/>
      <c r="BF130" s="154"/>
      <c r="BG130" s="154"/>
      <c r="BH130" s="154"/>
    </row>
    <row r="131" spans="1:60" outlineLevel="1" x14ac:dyDescent="0.2">
      <c r="A131" s="155">
        <v>52</v>
      </c>
      <c r="B131" s="162" t="s">
        <v>263</v>
      </c>
      <c r="C131" s="193" t="s">
        <v>264</v>
      </c>
      <c r="D131" s="164" t="s">
        <v>260</v>
      </c>
      <c r="E131" s="169">
        <v>4</v>
      </c>
      <c r="F131" s="172"/>
      <c r="G131" s="173">
        <f>ROUND(E131*F131,2)</f>
        <v>0</v>
      </c>
      <c r="H131" s="172"/>
      <c r="I131" s="173">
        <f>ROUND(E131*H131,2)</f>
        <v>0</v>
      </c>
      <c r="J131" s="172"/>
      <c r="K131" s="173">
        <f>ROUND(E131*J131,2)</f>
        <v>0</v>
      </c>
      <c r="L131" s="173">
        <v>21</v>
      </c>
      <c r="M131" s="173">
        <f>G131*(1+L131/100)</f>
        <v>0</v>
      </c>
      <c r="N131" s="164">
        <v>5.1000000000000004E-3</v>
      </c>
      <c r="O131" s="164">
        <f>ROUND(E131*N131,5)</f>
        <v>2.0400000000000001E-2</v>
      </c>
      <c r="P131" s="164">
        <v>0</v>
      </c>
      <c r="Q131" s="164">
        <f>ROUND(E131*P131,5)</f>
        <v>0</v>
      </c>
      <c r="R131" s="164"/>
      <c r="S131" s="164"/>
      <c r="T131" s="165">
        <v>0</v>
      </c>
      <c r="U131" s="164">
        <f>ROUND(E131*T131,2)</f>
        <v>0</v>
      </c>
      <c r="V131" s="154"/>
      <c r="W131" s="154"/>
      <c r="X131" s="154"/>
      <c r="Y131" s="154"/>
      <c r="Z131" s="154"/>
      <c r="AA131" s="154"/>
      <c r="AB131" s="154"/>
      <c r="AC131" s="154"/>
      <c r="AD131" s="154"/>
      <c r="AE131" s="154" t="s">
        <v>209</v>
      </c>
      <c r="AF131" s="154"/>
      <c r="AG131" s="154"/>
      <c r="AH131" s="154"/>
      <c r="AI131" s="154"/>
      <c r="AJ131" s="154"/>
      <c r="AK131" s="154"/>
      <c r="AL131" s="154"/>
      <c r="AM131" s="154"/>
      <c r="AN131" s="154"/>
      <c r="AO131" s="154"/>
      <c r="AP131" s="154"/>
      <c r="AQ131" s="154"/>
      <c r="AR131" s="154"/>
      <c r="AS131" s="154"/>
      <c r="AT131" s="154"/>
      <c r="AU131" s="154"/>
      <c r="AV131" s="154"/>
      <c r="AW131" s="154"/>
      <c r="AX131" s="154"/>
      <c r="AY131" s="154"/>
      <c r="AZ131" s="154"/>
      <c r="BA131" s="154"/>
      <c r="BB131" s="154"/>
      <c r="BC131" s="154"/>
      <c r="BD131" s="154"/>
      <c r="BE131" s="154"/>
      <c r="BF131" s="154"/>
      <c r="BG131" s="154"/>
      <c r="BH131" s="154"/>
    </row>
    <row r="132" spans="1:60" outlineLevel="1" x14ac:dyDescent="0.2">
      <c r="A132" s="155"/>
      <c r="B132" s="162"/>
      <c r="C132" s="194" t="s">
        <v>265</v>
      </c>
      <c r="D132" s="166"/>
      <c r="E132" s="170">
        <v>1</v>
      </c>
      <c r="F132" s="173"/>
      <c r="G132" s="173"/>
      <c r="H132" s="173"/>
      <c r="I132" s="173"/>
      <c r="J132" s="173"/>
      <c r="K132" s="173"/>
      <c r="L132" s="173"/>
      <c r="M132" s="173"/>
      <c r="N132" s="164"/>
      <c r="O132" s="164"/>
      <c r="P132" s="164"/>
      <c r="Q132" s="164"/>
      <c r="R132" s="164"/>
      <c r="S132" s="164"/>
      <c r="T132" s="165"/>
      <c r="U132" s="164"/>
      <c r="V132" s="154"/>
      <c r="W132" s="154"/>
      <c r="X132" s="154"/>
      <c r="Y132" s="154"/>
      <c r="Z132" s="154"/>
      <c r="AA132" s="154"/>
      <c r="AB132" s="154"/>
      <c r="AC132" s="154"/>
      <c r="AD132" s="154"/>
      <c r="AE132" s="154" t="s">
        <v>115</v>
      </c>
      <c r="AF132" s="154">
        <v>0</v>
      </c>
      <c r="AG132" s="154"/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  <c r="BE132" s="154"/>
      <c r="BF132" s="154"/>
      <c r="BG132" s="154"/>
      <c r="BH132" s="154"/>
    </row>
    <row r="133" spans="1:60" outlineLevel="1" x14ac:dyDescent="0.2">
      <c r="A133" s="155"/>
      <c r="B133" s="162"/>
      <c r="C133" s="194" t="s">
        <v>266</v>
      </c>
      <c r="D133" s="166"/>
      <c r="E133" s="170">
        <v>2</v>
      </c>
      <c r="F133" s="173"/>
      <c r="G133" s="173"/>
      <c r="H133" s="173"/>
      <c r="I133" s="173"/>
      <c r="J133" s="173"/>
      <c r="K133" s="173"/>
      <c r="L133" s="173"/>
      <c r="M133" s="173"/>
      <c r="N133" s="164"/>
      <c r="O133" s="164"/>
      <c r="P133" s="164"/>
      <c r="Q133" s="164"/>
      <c r="R133" s="164"/>
      <c r="S133" s="164"/>
      <c r="T133" s="165"/>
      <c r="U133" s="164"/>
      <c r="V133" s="154"/>
      <c r="W133" s="154"/>
      <c r="X133" s="154"/>
      <c r="Y133" s="154"/>
      <c r="Z133" s="154"/>
      <c r="AA133" s="154"/>
      <c r="AB133" s="154"/>
      <c r="AC133" s="154"/>
      <c r="AD133" s="154"/>
      <c r="AE133" s="154" t="s">
        <v>115</v>
      </c>
      <c r="AF133" s="154">
        <v>0</v>
      </c>
      <c r="AG133" s="154"/>
      <c r="AH133" s="154"/>
      <c r="AI133" s="154"/>
      <c r="AJ133" s="154"/>
      <c r="AK133" s="154"/>
      <c r="AL133" s="154"/>
      <c r="AM133" s="154"/>
      <c r="AN133" s="154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154"/>
      <c r="AZ133" s="154"/>
      <c r="BA133" s="154"/>
      <c r="BB133" s="154"/>
      <c r="BC133" s="154"/>
      <c r="BD133" s="154"/>
      <c r="BE133" s="154"/>
      <c r="BF133" s="154"/>
      <c r="BG133" s="154"/>
      <c r="BH133" s="154"/>
    </row>
    <row r="134" spans="1:60" outlineLevel="1" x14ac:dyDescent="0.2">
      <c r="A134" s="155"/>
      <c r="B134" s="162"/>
      <c r="C134" s="194" t="s">
        <v>267</v>
      </c>
      <c r="D134" s="166"/>
      <c r="E134" s="170">
        <v>1</v>
      </c>
      <c r="F134" s="173"/>
      <c r="G134" s="173"/>
      <c r="H134" s="173"/>
      <c r="I134" s="173"/>
      <c r="J134" s="173"/>
      <c r="K134" s="173"/>
      <c r="L134" s="173"/>
      <c r="M134" s="173"/>
      <c r="N134" s="164"/>
      <c r="O134" s="164"/>
      <c r="P134" s="164"/>
      <c r="Q134" s="164"/>
      <c r="R134" s="164"/>
      <c r="S134" s="164"/>
      <c r="T134" s="165"/>
      <c r="U134" s="164"/>
      <c r="V134" s="154"/>
      <c r="W134" s="154"/>
      <c r="X134" s="154"/>
      <c r="Y134" s="154"/>
      <c r="Z134" s="154"/>
      <c r="AA134" s="154"/>
      <c r="AB134" s="154"/>
      <c r="AC134" s="154"/>
      <c r="AD134" s="154"/>
      <c r="AE134" s="154" t="s">
        <v>115</v>
      </c>
      <c r="AF134" s="154">
        <v>0</v>
      </c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  <c r="BE134" s="154"/>
      <c r="BF134" s="154"/>
      <c r="BG134" s="154"/>
      <c r="BH134" s="154"/>
    </row>
    <row r="135" spans="1:60" outlineLevel="1" x14ac:dyDescent="0.2">
      <c r="A135" s="155">
        <v>53</v>
      </c>
      <c r="B135" s="162" t="s">
        <v>268</v>
      </c>
      <c r="C135" s="193" t="s">
        <v>269</v>
      </c>
      <c r="D135" s="164" t="s">
        <v>260</v>
      </c>
      <c r="E135" s="169">
        <v>1</v>
      </c>
      <c r="F135" s="172"/>
      <c r="G135" s="173">
        <f>ROUND(E135*F135,2)</f>
        <v>0</v>
      </c>
      <c r="H135" s="172"/>
      <c r="I135" s="173">
        <f>ROUND(E135*H135,2)</f>
        <v>0</v>
      </c>
      <c r="J135" s="172"/>
      <c r="K135" s="173">
        <f>ROUND(E135*J135,2)</f>
        <v>0</v>
      </c>
      <c r="L135" s="173">
        <v>21</v>
      </c>
      <c r="M135" s="173">
        <f>G135*(1+L135/100)</f>
        <v>0</v>
      </c>
      <c r="N135" s="164">
        <v>3.0000000000000001E-3</v>
      </c>
      <c r="O135" s="164">
        <f>ROUND(E135*N135,5)</f>
        <v>3.0000000000000001E-3</v>
      </c>
      <c r="P135" s="164">
        <v>0</v>
      </c>
      <c r="Q135" s="164">
        <f>ROUND(E135*P135,5)</f>
        <v>0</v>
      </c>
      <c r="R135" s="164"/>
      <c r="S135" s="164"/>
      <c r="T135" s="165">
        <v>0</v>
      </c>
      <c r="U135" s="164">
        <f>ROUND(E135*T135,2)</f>
        <v>0</v>
      </c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 t="s">
        <v>209</v>
      </c>
      <c r="AF135" s="154"/>
      <c r="AG135" s="154"/>
      <c r="AH135" s="154"/>
      <c r="AI135" s="154"/>
      <c r="AJ135" s="154"/>
      <c r="AK135" s="154"/>
      <c r="AL135" s="154"/>
      <c r="AM135" s="154"/>
      <c r="AN135" s="154"/>
      <c r="AO135" s="154"/>
      <c r="AP135" s="154"/>
      <c r="AQ135" s="154"/>
      <c r="AR135" s="154"/>
      <c r="AS135" s="154"/>
      <c r="AT135" s="154"/>
      <c r="AU135" s="154"/>
      <c r="AV135" s="154"/>
      <c r="AW135" s="154"/>
      <c r="AX135" s="154"/>
      <c r="AY135" s="154"/>
      <c r="AZ135" s="154"/>
      <c r="BA135" s="154"/>
      <c r="BB135" s="154"/>
      <c r="BC135" s="154"/>
      <c r="BD135" s="154"/>
      <c r="BE135" s="154"/>
      <c r="BF135" s="154"/>
      <c r="BG135" s="154"/>
      <c r="BH135" s="154"/>
    </row>
    <row r="136" spans="1:60" outlineLevel="1" x14ac:dyDescent="0.2">
      <c r="A136" s="155"/>
      <c r="B136" s="162"/>
      <c r="C136" s="194" t="s">
        <v>270</v>
      </c>
      <c r="D136" s="166"/>
      <c r="E136" s="170">
        <v>1</v>
      </c>
      <c r="F136" s="173"/>
      <c r="G136" s="173"/>
      <c r="H136" s="173"/>
      <c r="I136" s="173"/>
      <c r="J136" s="173"/>
      <c r="K136" s="173"/>
      <c r="L136" s="173"/>
      <c r="M136" s="173"/>
      <c r="N136" s="164"/>
      <c r="O136" s="164"/>
      <c r="P136" s="164"/>
      <c r="Q136" s="164"/>
      <c r="R136" s="164"/>
      <c r="S136" s="164"/>
      <c r="T136" s="165"/>
      <c r="U136" s="16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 t="s">
        <v>115</v>
      </c>
      <c r="AF136" s="154">
        <v>0</v>
      </c>
      <c r="AG136" s="154"/>
      <c r="AH136" s="154"/>
      <c r="AI136" s="154"/>
      <c r="AJ136" s="154"/>
      <c r="AK136" s="154"/>
      <c r="AL136" s="154"/>
      <c r="AM136" s="154"/>
      <c r="AN136" s="154"/>
      <c r="AO136" s="154"/>
      <c r="AP136" s="154"/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  <c r="BE136" s="154"/>
      <c r="BF136" s="154"/>
      <c r="BG136" s="154"/>
      <c r="BH136" s="154"/>
    </row>
    <row r="137" spans="1:60" outlineLevel="1" x14ac:dyDescent="0.2">
      <c r="A137" s="155">
        <v>54</v>
      </c>
      <c r="B137" s="162" t="s">
        <v>271</v>
      </c>
      <c r="C137" s="193" t="s">
        <v>272</v>
      </c>
      <c r="D137" s="164" t="s">
        <v>260</v>
      </c>
      <c r="E137" s="169">
        <v>1</v>
      </c>
      <c r="F137" s="172"/>
      <c r="G137" s="173">
        <f>ROUND(E137*F137,2)</f>
        <v>0</v>
      </c>
      <c r="H137" s="172"/>
      <c r="I137" s="173">
        <f>ROUND(E137*H137,2)</f>
        <v>0</v>
      </c>
      <c r="J137" s="172"/>
      <c r="K137" s="173">
        <f>ROUND(E137*J137,2)</f>
        <v>0</v>
      </c>
      <c r="L137" s="173">
        <v>21</v>
      </c>
      <c r="M137" s="173">
        <f>G137*(1+L137/100)</f>
        <v>0</v>
      </c>
      <c r="N137" s="164">
        <v>5.1000000000000004E-3</v>
      </c>
      <c r="O137" s="164">
        <f>ROUND(E137*N137,5)</f>
        <v>5.1000000000000004E-3</v>
      </c>
      <c r="P137" s="164">
        <v>0</v>
      </c>
      <c r="Q137" s="164">
        <f>ROUND(E137*P137,5)</f>
        <v>0</v>
      </c>
      <c r="R137" s="164"/>
      <c r="S137" s="164"/>
      <c r="T137" s="165">
        <v>0</v>
      </c>
      <c r="U137" s="164">
        <f>ROUND(E137*T137,2)</f>
        <v>0</v>
      </c>
      <c r="V137" s="154"/>
      <c r="W137" s="154"/>
      <c r="X137" s="154"/>
      <c r="Y137" s="154"/>
      <c r="Z137" s="154"/>
      <c r="AA137" s="154"/>
      <c r="AB137" s="154"/>
      <c r="AC137" s="154"/>
      <c r="AD137" s="154"/>
      <c r="AE137" s="154" t="s">
        <v>209</v>
      </c>
      <c r="AF137" s="154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4"/>
      <c r="AV137" s="154"/>
      <c r="AW137" s="154"/>
      <c r="AX137" s="154"/>
      <c r="AY137" s="154"/>
      <c r="AZ137" s="154"/>
      <c r="BA137" s="154"/>
      <c r="BB137" s="154"/>
      <c r="BC137" s="154"/>
      <c r="BD137" s="154"/>
      <c r="BE137" s="154"/>
      <c r="BF137" s="154"/>
      <c r="BG137" s="154"/>
      <c r="BH137" s="154"/>
    </row>
    <row r="138" spans="1:60" outlineLevel="1" x14ac:dyDescent="0.2">
      <c r="A138" s="155"/>
      <c r="B138" s="162"/>
      <c r="C138" s="194" t="s">
        <v>273</v>
      </c>
      <c r="D138" s="166"/>
      <c r="E138" s="170">
        <v>1</v>
      </c>
      <c r="F138" s="173"/>
      <c r="G138" s="173"/>
      <c r="H138" s="173"/>
      <c r="I138" s="173"/>
      <c r="J138" s="173"/>
      <c r="K138" s="173"/>
      <c r="L138" s="173"/>
      <c r="M138" s="173"/>
      <c r="N138" s="164"/>
      <c r="O138" s="164"/>
      <c r="P138" s="164"/>
      <c r="Q138" s="164"/>
      <c r="R138" s="164"/>
      <c r="S138" s="164"/>
      <c r="T138" s="165"/>
      <c r="U138" s="164"/>
      <c r="V138" s="154"/>
      <c r="W138" s="154"/>
      <c r="X138" s="154"/>
      <c r="Y138" s="154"/>
      <c r="Z138" s="154"/>
      <c r="AA138" s="154"/>
      <c r="AB138" s="154"/>
      <c r="AC138" s="154"/>
      <c r="AD138" s="154"/>
      <c r="AE138" s="154" t="s">
        <v>115</v>
      </c>
      <c r="AF138" s="154">
        <v>0</v>
      </c>
      <c r="AG138" s="154"/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4"/>
      <c r="BB138" s="154"/>
      <c r="BC138" s="154"/>
      <c r="BD138" s="154"/>
      <c r="BE138" s="154"/>
      <c r="BF138" s="154"/>
      <c r="BG138" s="154"/>
      <c r="BH138" s="154"/>
    </row>
    <row r="139" spans="1:60" outlineLevel="1" x14ac:dyDescent="0.2">
      <c r="A139" s="155">
        <v>55</v>
      </c>
      <c r="B139" s="162" t="s">
        <v>274</v>
      </c>
      <c r="C139" s="193" t="s">
        <v>275</v>
      </c>
      <c r="D139" s="164" t="s">
        <v>260</v>
      </c>
      <c r="E139" s="169">
        <v>2</v>
      </c>
      <c r="F139" s="172"/>
      <c r="G139" s="173">
        <f>ROUND(E139*F139,2)</f>
        <v>0</v>
      </c>
      <c r="H139" s="172"/>
      <c r="I139" s="173">
        <f>ROUND(E139*H139,2)</f>
        <v>0</v>
      </c>
      <c r="J139" s="172"/>
      <c r="K139" s="173">
        <f>ROUND(E139*J139,2)</f>
        <v>0</v>
      </c>
      <c r="L139" s="173">
        <v>21</v>
      </c>
      <c r="M139" s="173">
        <f>G139*(1+L139/100)</f>
        <v>0</v>
      </c>
      <c r="N139" s="164">
        <v>0.25080000000000002</v>
      </c>
      <c r="O139" s="164">
        <f>ROUND(E139*N139,5)</f>
        <v>0.50160000000000005</v>
      </c>
      <c r="P139" s="164">
        <v>0</v>
      </c>
      <c r="Q139" s="164">
        <f>ROUND(E139*P139,5)</f>
        <v>0</v>
      </c>
      <c r="R139" s="164"/>
      <c r="S139" s="164"/>
      <c r="T139" s="165">
        <v>0.81799999999999995</v>
      </c>
      <c r="U139" s="164">
        <f>ROUND(E139*T139,2)</f>
        <v>1.64</v>
      </c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 t="s">
        <v>119</v>
      </c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  <c r="AW139" s="154"/>
      <c r="AX139" s="154"/>
      <c r="AY139" s="154"/>
      <c r="AZ139" s="154"/>
      <c r="BA139" s="154"/>
      <c r="BB139" s="154"/>
      <c r="BC139" s="154"/>
      <c r="BD139" s="154"/>
      <c r="BE139" s="154"/>
      <c r="BF139" s="154"/>
      <c r="BG139" s="154"/>
      <c r="BH139" s="154"/>
    </row>
    <row r="140" spans="1:60" outlineLevel="1" x14ac:dyDescent="0.2">
      <c r="A140" s="155"/>
      <c r="B140" s="162"/>
      <c r="C140" s="194" t="s">
        <v>276</v>
      </c>
      <c r="D140" s="166"/>
      <c r="E140" s="170">
        <v>2</v>
      </c>
      <c r="F140" s="173"/>
      <c r="G140" s="173"/>
      <c r="H140" s="173"/>
      <c r="I140" s="173"/>
      <c r="J140" s="173"/>
      <c r="K140" s="173"/>
      <c r="L140" s="173"/>
      <c r="M140" s="173"/>
      <c r="N140" s="164"/>
      <c r="O140" s="164"/>
      <c r="P140" s="164"/>
      <c r="Q140" s="164"/>
      <c r="R140" s="164"/>
      <c r="S140" s="164"/>
      <c r="T140" s="165"/>
      <c r="U140" s="16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 t="s">
        <v>115</v>
      </c>
      <c r="AF140" s="154">
        <v>0</v>
      </c>
      <c r="AG140" s="154"/>
      <c r="AH140" s="154"/>
      <c r="AI140" s="154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4"/>
      <c r="BB140" s="154"/>
      <c r="BC140" s="154"/>
      <c r="BD140" s="154"/>
      <c r="BE140" s="154"/>
      <c r="BF140" s="154"/>
      <c r="BG140" s="154"/>
      <c r="BH140" s="154"/>
    </row>
    <row r="141" spans="1:60" ht="22.5" outlineLevel="1" x14ac:dyDescent="0.2">
      <c r="A141" s="155">
        <v>56</v>
      </c>
      <c r="B141" s="162" t="s">
        <v>277</v>
      </c>
      <c r="C141" s="193" t="s">
        <v>278</v>
      </c>
      <c r="D141" s="164" t="s">
        <v>260</v>
      </c>
      <c r="E141" s="169">
        <v>2</v>
      </c>
      <c r="F141" s="172"/>
      <c r="G141" s="173">
        <f>ROUND(E141*F141,2)</f>
        <v>0</v>
      </c>
      <c r="H141" s="172"/>
      <c r="I141" s="173">
        <f>ROUND(E141*H141,2)</f>
        <v>0</v>
      </c>
      <c r="J141" s="172"/>
      <c r="K141" s="173">
        <f>ROUND(E141*J141,2)</f>
        <v>0</v>
      </c>
      <c r="L141" s="173">
        <v>21</v>
      </c>
      <c r="M141" s="173">
        <f>G141*(1+L141/100)</f>
        <v>0</v>
      </c>
      <c r="N141" s="164">
        <v>2.2000000000000001E-3</v>
      </c>
      <c r="O141" s="164">
        <f>ROUND(E141*N141,5)</f>
        <v>4.4000000000000003E-3</v>
      </c>
      <c r="P141" s="164">
        <v>0</v>
      </c>
      <c r="Q141" s="164">
        <f>ROUND(E141*P141,5)</f>
        <v>0</v>
      </c>
      <c r="R141" s="164"/>
      <c r="S141" s="164"/>
      <c r="T141" s="165">
        <v>0</v>
      </c>
      <c r="U141" s="164">
        <f>ROUND(E141*T141,2)</f>
        <v>0</v>
      </c>
      <c r="V141" s="154"/>
      <c r="W141" s="154"/>
      <c r="X141" s="154"/>
      <c r="Y141" s="154"/>
      <c r="Z141" s="154"/>
      <c r="AA141" s="154"/>
      <c r="AB141" s="154"/>
      <c r="AC141" s="154"/>
      <c r="AD141" s="154"/>
      <c r="AE141" s="154" t="s">
        <v>209</v>
      </c>
      <c r="AF141" s="154"/>
      <c r="AG141" s="154"/>
      <c r="AH141" s="154"/>
      <c r="AI141" s="154"/>
      <c r="AJ141" s="154"/>
      <c r="AK141" s="154"/>
      <c r="AL141" s="154"/>
      <c r="AM141" s="154"/>
      <c r="AN141" s="154"/>
      <c r="AO141" s="154"/>
      <c r="AP141" s="154"/>
      <c r="AQ141" s="154"/>
      <c r="AR141" s="154"/>
      <c r="AS141" s="154"/>
      <c r="AT141" s="154"/>
      <c r="AU141" s="154"/>
      <c r="AV141" s="154"/>
      <c r="AW141" s="154"/>
      <c r="AX141" s="154"/>
      <c r="AY141" s="154"/>
      <c r="AZ141" s="154"/>
      <c r="BA141" s="154"/>
      <c r="BB141" s="154"/>
      <c r="BC141" s="154"/>
      <c r="BD141" s="154"/>
      <c r="BE141" s="154"/>
      <c r="BF141" s="154"/>
      <c r="BG141" s="154"/>
      <c r="BH141" s="154"/>
    </row>
    <row r="142" spans="1:60" outlineLevel="1" x14ac:dyDescent="0.2">
      <c r="A142" s="155"/>
      <c r="B142" s="162"/>
      <c r="C142" s="194" t="s">
        <v>276</v>
      </c>
      <c r="D142" s="166"/>
      <c r="E142" s="170">
        <v>2</v>
      </c>
      <c r="F142" s="173"/>
      <c r="G142" s="173"/>
      <c r="H142" s="173"/>
      <c r="I142" s="173"/>
      <c r="J142" s="173"/>
      <c r="K142" s="173"/>
      <c r="L142" s="173"/>
      <c r="M142" s="173"/>
      <c r="N142" s="164"/>
      <c r="O142" s="164"/>
      <c r="P142" s="164"/>
      <c r="Q142" s="164"/>
      <c r="R142" s="164"/>
      <c r="S142" s="164"/>
      <c r="T142" s="165"/>
      <c r="U142" s="16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 t="s">
        <v>115</v>
      </c>
      <c r="AF142" s="154">
        <v>0</v>
      </c>
      <c r="AG142" s="154"/>
      <c r="AH142" s="154"/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4"/>
      <c r="AV142" s="154"/>
      <c r="AW142" s="154"/>
      <c r="AX142" s="154"/>
      <c r="AY142" s="154"/>
      <c r="AZ142" s="154"/>
      <c r="BA142" s="154"/>
      <c r="BB142" s="154"/>
      <c r="BC142" s="154"/>
      <c r="BD142" s="154"/>
      <c r="BE142" s="154"/>
      <c r="BF142" s="154"/>
      <c r="BG142" s="154"/>
      <c r="BH142" s="154"/>
    </row>
    <row r="143" spans="1:60" outlineLevel="1" x14ac:dyDescent="0.2">
      <c r="A143" s="155">
        <v>57</v>
      </c>
      <c r="B143" s="162" t="s">
        <v>279</v>
      </c>
      <c r="C143" s="193" t="s">
        <v>280</v>
      </c>
      <c r="D143" s="164" t="s">
        <v>112</v>
      </c>
      <c r="E143" s="169">
        <v>2</v>
      </c>
      <c r="F143" s="172"/>
      <c r="G143" s="173">
        <f>ROUND(E143*F143,2)</f>
        <v>0</v>
      </c>
      <c r="H143" s="172"/>
      <c r="I143" s="173">
        <f>ROUND(E143*H143,2)</f>
        <v>0</v>
      </c>
      <c r="J143" s="172"/>
      <c r="K143" s="173">
        <f>ROUND(E143*J143,2)</f>
        <v>0</v>
      </c>
      <c r="L143" s="173">
        <v>21</v>
      </c>
      <c r="M143" s="173">
        <f>G143*(1+L143/100)</f>
        <v>0</v>
      </c>
      <c r="N143" s="164">
        <v>1.3999999999999999E-4</v>
      </c>
      <c r="O143" s="164">
        <f>ROUND(E143*N143,5)</f>
        <v>2.7999999999999998E-4</v>
      </c>
      <c r="P143" s="164">
        <v>0</v>
      </c>
      <c r="Q143" s="164">
        <f>ROUND(E143*P143,5)</f>
        <v>0</v>
      </c>
      <c r="R143" s="164"/>
      <c r="S143" s="164"/>
      <c r="T143" s="165">
        <v>0.72299999999999998</v>
      </c>
      <c r="U143" s="164">
        <f>ROUND(E143*T143,2)</f>
        <v>1.45</v>
      </c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 t="s">
        <v>119</v>
      </c>
      <c r="AF143" s="154"/>
      <c r="AG143" s="154"/>
      <c r="AH143" s="154"/>
      <c r="AI143" s="154"/>
      <c r="AJ143" s="154"/>
      <c r="AK143" s="154"/>
      <c r="AL143" s="154"/>
      <c r="AM143" s="154"/>
      <c r="AN143" s="154"/>
      <c r="AO143" s="154"/>
      <c r="AP143" s="154"/>
      <c r="AQ143" s="154"/>
      <c r="AR143" s="154"/>
      <c r="AS143" s="154"/>
      <c r="AT143" s="154"/>
      <c r="AU143" s="154"/>
      <c r="AV143" s="154"/>
      <c r="AW143" s="154"/>
      <c r="AX143" s="154"/>
      <c r="AY143" s="154"/>
      <c r="AZ143" s="154"/>
      <c r="BA143" s="154"/>
      <c r="BB143" s="154"/>
      <c r="BC143" s="154"/>
      <c r="BD143" s="154"/>
      <c r="BE143" s="154"/>
      <c r="BF143" s="154"/>
      <c r="BG143" s="154"/>
      <c r="BH143" s="154"/>
    </row>
    <row r="144" spans="1:60" outlineLevel="1" x14ac:dyDescent="0.2">
      <c r="A144" s="155"/>
      <c r="B144" s="162"/>
      <c r="C144" s="194" t="s">
        <v>281</v>
      </c>
      <c r="D144" s="166"/>
      <c r="E144" s="170">
        <v>2</v>
      </c>
      <c r="F144" s="173"/>
      <c r="G144" s="173"/>
      <c r="H144" s="173"/>
      <c r="I144" s="173"/>
      <c r="J144" s="173"/>
      <c r="K144" s="173"/>
      <c r="L144" s="173"/>
      <c r="M144" s="173"/>
      <c r="N144" s="164"/>
      <c r="O144" s="164"/>
      <c r="P144" s="164"/>
      <c r="Q144" s="164"/>
      <c r="R144" s="164"/>
      <c r="S144" s="164"/>
      <c r="T144" s="165"/>
      <c r="U144" s="164"/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 t="s">
        <v>115</v>
      </c>
      <c r="AF144" s="154">
        <v>0</v>
      </c>
      <c r="AG144" s="154"/>
      <c r="AH144" s="154"/>
      <c r="AI144" s="154"/>
      <c r="AJ144" s="154"/>
      <c r="AK144" s="154"/>
      <c r="AL144" s="154"/>
      <c r="AM144" s="154"/>
      <c r="AN144" s="154"/>
      <c r="AO144" s="154"/>
      <c r="AP144" s="154"/>
      <c r="AQ144" s="154"/>
      <c r="AR144" s="154"/>
      <c r="AS144" s="154"/>
      <c r="AT144" s="154"/>
      <c r="AU144" s="154"/>
      <c r="AV144" s="154"/>
      <c r="AW144" s="154"/>
      <c r="AX144" s="154"/>
      <c r="AY144" s="154"/>
      <c r="AZ144" s="154"/>
      <c r="BA144" s="154"/>
      <c r="BB144" s="154"/>
      <c r="BC144" s="154"/>
      <c r="BD144" s="154"/>
      <c r="BE144" s="154"/>
      <c r="BF144" s="154"/>
      <c r="BG144" s="154"/>
      <c r="BH144" s="154"/>
    </row>
    <row r="145" spans="1:60" x14ac:dyDescent="0.2">
      <c r="A145" s="156" t="s">
        <v>108</v>
      </c>
      <c r="B145" s="163" t="s">
        <v>75</v>
      </c>
      <c r="C145" s="195" t="s">
        <v>76</v>
      </c>
      <c r="D145" s="167"/>
      <c r="E145" s="171"/>
      <c r="F145" s="174"/>
      <c r="G145" s="174">
        <f>SUMIF(AE146:AE147,"&lt;&gt;NOR",G146:G147)</f>
        <v>0</v>
      </c>
      <c r="H145" s="174"/>
      <c r="I145" s="174">
        <f>SUM(I146:I147)</f>
        <v>0</v>
      </c>
      <c r="J145" s="174"/>
      <c r="K145" s="174">
        <f>SUM(K146:K147)</f>
        <v>0</v>
      </c>
      <c r="L145" s="174"/>
      <c r="M145" s="174">
        <f>SUM(M146:M147)</f>
        <v>0</v>
      </c>
      <c r="N145" s="167"/>
      <c r="O145" s="167">
        <f>SUM(O146:O147)</f>
        <v>0</v>
      </c>
      <c r="P145" s="167"/>
      <c r="Q145" s="167">
        <f>SUM(Q146:Q147)</f>
        <v>4.8</v>
      </c>
      <c r="R145" s="167"/>
      <c r="S145" s="167"/>
      <c r="T145" s="168"/>
      <c r="U145" s="167">
        <f>SUM(U146:U147)</f>
        <v>39.97</v>
      </c>
      <c r="AE145" t="s">
        <v>109</v>
      </c>
    </row>
    <row r="146" spans="1:60" ht="22.5" outlineLevel="1" x14ac:dyDescent="0.2">
      <c r="A146" s="155">
        <v>58</v>
      </c>
      <c r="B146" s="162" t="s">
        <v>282</v>
      </c>
      <c r="C146" s="193" t="s">
        <v>283</v>
      </c>
      <c r="D146" s="164" t="s">
        <v>131</v>
      </c>
      <c r="E146" s="169">
        <v>2</v>
      </c>
      <c r="F146" s="172"/>
      <c r="G146" s="173">
        <f>ROUND(E146*F146,2)</f>
        <v>0</v>
      </c>
      <c r="H146" s="172"/>
      <c r="I146" s="173">
        <f>ROUND(E146*H146,2)</f>
        <v>0</v>
      </c>
      <c r="J146" s="172"/>
      <c r="K146" s="173">
        <f>ROUND(E146*J146,2)</f>
        <v>0</v>
      </c>
      <c r="L146" s="173">
        <v>21</v>
      </c>
      <c r="M146" s="173">
        <f>G146*(1+L146/100)</f>
        <v>0</v>
      </c>
      <c r="N146" s="164">
        <v>0</v>
      </c>
      <c r="O146" s="164">
        <f>ROUND(E146*N146,5)</f>
        <v>0</v>
      </c>
      <c r="P146" s="164">
        <v>2.4</v>
      </c>
      <c r="Q146" s="164">
        <f>ROUND(E146*P146,5)</f>
        <v>4.8</v>
      </c>
      <c r="R146" s="164"/>
      <c r="S146" s="164"/>
      <c r="T146" s="165">
        <v>19.984999999999999</v>
      </c>
      <c r="U146" s="164">
        <f>ROUND(E146*T146,2)</f>
        <v>39.97</v>
      </c>
      <c r="V146" s="154"/>
      <c r="W146" s="154"/>
      <c r="X146" s="154"/>
      <c r="Y146" s="154"/>
      <c r="Z146" s="154"/>
      <c r="AA146" s="154"/>
      <c r="AB146" s="154"/>
      <c r="AC146" s="154"/>
      <c r="AD146" s="154"/>
      <c r="AE146" s="154" t="s">
        <v>113</v>
      </c>
      <c r="AF146" s="154"/>
      <c r="AG146" s="154"/>
      <c r="AH146" s="154"/>
      <c r="AI146" s="154"/>
      <c r="AJ146" s="154"/>
      <c r="AK146" s="154"/>
      <c r="AL146" s="154"/>
      <c r="AM146" s="154"/>
      <c r="AN146" s="154"/>
      <c r="AO146" s="154"/>
      <c r="AP146" s="154"/>
      <c r="AQ146" s="154"/>
      <c r="AR146" s="154"/>
      <c r="AS146" s="154"/>
      <c r="AT146" s="154"/>
      <c r="AU146" s="154"/>
      <c r="AV146" s="154"/>
      <c r="AW146" s="154"/>
      <c r="AX146" s="154"/>
      <c r="AY146" s="154"/>
      <c r="AZ146" s="154"/>
      <c r="BA146" s="154"/>
      <c r="BB146" s="154"/>
      <c r="BC146" s="154"/>
      <c r="BD146" s="154"/>
      <c r="BE146" s="154"/>
      <c r="BF146" s="154"/>
      <c r="BG146" s="154"/>
      <c r="BH146" s="154"/>
    </row>
    <row r="147" spans="1:60" outlineLevel="1" x14ac:dyDescent="0.2">
      <c r="A147" s="155"/>
      <c r="B147" s="162"/>
      <c r="C147" s="194" t="s">
        <v>284</v>
      </c>
      <c r="D147" s="166"/>
      <c r="E147" s="170">
        <v>2</v>
      </c>
      <c r="F147" s="173"/>
      <c r="G147" s="173"/>
      <c r="H147" s="173"/>
      <c r="I147" s="173"/>
      <c r="J147" s="173"/>
      <c r="K147" s="173"/>
      <c r="L147" s="173"/>
      <c r="M147" s="173"/>
      <c r="N147" s="164"/>
      <c r="O147" s="164"/>
      <c r="P147" s="164"/>
      <c r="Q147" s="164"/>
      <c r="R147" s="164"/>
      <c r="S147" s="164"/>
      <c r="T147" s="165"/>
      <c r="U147" s="16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 t="s">
        <v>115</v>
      </c>
      <c r="AF147" s="154">
        <v>0</v>
      </c>
      <c r="AG147" s="154"/>
      <c r="AH147" s="154"/>
      <c r="AI147" s="154"/>
      <c r="AJ147" s="154"/>
      <c r="AK147" s="154"/>
      <c r="AL147" s="154"/>
      <c r="AM147" s="154"/>
      <c r="AN147" s="154"/>
      <c r="AO147" s="154"/>
      <c r="AP147" s="154"/>
      <c r="AQ147" s="154"/>
      <c r="AR147" s="154"/>
      <c r="AS147" s="154"/>
      <c r="AT147" s="154"/>
      <c r="AU147" s="154"/>
      <c r="AV147" s="154"/>
      <c r="AW147" s="154"/>
      <c r="AX147" s="154"/>
      <c r="AY147" s="154"/>
      <c r="AZ147" s="154"/>
      <c r="BA147" s="154"/>
      <c r="BB147" s="154"/>
      <c r="BC147" s="154"/>
      <c r="BD147" s="154"/>
      <c r="BE147" s="154"/>
      <c r="BF147" s="154"/>
      <c r="BG147" s="154"/>
      <c r="BH147" s="154"/>
    </row>
    <row r="148" spans="1:60" x14ac:dyDescent="0.2">
      <c r="A148" s="156" t="s">
        <v>108</v>
      </c>
      <c r="B148" s="163" t="s">
        <v>77</v>
      </c>
      <c r="C148" s="195" t="s">
        <v>78</v>
      </c>
      <c r="D148" s="167"/>
      <c r="E148" s="171"/>
      <c r="F148" s="174"/>
      <c r="G148" s="174">
        <f>SUMIF(AE149:AE152,"&lt;&gt;NOR",G149:G152)</f>
        <v>0</v>
      </c>
      <c r="H148" s="174"/>
      <c r="I148" s="174">
        <f>SUM(I149:I152)</f>
        <v>0</v>
      </c>
      <c r="J148" s="174"/>
      <c r="K148" s="174">
        <f>SUM(K149:K152)</f>
        <v>0</v>
      </c>
      <c r="L148" s="174"/>
      <c r="M148" s="174">
        <f>SUM(M149:M152)</f>
        <v>0</v>
      </c>
      <c r="N148" s="167"/>
      <c r="O148" s="167">
        <f>SUM(O149:O152)</f>
        <v>0</v>
      </c>
      <c r="P148" s="167"/>
      <c r="Q148" s="167">
        <f>SUM(Q149:Q152)</f>
        <v>0</v>
      </c>
      <c r="R148" s="167"/>
      <c r="S148" s="167"/>
      <c r="T148" s="168"/>
      <c r="U148" s="167">
        <f>SUM(U149:U152)</f>
        <v>0</v>
      </c>
      <c r="AE148" t="s">
        <v>109</v>
      </c>
    </row>
    <row r="149" spans="1:60" outlineLevel="1" x14ac:dyDescent="0.2">
      <c r="A149" s="155">
        <v>59</v>
      </c>
      <c r="B149" s="162" t="s">
        <v>285</v>
      </c>
      <c r="C149" s="193" t="s">
        <v>286</v>
      </c>
      <c r="D149" s="164" t="s">
        <v>143</v>
      </c>
      <c r="E149" s="169">
        <v>15.1775</v>
      </c>
      <c r="F149" s="172"/>
      <c r="G149" s="173">
        <f>ROUND(E149*F149,2)</f>
        <v>0</v>
      </c>
      <c r="H149" s="172"/>
      <c r="I149" s="173">
        <f>ROUND(E149*H149,2)</f>
        <v>0</v>
      </c>
      <c r="J149" s="172"/>
      <c r="K149" s="173">
        <f>ROUND(E149*J149,2)</f>
        <v>0</v>
      </c>
      <c r="L149" s="173">
        <v>21</v>
      </c>
      <c r="M149" s="173">
        <f>G149*(1+L149/100)</f>
        <v>0</v>
      </c>
      <c r="N149" s="164">
        <v>0</v>
      </c>
      <c r="O149" s="164">
        <f>ROUND(E149*N149,5)</f>
        <v>0</v>
      </c>
      <c r="P149" s="164">
        <v>0</v>
      </c>
      <c r="Q149" s="164">
        <f>ROUND(E149*P149,5)</f>
        <v>0</v>
      </c>
      <c r="R149" s="164"/>
      <c r="S149" s="164"/>
      <c r="T149" s="165">
        <v>0</v>
      </c>
      <c r="U149" s="164">
        <f>ROUND(E149*T149,2)</f>
        <v>0</v>
      </c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 t="s">
        <v>119</v>
      </c>
      <c r="AF149" s="154"/>
      <c r="AG149" s="154"/>
      <c r="AH149" s="154"/>
      <c r="AI149" s="154"/>
      <c r="AJ149" s="154"/>
      <c r="AK149" s="154"/>
      <c r="AL149" s="154"/>
      <c r="AM149" s="154"/>
      <c r="AN149" s="154"/>
      <c r="AO149" s="154"/>
      <c r="AP149" s="154"/>
      <c r="AQ149" s="154"/>
      <c r="AR149" s="154"/>
      <c r="AS149" s="154"/>
      <c r="AT149" s="154"/>
      <c r="AU149" s="154"/>
      <c r="AV149" s="154"/>
      <c r="AW149" s="154"/>
      <c r="AX149" s="154"/>
      <c r="AY149" s="154"/>
      <c r="AZ149" s="154"/>
      <c r="BA149" s="154"/>
      <c r="BB149" s="154"/>
      <c r="BC149" s="154"/>
      <c r="BD149" s="154"/>
      <c r="BE149" s="154"/>
      <c r="BF149" s="154"/>
      <c r="BG149" s="154"/>
      <c r="BH149" s="154"/>
    </row>
    <row r="150" spans="1:60" outlineLevel="1" x14ac:dyDescent="0.2">
      <c r="A150" s="155"/>
      <c r="B150" s="162"/>
      <c r="C150" s="194" t="s">
        <v>287</v>
      </c>
      <c r="D150" s="166"/>
      <c r="E150" s="170">
        <v>4.6725000000000003</v>
      </c>
      <c r="F150" s="173"/>
      <c r="G150" s="173"/>
      <c r="H150" s="173"/>
      <c r="I150" s="173"/>
      <c r="J150" s="173"/>
      <c r="K150" s="173"/>
      <c r="L150" s="173"/>
      <c r="M150" s="173"/>
      <c r="N150" s="164"/>
      <c r="O150" s="164"/>
      <c r="P150" s="164"/>
      <c r="Q150" s="164"/>
      <c r="R150" s="164"/>
      <c r="S150" s="164"/>
      <c r="T150" s="165"/>
      <c r="U150" s="16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 t="s">
        <v>115</v>
      </c>
      <c r="AF150" s="154">
        <v>0</v>
      </c>
      <c r="AG150" s="154"/>
      <c r="AH150" s="154"/>
      <c r="AI150" s="154"/>
      <c r="AJ150" s="154"/>
      <c r="AK150" s="154"/>
      <c r="AL150" s="154"/>
      <c r="AM150" s="154"/>
      <c r="AN150" s="154"/>
      <c r="AO150" s="154"/>
      <c r="AP150" s="154"/>
      <c r="AQ150" s="154"/>
      <c r="AR150" s="154"/>
      <c r="AS150" s="154"/>
      <c r="AT150" s="154"/>
      <c r="AU150" s="154"/>
      <c r="AV150" s="154"/>
      <c r="AW150" s="154"/>
      <c r="AX150" s="154"/>
      <c r="AY150" s="154"/>
      <c r="AZ150" s="154"/>
      <c r="BA150" s="154"/>
      <c r="BB150" s="154"/>
      <c r="BC150" s="154"/>
      <c r="BD150" s="154"/>
      <c r="BE150" s="154"/>
      <c r="BF150" s="154"/>
      <c r="BG150" s="154"/>
      <c r="BH150" s="154"/>
    </row>
    <row r="151" spans="1:60" outlineLevel="1" x14ac:dyDescent="0.2">
      <c r="A151" s="155"/>
      <c r="B151" s="162"/>
      <c r="C151" s="194" t="s">
        <v>288</v>
      </c>
      <c r="D151" s="166"/>
      <c r="E151" s="170">
        <v>5.7050000000000001</v>
      </c>
      <c r="F151" s="173"/>
      <c r="G151" s="173"/>
      <c r="H151" s="173"/>
      <c r="I151" s="173"/>
      <c r="J151" s="173"/>
      <c r="K151" s="173"/>
      <c r="L151" s="173"/>
      <c r="M151" s="173"/>
      <c r="N151" s="164"/>
      <c r="O151" s="164"/>
      <c r="P151" s="164"/>
      <c r="Q151" s="164"/>
      <c r="R151" s="164"/>
      <c r="S151" s="164"/>
      <c r="T151" s="165"/>
      <c r="U151" s="16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 t="s">
        <v>115</v>
      </c>
      <c r="AF151" s="154">
        <v>0</v>
      </c>
      <c r="AG151" s="154"/>
      <c r="AH151" s="154"/>
      <c r="AI151" s="154"/>
      <c r="AJ151" s="154"/>
      <c r="AK151" s="154"/>
      <c r="AL151" s="154"/>
      <c r="AM151" s="154"/>
      <c r="AN151" s="154"/>
      <c r="AO151" s="154"/>
      <c r="AP151" s="154"/>
      <c r="AQ151" s="154"/>
      <c r="AR151" s="154"/>
      <c r="AS151" s="154"/>
      <c r="AT151" s="154"/>
      <c r="AU151" s="154"/>
      <c r="AV151" s="154"/>
      <c r="AW151" s="154"/>
      <c r="AX151" s="154"/>
      <c r="AY151" s="154"/>
      <c r="AZ151" s="154"/>
      <c r="BA151" s="154"/>
      <c r="BB151" s="154"/>
      <c r="BC151" s="154"/>
      <c r="BD151" s="154"/>
      <c r="BE151" s="154"/>
      <c r="BF151" s="154"/>
      <c r="BG151" s="154"/>
      <c r="BH151" s="154"/>
    </row>
    <row r="152" spans="1:60" outlineLevel="1" x14ac:dyDescent="0.2">
      <c r="A152" s="155"/>
      <c r="B152" s="162"/>
      <c r="C152" s="194" t="s">
        <v>289</v>
      </c>
      <c r="D152" s="166"/>
      <c r="E152" s="170">
        <v>4.8</v>
      </c>
      <c r="F152" s="173"/>
      <c r="G152" s="173"/>
      <c r="H152" s="173"/>
      <c r="I152" s="173"/>
      <c r="J152" s="173"/>
      <c r="K152" s="173"/>
      <c r="L152" s="173"/>
      <c r="M152" s="173"/>
      <c r="N152" s="164"/>
      <c r="O152" s="164"/>
      <c r="P152" s="164"/>
      <c r="Q152" s="164"/>
      <c r="R152" s="164"/>
      <c r="S152" s="164"/>
      <c r="T152" s="165"/>
      <c r="U152" s="16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 t="s">
        <v>115</v>
      </c>
      <c r="AF152" s="154">
        <v>0</v>
      </c>
      <c r="AG152" s="154"/>
      <c r="AH152" s="154"/>
      <c r="AI152" s="154"/>
      <c r="AJ152" s="154"/>
      <c r="AK152" s="154"/>
      <c r="AL152" s="154"/>
      <c r="AM152" s="154"/>
      <c r="AN152" s="154"/>
      <c r="AO152" s="154"/>
      <c r="AP152" s="154"/>
      <c r="AQ152" s="154"/>
      <c r="AR152" s="154"/>
      <c r="AS152" s="154"/>
      <c r="AT152" s="154"/>
      <c r="AU152" s="154"/>
      <c r="AV152" s="154"/>
      <c r="AW152" s="154"/>
      <c r="AX152" s="154"/>
      <c r="AY152" s="154"/>
      <c r="AZ152" s="154"/>
      <c r="BA152" s="154"/>
      <c r="BB152" s="154"/>
      <c r="BC152" s="154"/>
      <c r="BD152" s="154"/>
      <c r="BE152" s="154"/>
      <c r="BF152" s="154"/>
      <c r="BG152" s="154"/>
      <c r="BH152" s="154"/>
    </row>
    <row r="153" spans="1:60" x14ac:dyDescent="0.2">
      <c r="A153" s="156" t="s">
        <v>108</v>
      </c>
      <c r="B153" s="163" t="s">
        <v>79</v>
      </c>
      <c r="C153" s="195" t="s">
        <v>80</v>
      </c>
      <c r="D153" s="167"/>
      <c r="E153" s="171"/>
      <c r="F153" s="174"/>
      <c r="G153" s="174">
        <f>SUMIF(AE154:AE155,"&lt;&gt;NOR",G154:G155)</f>
        <v>0</v>
      </c>
      <c r="H153" s="174"/>
      <c r="I153" s="174">
        <f>SUM(I154:I155)</f>
        <v>0</v>
      </c>
      <c r="J153" s="174"/>
      <c r="K153" s="174">
        <f>SUM(K154:K155)</f>
        <v>0</v>
      </c>
      <c r="L153" s="174"/>
      <c r="M153" s="174">
        <f>SUM(M154:M155)</f>
        <v>0</v>
      </c>
      <c r="N153" s="167"/>
      <c r="O153" s="167">
        <f>SUM(O154:O155)</f>
        <v>0</v>
      </c>
      <c r="P153" s="167"/>
      <c r="Q153" s="167">
        <f>SUM(Q154:Q155)</f>
        <v>0</v>
      </c>
      <c r="R153" s="167"/>
      <c r="S153" s="167"/>
      <c r="T153" s="168"/>
      <c r="U153" s="167">
        <f>SUM(U154:U155)</f>
        <v>139.15</v>
      </c>
      <c r="AE153" t="s">
        <v>109</v>
      </c>
    </row>
    <row r="154" spans="1:60" outlineLevel="1" x14ac:dyDescent="0.2">
      <c r="A154" s="155">
        <v>60</v>
      </c>
      <c r="B154" s="162" t="s">
        <v>290</v>
      </c>
      <c r="C154" s="193" t="s">
        <v>291</v>
      </c>
      <c r="D154" s="164" t="s">
        <v>143</v>
      </c>
      <c r="E154" s="169">
        <v>356.79005999999998</v>
      </c>
      <c r="F154" s="172"/>
      <c r="G154" s="173">
        <f>ROUND(E154*F154,2)</f>
        <v>0</v>
      </c>
      <c r="H154" s="172"/>
      <c r="I154" s="173">
        <f>ROUND(E154*H154,2)</f>
        <v>0</v>
      </c>
      <c r="J154" s="172"/>
      <c r="K154" s="173">
        <f>ROUND(E154*J154,2)</f>
        <v>0</v>
      </c>
      <c r="L154" s="173">
        <v>21</v>
      </c>
      <c r="M154" s="173">
        <f>G154*(1+L154/100)</f>
        <v>0</v>
      </c>
      <c r="N154" s="164">
        <v>0</v>
      </c>
      <c r="O154" s="164">
        <f>ROUND(E154*N154,5)</f>
        <v>0</v>
      </c>
      <c r="P154" s="164">
        <v>0</v>
      </c>
      <c r="Q154" s="164">
        <f>ROUND(E154*P154,5)</f>
        <v>0</v>
      </c>
      <c r="R154" s="164"/>
      <c r="S154" s="164"/>
      <c r="T154" s="165">
        <v>0.39</v>
      </c>
      <c r="U154" s="164">
        <f>ROUND(E154*T154,2)</f>
        <v>139.15</v>
      </c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 t="s">
        <v>119</v>
      </c>
      <c r="AF154" s="154"/>
      <c r="AG154" s="154"/>
      <c r="AH154" s="154"/>
      <c r="AI154" s="154"/>
      <c r="AJ154" s="154"/>
      <c r="AK154" s="154"/>
      <c r="AL154" s="154"/>
      <c r="AM154" s="154"/>
      <c r="AN154" s="154"/>
      <c r="AO154" s="154"/>
      <c r="AP154" s="154"/>
      <c r="AQ154" s="154"/>
      <c r="AR154" s="154"/>
      <c r="AS154" s="154"/>
      <c r="AT154" s="154"/>
      <c r="AU154" s="154"/>
      <c r="AV154" s="154"/>
      <c r="AW154" s="154"/>
      <c r="AX154" s="154"/>
      <c r="AY154" s="154"/>
      <c r="AZ154" s="154"/>
      <c r="BA154" s="154"/>
      <c r="BB154" s="154"/>
      <c r="BC154" s="154"/>
      <c r="BD154" s="154"/>
      <c r="BE154" s="154"/>
      <c r="BF154" s="154"/>
      <c r="BG154" s="154"/>
      <c r="BH154" s="154"/>
    </row>
    <row r="155" spans="1:60" ht="22.5" outlineLevel="1" x14ac:dyDescent="0.2">
      <c r="A155" s="155"/>
      <c r="B155" s="162"/>
      <c r="C155" s="194" t="s">
        <v>292</v>
      </c>
      <c r="D155" s="166"/>
      <c r="E155" s="170">
        <v>356.79005999999998</v>
      </c>
      <c r="F155" s="173"/>
      <c r="G155" s="173"/>
      <c r="H155" s="173"/>
      <c r="I155" s="173"/>
      <c r="J155" s="173"/>
      <c r="K155" s="173"/>
      <c r="L155" s="173"/>
      <c r="M155" s="173"/>
      <c r="N155" s="164"/>
      <c r="O155" s="164"/>
      <c r="P155" s="164"/>
      <c r="Q155" s="164"/>
      <c r="R155" s="164"/>
      <c r="S155" s="164"/>
      <c r="T155" s="165"/>
      <c r="U155" s="16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 t="s">
        <v>115</v>
      </c>
      <c r="AF155" s="154">
        <v>0</v>
      </c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4"/>
      <c r="AV155" s="154"/>
      <c r="AW155" s="154"/>
      <c r="AX155" s="154"/>
      <c r="AY155" s="154"/>
      <c r="AZ155" s="154"/>
      <c r="BA155" s="154"/>
      <c r="BB155" s="154"/>
      <c r="BC155" s="154"/>
      <c r="BD155" s="154"/>
      <c r="BE155" s="154"/>
      <c r="BF155" s="154"/>
      <c r="BG155" s="154"/>
      <c r="BH155" s="154"/>
    </row>
    <row r="156" spans="1:60" x14ac:dyDescent="0.2">
      <c r="A156" s="156" t="s">
        <v>108</v>
      </c>
      <c r="B156" s="163" t="s">
        <v>81</v>
      </c>
      <c r="C156" s="195" t="s">
        <v>26</v>
      </c>
      <c r="D156" s="167"/>
      <c r="E156" s="171"/>
      <c r="F156" s="174"/>
      <c r="G156" s="174">
        <f>SUMIF(AE157:AE164,"&lt;&gt;NOR",G157:G164)</f>
        <v>0</v>
      </c>
      <c r="H156" s="174"/>
      <c r="I156" s="174">
        <f>SUM(I157:I164)</f>
        <v>0</v>
      </c>
      <c r="J156" s="174"/>
      <c r="K156" s="174">
        <f>SUM(K157:K164)</f>
        <v>0</v>
      </c>
      <c r="L156" s="174"/>
      <c r="M156" s="174">
        <f>SUM(M157:M164)</f>
        <v>0</v>
      </c>
      <c r="N156" s="167"/>
      <c r="O156" s="167">
        <f>SUM(O157:O164)</f>
        <v>0</v>
      </c>
      <c r="P156" s="167"/>
      <c r="Q156" s="167">
        <f>SUM(Q157:Q164)</f>
        <v>0</v>
      </c>
      <c r="R156" s="167"/>
      <c r="S156" s="167"/>
      <c r="T156" s="168"/>
      <c r="U156" s="167">
        <f>SUM(U157:U164)</f>
        <v>0</v>
      </c>
      <c r="AE156" t="s">
        <v>109</v>
      </c>
    </row>
    <row r="157" spans="1:60" ht="22.5" outlineLevel="1" x14ac:dyDescent="0.2">
      <c r="A157" s="155">
        <v>61</v>
      </c>
      <c r="B157" s="162" t="s">
        <v>293</v>
      </c>
      <c r="C157" s="193" t="s">
        <v>294</v>
      </c>
      <c r="D157" s="164" t="s">
        <v>295</v>
      </c>
      <c r="E157" s="169">
        <v>1</v>
      </c>
      <c r="F157" s="172"/>
      <c r="G157" s="173">
        <f t="shared" ref="G157:G164" si="0">ROUND(E157*F157,2)</f>
        <v>0</v>
      </c>
      <c r="H157" s="172"/>
      <c r="I157" s="173">
        <f t="shared" ref="I157:I164" si="1">ROUND(E157*H157,2)</f>
        <v>0</v>
      </c>
      <c r="J157" s="172"/>
      <c r="K157" s="173">
        <f t="shared" ref="K157:K164" si="2">ROUND(E157*J157,2)</f>
        <v>0</v>
      </c>
      <c r="L157" s="173">
        <v>21</v>
      </c>
      <c r="M157" s="173">
        <f t="shared" ref="M157:M164" si="3">G157*(1+L157/100)</f>
        <v>0</v>
      </c>
      <c r="N157" s="164">
        <v>0</v>
      </c>
      <c r="O157" s="164">
        <f t="shared" ref="O157:O164" si="4">ROUND(E157*N157,5)</f>
        <v>0</v>
      </c>
      <c r="P157" s="164">
        <v>0</v>
      </c>
      <c r="Q157" s="164">
        <f t="shared" ref="Q157:Q164" si="5">ROUND(E157*P157,5)</f>
        <v>0</v>
      </c>
      <c r="R157" s="164"/>
      <c r="S157" s="164"/>
      <c r="T157" s="165">
        <v>0</v>
      </c>
      <c r="U157" s="164">
        <f t="shared" ref="U157:U164" si="6">ROUND(E157*T157,2)</f>
        <v>0</v>
      </c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 t="s">
        <v>119</v>
      </c>
      <c r="AF157" s="154"/>
      <c r="AG157" s="154"/>
      <c r="AH157" s="154"/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4"/>
      <c r="AV157" s="154"/>
      <c r="AW157" s="154"/>
      <c r="AX157" s="154"/>
      <c r="AY157" s="154"/>
      <c r="AZ157" s="154"/>
      <c r="BA157" s="154"/>
      <c r="BB157" s="154"/>
      <c r="BC157" s="154"/>
      <c r="BD157" s="154"/>
      <c r="BE157" s="154"/>
      <c r="BF157" s="154"/>
      <c r="BG157" s="154"/>
      <c r="BH157" s="154"/>
    </row>
    <row r="158" spans="1:60" outlineLevel="1" x14ac:dyDescent="0.2">
      <c r="A158" s="155">
        <v>62</v>
      </c>
      <c r="B158" s="162" t="s">
        <v>296</v>
      </c>
      <c r="C158" s="193" t="s">
        <v>297</v>
      </c>
      <c r="D158" s="164" t="s">
        <v>295</v>
      </c>
      <c r="E158" s="169">
        <v>1</v>
      </c>
      <c r="F158" s="172"/>
      <c r="G158" s="173">
        <f t="shared" si="0"/>
        <v>0</v>
      </c>
      <c r="H158" s="172"/>
      <c r="I158" s="173">
        <f t="shared" si="1"/>
        <v>0</v>
      </c>
      <c r="J158" s="172"/>
      <c r="K158" s="173">
        <f t="shared" si="2"/>
        <v>0</v>
      </c>
      <c r="L158" s="173">
        <v>21</v>
      </c>
      <c r="M158" s="173">
        <f t="shared" si="3"/>
        <v>0</v>
      </c>
      <c r="N158" s="164">
        <v>0</v>
      </c>
      <c r="O158" s="164">
        <f t="shared" si="4"/>
        <v>0</v>
      </c>
      <c r="P158" s="164">
        <v>0</v>
      </c>
      <c r="Q158" s="164">
        <f t="shared" si="5"/>
        <v>0</v>
      </c>
      <c r="R158" s="164"/>
      <c r="S158" s="164"/>
      <c r="T158" s="165">
        <v>0</v>
      </c>
      <c r="U158" s="164">
        <f t="shared" si="6"/>
        <v>0</v>
      </c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 t="s">
        <v>119</v>
      </c>
      <c r="AF158" s="154"/>
      <c r="AG158" s="154"/>
      <c r="AH158" s="154"/>
      <c r="AI158" s="154"/>
      <c r="AJ158" s="154"/>
      <c r="AK158" s="154"/>
      <c r="AL158" s="154"/>
      <c r="AM158" s="154"/>
      <c r="AN158" s="154"/>
      <c r="AO158" s="154"/>
      <c r="AP158" s="154"/>
      <c r="AQ158" s="154"/>
      <c r="AR158" s="154"/>
      <c r="AS158" s="154"/>
      <c r="AT158" s="154"/>
      <c r="AU158" s="154"/>
      <c r="AV158" s="154"/>
      <c r="AW158" s="154"/>
      <c r="AX158" s="154"/>
      <c r="AY158" s="154"/>
      <c r="AZ158" s="154"/>
      <c r="BA158" s="154"/>
      <c r="BB158" s="154"/>
      <c r="BC158" s="154"/>
      <c r="BD158" s="154"/>
      <c r="BE158" s="154"/>
      <c r="BF158" s="154"/>
      <c r="BG158" s="154"/>
      <c r="BH158" s="154"/>
    </row>
    <row r="159" spans="1:60" outlineLevel="1" x14ac:dyDescent="0.2">
      <c r="A159" s="155">
        <v>63</v>
      </c>
      <c r="B159" s="162" t="s">
        <v>298</v>
      </c>
      <c r="C159" s="193" t="s">
        <v>299</v>
      </c>
      <c r="D159" s="164" t="s">
        <v>295</v>
      </c>
      <c r="E159" s="169">
        <v>1</v>
      </c>
      <c r="F159" s="172"/>
      <c r="G159" s="173">
        <f t="shared" si="0"/>
        <v>0</v>
      </c>
      <c r="H159" s="172"/>
      <c r="I159" s="173">
        <f t="shared" si="1"/>
        <v>0</v>
      </c>
      <c r="J159" s="172"/>
      <c r="K159" s="173">
        <f t="shared" si="2"/>
        <v>0</v>
      </c>
      <c r="L159" s="173">
        <v>21</v>
      </c>
      <c r="M159" s="173">
        <f t="shared" si="3"/>
        <v>0</v>
      </c>
      <c r="N159" s="164">
        <v>0</v>
      </c>
      <c r="O159" s="164">
        <f t="shared" si="4"/>
        <v>0</v>
      </c>
      <c r="P159" s="164">
        <v>0</v>
      </c>
      <c r="Q159" s="164">
        <f t="shared" si="5"/>
        <v>0</v>
      </c>
      <c r="R159" s="164"/>
      <c r="S159" s="164"/>
      <c r="T159" s="165">
        <v>0</v>
      </c>
      <c r="U159" s="164">
        <f t="shared" si="6"/>
        <v>0</v>
      </c>
      <c r="V159" s="154"/>
      <c r="W159" s="154"/>
      <c r="X159" s="154"/>
      <c r="Y159" s="154"/>
      <c r="Z159" s="154"/>
      <c r="AA159" s="154"/>
      <c r="AB159" s="154"/>
      <c r="AC159" s="154"/>
      <c r="AD159" s="154"/>
      <c r="AE159" s="154" t="s">
        <v>119</v>
      </c>
      <c r="AF159" s="154"/>
      <c r="AG159" s="154"/>
      <c r="AH159" s="154"/>
      <c r="AI159" s="154"/>
      <c r="AJ159" s="154"/>
      <c r="AK159" s="154"/>
      <c r="AL159" s="154"/>
      <c r="AM159" s="154"/>
      <c r="AN159" s="154"/>
      <c r="AO159" s="154"/>
      <c r="AP159" s="154"/>
      <c r="AQ159" s="154"/>
      <c r="AR159" s="154"/>
      <c r="AS159" s="154"/>
      <c r="AT159" s="154"/>
      <c r="AU159" s="154"/>
      <c r="AV159" s="154"/>
      <c r="AW159" s="154"/>
      <c r="AX159" s="154"/>
      <c r="AY159" s="154"/>
      <c r="AZ159" s="154"/>
      <c r="BA159" s="154"/>
      <c r="BB159" s="154"/>
      <c r="BC159" s="154"/>
      <c r="BD159" s="154"/>
      <c r="BE159" s="154"/>
      <c r="BF159" s="154"/>
      <c r="BG159" s="154"/>
      <c r="BH159" s="154"/>
    </row>
    <row r="160" spans="1:60" outlineLevel="1" x14ac:dyDescent="0.2">
      <c r="A160" s="155">
        <v>64</v>
      </c>
      <c r="B160" s="162" t="s">
        <v>300</v>
      </c>
      <c r="C160" s="193" t="s">
        <v>301</v>
      </c>
      <c r="D160" s="164" t="s">
        <v>295</v>
      </c>
      <c r="E160" s="169">
        <v>1</v>
      </c>
      <c r="F160" s="172"/>
      <c r="G160" s="173">
        <f t="shared" si="0"/>
        <v>0</v>
      </c>
      <c r="H160" s="172"/>
      <c r="I160" s="173">
        <f t="shared" si="1"/>
        <v>0</v>
      </c>
      <c r="J160" s="172"/>
      <c r="K160" s="173">
        <f t="shared" si="2"/>
        <v>0</v>
      </c>
      <c r="L160" s="173">
        <v>21</v>
      </c>
      <c r="M160" s="173">
        <f t="shared" si="3"/>
        <v>0</v>
      </c>
      <c r="N160" s="164">
        <v>0</v>
      </c>
      <c r="O160" s="164">
        <f t="shared" si="4"/>
        <v>0</v>
      </c>
      <c r="P160" s="164">
        <v>0</v>
      </c>
      <c r="Q160" s="164">
        <f t="shared" si="5"/>
        <v>0</v>
      </c>
      <c r="R160" s="164"/>
      <c r="S160" s="164"/>
      <c r="T160" s="165">
        <v>0</v>
      </c>
      <c r="U160" s="164">
        <f t="shared" si="6"/>
        <v>0</v>
      </c>
      <c r="V160" s="154"/>
      <c r="W160" s="154"/>
      <c r="X160" s="154"/>
      <c r="Y160" s="154"/>
      <c r="Z160" s="154"/>
      <c r="AA160" s="154"/>
      <c r="AB160" s="154"/>
      <c r="AC160" s="154"/>
      <c r="AD160" s="154"/>
      <c r="AE160" s="154" t="s">
        <v>119</v>
      </c>
      <c r="AF160" s="154"/>
      <c r="AG160" s="154"/>
      <c r="AH160" s="154"/>
      <c r="AI160" s="154"/>
      <c r="AJ160" s="154"/>
      <c r="AK160" s="154"/>
      <c r="AL160" s="154"/>
      <c r="AM160" s="154"/>
      <c r="AN160" s="154"/>
      <c r="AO160" s="154"/>
      <c r="AP160" s="154"/>
      <c r="AQ160" s="154"/>
      <c r="AR160" s="154"/>
      <c r="AS160" s="154"/>
      <c r="AT160" s="154"/>
      <c r="AU160" s="154"/>
      <c r="AV160" s="154"/>
      <c r="AW160" s="154"/>
      <c r="AX160" s="154"/>
      <c r="AY160" s="154"/>
      <c r="AZ160" s="154"/>
      <c r="BA160" s="154"/>
      <c r="BB160" s="154"/>
      <c r="BC160" s="154"/>
      <c r="BD160" s="154"/>
      <c r="BE160" s="154"/>
      <c r="BF160" s="154"/>
      <c r="BG160" s="154"/>
      <c r="BH160" s="154"/>
    </row>
    <row r="161" spans="1:60" outlineLevel="1" x14ac:dyDescent="0.2">
      <c r="A161" s="155">
        <v>65</v>
      </c>
      <c r="B161" s="162" t="s">
        <v>302</v>
      </c>
      <c r="C161" s="193" t="s">
        <v>303</v>
      </c>
      <c r="D161" s="164" t="s">
        <v>295</v>
      </c>
      <c r="E161" s="169">
        <v>1</v>
      </c>
      <c r="F161" s="172"/>
      <c r="G161" s="173">
        <f t="shared" si="0"/>
        <v>0</v>
      </c>
      <c r="H161" s="172"/>
      <c r="I161" s="173">
        <f t="shared" si="1"/>
        <v>0</v>
      </c>
      <c r="J161" s="172"/>
      <c r="K161" s="173">
        <f t="shared" si="2"/>
        <v>0</v>
      </c>
      <c r="L161" s="173">
        <v>21</v>
      </c>
      <c r="M161" s="173">
        <f t="shared" si="3"/>
        <v>0</v>
      </c>
      <c r="N161" s="164">
        <v>0</v>
      </c>
      <c r="O161" s="164">
        <f t="shared" si="4"/>
        <v>0</v>
      </c>
      <c r="P161" s="164">
        <v>0</v>
      </c>
      <c r="Q161" s="164">
        <f t="shared" si="5"/>
        <v>0</v>
      </c>
      <c r="R161" s="164"/>
      <c r="S161" s="164"/>
      <c r="T161" s="165">
        <v>0</v>
      </c>
      <c r="U161" s="164">
        <f t="shared" si="6"/>
        <v>0</v>
      </c>
      <c r="V161" s="154"/>
      <c r="W161" s="154"/>
      <c r="X161" s="154"/>
      <c r="Y161" s="154"/>
      <c r="Z161" s="154"/>
      <c r="AA161" s="154"/>
      <c r="AB161" s="154"/>
      <c r="AC161" s="154"/>
      <c r="AD161" s="154"/>
      <c r="AE161" s="154" t="s">
        <v>119</v>
      </c>
      <c r="AF161" s="154"/>
      <c r="AG161" s="154"/>
      <c r="AH161" s="154"/>
      <c r="AI161" s="154"/>
      <c r="AJ161" s="154"/>
      <c r="AK161" s="154"/>
      <c r="AL161" s="154"/>
      <c r="AM161" s="154"/>
      <c r="AN161" s="154"/>
      <c r="AO161" s="154"/>
      <c r="AP161" s="154"/>
      <c r="AQ161" s="154"/>
      <c r="AR161" s="154"/>
      <c r="AS161" s="154"/>
      <c r="AT161" s="154"/>
      <c r="AU161" s="154"/>
      <c r="AV161" s="154"/>
      <c r="AW161" s="154"/>
      <c r="AX161" s="154"/>
      <c r="AY161" s="154"/>
      <c r="AZ161" s="154"/>
      <c r="BA161" s="154"/>
      <c r="BB161" s="154"/>
      <c r="BC161" s="154"/>
      <c r="BD161" s="154"/>
      <c r="BE161" s="154"/>
      <c r="BF161" s="154"/>
      <c r="BG161" s="154"/>
      <c r="BH161" s="154"/>
    </row>
    <row r="162" spans="1:60" outlineLevel="1" x14ac:dyDescent="0.2">
      <c r="A162" s="155">
        <v>66</v>
      </c>
      <c r="B162" s="162" t="s">
        <v>304</v>
      </c>
      <c r="C162" s="193" t="s">
        <v>305</v>
      </c>
      <c r="D162" s="164" t="s">
        <v>295</v>
      </c>
      <c r="E162" s="169">
        <v>1</v>
      </c>
      <c r="F162" s="172"/>
      <c r="G162" s="173">
        <f t="shared" si="0"/>
        <v>0</v>
      </c>
      <c r="H162" s="172"/>
      <c r="I162" s="173">
        <f t="shared" si="1"/>
        <v>0</v>
      </c>
      <c r="J162" s="172"/>
      <c r="K162" s="173">
        <f t="shared" si="2"/>
        <v>0</v>
      </c>
      <c r="L162" s="173">
        <v>21</v>
      </c>
      <c r="M162" s="173">
        <f t="shared" si="3"/>
        <v>0</v>
      </c>
      <c r="N162" s="164">
        <v>0</v>
      </c>
      <c r="O162" s="164">
        <f t="shared" si="4"/>
        <v>0</v>
      </c>
      <c r="P162" s="164">
        <v>0</v>
      </c>
      <c r="Q162" s="164">
        <f t="shared" si="5"/>
        <v>0</v>
      </c>
      <c r="R162" s="164"/>
      <c r="S162" s="164"/>
      <c r="T162" s="165">
        <v>0</v>
      </c>
      <c r="U162" s="164">
        <f t="shared" si="6"/>
        <v>0</v>
      </c>
      <c r="V162" s="154"/>
      <c r="W162" s="154"/>
      <c r="X162" s="154"/>
      <c r="Y162" s="154"/>
      <c r="Z162" s="154"/>
      <c r="AA162" s="154"/>
      <c r="AB162" s="154"/>
      <c r="AC162" s="154"/>
      <c r="AD162" s="154"/>
      <c r="AE162" s="154" t="s">
        <v>119</v>
      </c>
      <c r="AF162" s="154"/>
      <c r="AG162" s="154"/>
      <c r="AH162" s="154"/>
      <c r="AI162" s="154"/>
      <c r="AJ162" s="154"/>
      <c r="AK162" s="154"/>
      <c r="AL162" s="154"/>
      <c r="AM162" s="154"/>
      <c r="AN162" s="154"/>
      <c r="AO162" s="154"/>
      <c r="AP162" s="154"/>
      <c r="AQ162" s="154"/>
      <c r="AR162" s="154"/>
      <c r="AS162" s="154"/>
      <c r="AT162" s="154"/>
      <c r="AU162" s="154"/>
      <c r="AV162" s="154"/>
      <c r="AW162" s="154"/>
      <c r="AX162" s="154"/>
      <c r="AY162" s="154"/>
      <c r="AZ162" s="154"/>
      <c r="BA162" s="154"/>
      <c r="BB162" s="154"/>
      <c r="BC162" s="154"/>
      <c r="BD162" s="154"/>
      <c r="BE162" s="154"/>
      <c r="BF162" s="154"/>
      <c r="BG162" s="154"/>
      <c r="BH162" s="154"/>
    </row>
    <row r="163" spans="1:60" outlineLevel="1" x14ac:dyDescent="0.2">
      <c r="A163" s="155">
        <v>67</v>
      </c>
      <c r="B163" s="162" t="s">
        <v>306</v>
      </c>
      <c r="C163" s="193" t="s">
        <v>307</v>
      </c>
      <c r="D163" s="164" t="s">
        <v>295</v>
      </c>
      <c r="E163" s="169">
        <v>1</v>
      </c>
      <c r="F163" s="172"/>
      <c r="G163" s="173">
        <f t="shared" si="0"/>
        <v>0</v>
      </c>
      <c r="H163" s="172"/>
      <c r="I163" s="173">
        <f t="shared" si="1"/>
        <v>0</v>
      </c>
      <c r="J163" s="172"/>
      <c r="K163" s="173">
        <f t="shared" si="2"/>
        <v>0</v>
      </c>
      <c r="L163" s="173">
        <v>21</v>
      </c>
      <c r="M163" s="173">
        <f t="shared" si="3"/>
        <v>0</v>
      </c>
      <c r="N163" s="164">
        <v>0</v>
      </c>
      <c r="O163" s="164">
        <f t="shared" si="4"/>
        <v>0</v>
      </c>
      <c r="P163" s="164">
        <v>0</v>
      </c>
      <c r="Q163" s="164">
        <f t="shared" si="5"/>
        <v>0</v>
      </c>
      <c r="R163" s="164"/>
      <c r="S163" s="164"/>
      <c r="T163" s="165">
        <v>0</v>
      </c>
      <c r="U163" s="164">
        <f t="shared" si="6"/>
        <v>0</v>
      </c>
      <c r="V163" s="154"/>
      <c r="W163" s="154"/>
      <c r="X163" s="154"/>
      <c r="Y163" s="154"/>
      <c r="Z163" s="154"/>
      <c r="AA163" s="154"/>
      <c r="AB163" s="154"/>
      <c r="AC163" s="154"/>
      <c r="AD163" s="154"/>
      <c r="AE163" s="154" t="s">
        <v>119</v>
      </c>
      <c r="AF163" s="154"/>
      <c r="AG163" s="154"/>
      <c r="AH163" s="154"/>
      <c r="AI163" s="154"/>
      <c r="AJ163" s="154"/>
      <c r="AK163" s="154"/>
      <c r="AL163" s="154"/>
      <c r="AM163" s="154"/>
      <c r="AN163" s="154"/>
      <c r="AO163" s="154"/>
      <c r="AP163" s="154"/>
      <c r="AQ163" s="154"/>
      <c r="AR163" s="154"/>
      <c r="AS163" s="154"/>
      <c r="AT163" s="154"/>
      <c r="AU163" s="154"/>
      <c r="AV163" s="154"/>
      <c r="AW163" s="154"/>
      <c r="AX163" s="154"/>
      <c r="AY163" s="154"/>
      <c r="AZ163" s="154"/>
      <c r="BA163" s="154"/>
      <c r="BB163" s="154"/>
      <c r="BC163" s="154"/>
      <c r="BD163" s="154"/>
      <c r="BE163" s="154"/>
      <c r="BF163" s="154"/>
      <c r="BG163" s="154"/>
      <c r="BH163" s="154"/>
    </row>
    <row r="164" spans="1:60" outlineLevel="1" x14ac:dyDescent="0.2">
      <c r="A164" s="182">
        <v>68</v>
      </c>
      <c r="B164" s="183" t="s">
        <v>308</v>
      </c>
      <c r="C164" s="196" t="s">
        <v>309</v>
      </c>
      <c r="D164" s="184" t="s">
        <v>295</v>
      </c>
      <c r="E164" s="185">
        <v>1</v>
      </c>
      <c r="F164" s="186"/>
      <c r="G164" s="187">
        <f t="shared" si="0"/>
        <v>0</v>
      </c>
      <c r="H164" s="186"/>
      <c r="I164" s="187">
        <f t="shared" si="1"/>
        <v>0</v>
      </c>
      <c r="J164" s="186"/>
      <c r="K164" s="187">
        <f t="shared" si="2"/>
        <v>0</v>
      </c>
      <c r="L164" s="187">
        <v>21</v>
      </c>
      <c r="M164" s="187">
        <f t="shared" si="3"/>
        <v>0</v>
      </c>
      <c r="N164" s="184">
        <v>0</v>
      </c>
      <c r="O164" s="184">
        <f t="shared" si="4"/>
        <v>0</v>
      </c>
      <c r="P164" s="184">
        <v>0</v>
      </c>
      <c r="Q164" s="184">
        <f t="shared" si="5"/>
        <v>0</v>
      </c>
      <c r="R164" s="184"/>
      <c r="S164" s="184"/>
      <c r="T164" s="188">
        <v>0</v>
      </c>
      <c r="U164" s="184">
        <f t="shared" si="6"/>
        <v>0</v>
      </c>
      <c r="V164" s="154"/>
      <c r="W164" s="154"/>
      <c r="X164" s="154"/>
      <c r="Y164" s="154"/>
      <c r="Z164" s="154"/>
      <c r="AA164" s="154"/>
      <c r="AB164" s="154"/>
      <c r="AC164" s="154"/>
      <c r="AD164" s="154"/>
      <c r="AE164" s="154" t="s">
        <v>119</v>
      </c>
      <c r="AF164" s="154"/>
      <c r="AG164" s="154"/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4"/>
      <c r="AT164" s="154"/>
      <c r="AU164" s="154"/>
      <c r="AV164" s="154"/>
      <c r="AW164" s="154"/>
      <c r="AX164" s="154"/>
      <c r="AY164" s="154"/>
      <c r="AZ164" s="154"/>
      <c r="BA164" s="154"/>
      <c r="BB164" s="154"/>
      <c r="BC164" s="154"/>
      <c r="BD164" s="154"/>
      <c r="BE164" s="154"/>
      <c r="BF164" s="154"/>
      <c r="BG164" s="154"/>
      <c r="BH164" s="154"/>
    </row>
    <row r="165" spans="1:60" x14ac:dyDescent="0.2">
      <c r="A165" s="6"/>
      <c r="B165" s="7" t="s">
        <v>310</v>
      </c>
      <c r="C165" s="197" t="s">
        <v>310</v>
      </c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AC165">
        <v>15</v>
      </c>
      <c r="AD165">
        <v>21</v>
      </c>
    </row>
    <row r="166" spans="1:60" x14ac:dyDescent="0.2">
      <c r="A166" s="189"/>
      <c r="B166" s="190">
        <v>26</v>
      </c>
      <c r="C166" s="198" t="s">
        <v>310</v>
      </c>
      <c r="D166" s="191"/>
      <c r="E166" s="191"/>
      <c r="F166" s="191"/>
      <c r="G166" s="192">
        <f>G8+G64+G67+G74+G111+G113+G145+G148+G153+G156</f>
        <v>0</v>
      </c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AC166">
        <f>SUMIF(L7:L164,AC165,G7:G164)</f>
        <v>0</v>
      </c>
      <c r="AD166">
        <f>SUMIF(L7:L164,AD165,G7:G164)</f>
        <v>0</v>
      </c>
      <c r="AE166" t="s">
        <v>311</v>
      </c>
    </row>
    <row r="167" spans="1:60" x14ac:dyDescent="0.2">
      <c r="A167" s="6"/>
      <c r="B167" s="7" t="s">
        <v>310</v>
      </c>
      <c r="C167" s="197" t="s">
        <v>310</v>
      </c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</row>
    <row r="168" spans="1:60" x14ac:dyDescent="0.2">
      <c r="A168" s="6"/>
      <c r="B168" s="7" t="s">
        <v>310</v>
      </c>
      <c r="C168" s="197" t="s">
        <v>310</v>
      </c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</row>
    <row r="169" spans="1:60" x14ac:dyDescent="0.2">
      <c r="A169" s="265">
        <v>33</v>
      </c>
      <c r="B169" s="265"/>
      <c r="C169" s="26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</row>
    <row r="170" spans="1:60" x14ac:dyDescent="0.2">
      <c r="A170" s="267"/>
      <c r="B170" s="268"/>
      <c r="C170" s="269"/>
      <c r="D170" s="268"/>
      <c r="E170" s="268"/>
      <c r="F170" s="268"/>
      <c r="G170" s="270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AE170" t="s">
        <v>312</v>
      </c>
    </row>
    <row r="171" spans="1:60" x14ac:dyDescent="0.2">
      <c r="A171" s="271"/>
      <c r="B171" s="272"/>
      <c r="C171" s="273"/>
      <c r="D171" s="272"/>
      <c r="E171" s="272"/>
      <c r="F171" s="272"/>
      <c r="G171" s="274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 spans="1:60" x14ac:dyDescent="0.2">
      <c r="A172" s="271"/>
      <c r="B172" s="272"/>
      <c r="C172" s="273"/>
      <c r="D172" s="272"/>
      <c r="E172" s="272"/>
      <c r="F172" s="272"/>
      <c r="G172" s="274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1:60" x14ac:dyDescent="0.2">
      <c r="A173" s="271"/>
      <c r="B173" s="272"/>
      <c r="C173" s="273"/>
      <c r="D173" s="272"/>
      <c r="E173" s="272"/>
      <c r="F173" s="272"/>
      <c r="G173" s="274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:60" x14ac:dyDescent="0.2">
      <c r="A174" s="275"/>
      <c r="B174" s="276"/>
      <c r="C174" s="277"/>
      <c r="D174" s="276"/>
      <c r="E174" s="276"/>
      <c r="F174" s="276"/>
      <c r="G174" s="278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 spans="1:60" x14ac:dyDescent="0.2">
      <c r="A175" s="6"/>
      <c r="B175" s="7" t="s">
        <v>310</v>
      </c>
      <c r="C175" s="197" t="s">
        <v>310</v>
      </c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 spans="1:60" x14ac:dyDescent="0.2">
      <c r="C176" s="199"/>
      <c r="AE176" t="s">
        <v>313</v>
      </c>
    </row>
  </sheetData>
  <mergeCells count="31">
    <mergeCell ref="C124:G124"/>
    <mergeCell ref="C127:G127"/>
    <mergeCell ref="A169:C169"/>
    <mergeCell ref="A170:G174"/>
    <mergeCell ref="C92:G92"/>
    <mergeCell ref="C94:G94"/>
    <mergeCell ref="C97:G97"/>
    <mergeCell ref="C100:G100"/>
    <mergeCell ref="C105:G105"/>
    <mergeCell ref="C117:G117"/>
    <mergeCell ref="C86:G86"/>
    <mergeCell ref="C48:G48"/>
    <mergeCell ref="C51:G51"/>
    <mergeCell ref="C54:G54"/>
    <mergeCell ref="C55:G55"/>
    <mergeCell ref="C60:G60"/>
    <mergeCell ref="C66:G66"/>
    <mergeCell ref="C69:G69"/>
    <mergeCell ref="C72:G72"/>
    <mergeCell ref="C45:G45"/>
    <mergeCell ref="A1:G1"/>
    <mergeCell ref="C2:G2"/>
    <mergeCell ref="C3:G3"/>
    <mergeCell ref="C4:G4"/>
    <mergeCell ref="C14:G14"/>
    <mergeCell ref="C17:G17"/>
    <mergeCell ref="C20:G20"/>
    <mergeCell ref="C23:G23"/>
    <mergeCell ref="C29:G29"/>
    <mergeCell ref="C37:G37"/>
    <mergeCell ref="C42:G42"/>
  </mergeCells>
  <pageMargins left="0.59055118110236204" right="0.39370078740157499" top="0.78740157499999996" bottom="0.78740157499999996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Klementová Alena</cp:lastModifiedBy>
  <cp:lastPrinted>2021-03-11T08:13:21Z</cp:lastPrinted>
  <dcterms:created xsi:type="dcterms:W3CDTF">2009-04-08T07:15:50Z</dcterms:created>
  <dcterms:modified xsi:type="dcterms:W3CDTF">2021-04-09T07:39:19Z</dcterms:modified>
</cp:coreProperties>
</file>