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kty_nové\Parkoviště u pošty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Pol'!$A$1:$U$176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66" i="12" l="1"/>
  <c r="F39" i="1" s="1"/>
  <c r="F40" i="1" s="1"/>
  <c r="BA127" i="12"/>
  <c r="BA124" i="12"/>
  <c r="BA117" i="12"/>
  <c r="BA105" i="12"/>
  <c r="BA100" i="12"/>
  <c r="BA97" i="12"/>
  <c r="BA94" i="12"/>
  <c r="BA92" i="12"/>
  <c r="BA86" i="12"/>
  <c r="BA72" i="12"/>
  <c r="BA69" i="12"/>
  <c r="BA66" i="12"/>
  <c r="BA60" i="12"/>
  <c r="BA55" i="12"/>
  <c r="BA54" i="12"/>
  <c r="BA51" i="12"/>
  <c r="BA48" i="12"/>
  <c r="BA45" i="12"/>
  <c r="BA42" i="12"/>
  <c r="BA37" i="12"/>
  <c r="BA29" i="12"/>
  <c r="BA23" i="12"/>
  <c r="BA20" i="12"/>
  <c r="BA17" i="12"/>
  <c r="BA14" i="12"/>
  <c r="G9" i="12"/>
  <c r="M9" i="12" s="1"/>
  <c r="I9" i="12"/>
  <c r="K9" i="12"/>
  <c r="O9" i="12"/>
  <c r="Q9" i="12"/>
  <c r="U9" i="12"/>
  <c r="G11" i="12"/>
  <c r="M11" i="12" s="1"/>
  <c r="I11" i="12"/>
  <c r="K11" i="12"/>
  <c r="O11" i="12"/>
  <c r="Q11" i="12"/>
  <c r="U11" i="12"/>
  <c r="G13" i="12"/>
  <c r="M13" i="12" s="1"/>
  <c r="I13" i="12"/>
  <c r="K13" i="12"/>
  <c r="O13" i="12"/>
  <c r="Q13" i="12"/>
  <c r="U13" i="12"/>
  <c r="G16" i="12"/>
  <c r="M16" i="12" s="1"/>
  <c r="I16" i="12"/>
  <c r="K16" i="12"/>
  <c r="O16" i="12"/>
  <c r="Q16" i="12"/>
  <c r="U16" i="12"/>
  <c r="G19" i="12"/>
  <c r="M19" i="12" s="1"/>
  <c r="I19" i="12"/>
  <c r="K19" i="12"/>
  <c r="O19" i="12"/>
  <c r="Q19" i="12"/>
  <c r="U19" i="12"/>
  <c r="G22" i="12"/>
  <c r="M22" i="12" s="1"/>
  <c r="I22" i="12"/>
  <c r="K22" i="12"/>
  <c r="O22" i="12"/>
  <c r="Q22" i="12"/>
  <c r="U22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G32" i="12"/>
  <c r="M32" i="12" s="1"/>
  <c r="I32" i="12"/>
  <c r="K32" i="12"/>
  <c r="O32" i="12"/>
  <c r="Q32" i="12"/>
  <c r="U32" i="12"/>
  <c r="G34" i="12"/>
  <c r="M34" i="12" s="1"/>
  <c r="I34" i="12"/>
  <c r="K34" i="12"/>
  <c r="O34" i="12"/>
  <c r="Q34" i="12"/>
  <c r="U34" i="12"/>
  <c r="G36" i="12"/>
  <c r="M36" i="12" s="1"/>
  <c r="I36" i="12"/>
  <c r="K36" i="12"/>
  <c r="O36" i="12"/>
  <c r="Q36" i="12"/>
  <c r="U36" i="12"/>
  <c r="G41" i="12"/>
  <c r="M41" i="12" s="1"/>
  <c r="I41" i="12"/>
  <c r="K41" i="12"/>
  <c r="O41" i="12"/>
  <c r="Q41" i="12"/>
  <c r="U41" i="12"/>
  <c r="G44" i="12"/>
  <c r="M44" i="12" s="1"/>
  <c r="I44" i="12"/>
  <c r="K44" i="12"/>
  <c r="O44" i="12"/>
  <c r="Q44" i="12"/>
  <c r="U44" i="12"/>
  <c r="G47" i="12"/>
  <c r="M47" i="12" s="1"/>
  <c r="I47" i="12"/>
  <c r="K47" i="12"/>
  <c r="O47" i="12"/>
  <c r="Q47" i="12"/>
  <c r="U47" i="12"/>
  <c r="G50" i="12"/>
  <c r="M50" i="12" s="1"/>
  <c r="I50" i="12"/>
  <c r="K50" i="12"/>
  <c r="O50" i="12"/>
  <c r="Q50" i="12"/>
  <c r="U50" i="12"/>
  <c r="G53" i="12"/>
  <c r="M53" i="12" s="1"/>
  <c r="I53" i="12"/>
  <c r="K53" i="12"/>
  <c r="O53" i="12"/>
  <c r="Q53" i="12"/>
  <c r="U53" i="12"/>
  <c r="G57" i="12"/>
  <c r="M57" i="12" s="1"/>
  <c r="I57" i="12"/>
  <c r="K57" i="12"/>
  <c r="O57" i="12"/>
  <c r="Q57" i="12"/>
  <c r="U57" i="12"/>
  <c r="G59" i="12"/>
  <c r="M59" i="12" s="1"/>
  <c r="I59" i="12"/>
  <c r="K59" i="12"/>
  <c r="O59" i="12"/>
  <c r="Q59" i="12"/>
  <c r="U59" i="12"/>
  <c r="G62" i="12"/>
  <c r="M62" i="12" s="1"/>
  <c r="I62" i="12"/>
  <c r="K62" i="12"/>
  <c r="O62" i="12"/>
  <c r="Q62" i="12"/>
  <c r="U62" i="12"/>
  <c r="G65" i="12"/>
  <c r="M65" i="12" s="1"/>
  <c r="M64" i="12" s="1"/>
  <c r="I65" i="12"/>
  <c r="I64" i="12" s="1"/>
  <c r="K65" i="12"/>
  <c r="K64" i="12" s="1"/>
  <c r="O65" i="12"/>
  <c r="O64" i="12" s="1"/>
  <c r="Q65" i="12"/>
  <c r="Q64" i="12" s="1"/>
  <c r="U65" i="12"/>
  <c r="U64" i="12" s="1"/>
  <c r="G68" i="12"/>
  <c r="M68" i="12" s="1"/>
  <c r="I68" i="12"/>
  <c r="K68" i="12"/>
  <c r="O68" i="12"/>
  <c r="Q68" i="12"/>
  <c r="U68" i="12"/>
  <c r="G71" i="12"/>
  <c r="M71" i="12" s="1"/>
  <c r="I71" i="12"/>
  <c r="K71" i="12"/>
  <c r="O71" i="12"/>
  <c r="Q71" i="12"/>
  <c r="U71" i="12"/>
  <c r="G75" i="12"/>
  <c r="M75" i="12" s="1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9" i="12"/>
  <c r="M79" i="12" s="1"/>
  <c r="I79" i="12"/>
  <c r="K79" i="12"/>
  <c r="O79" i="12"/>
  <c r="Q79" i="12"/>
  <c r="U79" i="12"/>
  <c r="G81" i="12"/>
  <c r="M81" i="12" s="1"/>
  <c r="I81" i="12"/>
  <c r="K81" i="12"/>
  <c r="O81" i="12"/>
  <c r="Q81" i="12"/>
  <c r="U81" i="12"/>
  <c r="G83" i="12"/>
  <c r="M83" i="12" s="1"/>
  <c r="I83" i="12"/>
  <c r="K83" i="12"/>
  <c r="O83" i="12"/>
  <c r="Q83" i="12"/>
  <c r="U83" i="12"/>
  <c r="G85" i="12"/>
  <c r="M85" i="12" s="1"/>
  <c r="I85" i="12"/>
  <c r="K85" i="12"/>
  <c r="O85" i="12"/>
  <c r="Q85" i="12"/>
  <c r="U85" i="12"/>
  <c r="G88" i="12"/>
  <c r="M88" i="12" s="1"/>
  <c r="I88" i="12"/>
  <c r="K88" i="12"/>
  <c r="O88" i="12"/>
  <c r="Q88" i="12"/>
  <c r="U88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3" i="12"/>
  <c r="M93" i="12" s="1"/>
  <c r="I93" i="12"/>
  <c r="K93" i="12"/>
  <c r="O93" i="12"/>
  <c r="Q93" i="12"/>
  <c r="U93" i="12"/>
  <c r="G96" i="12"/>
  <c r="M96" i="12" s="1"/>
  <c r="I96" i="12"/>
  <c r="K96" i="12"/>
  <c r="O96" i="12"/>
  <c r="Q96" i="12"/>
  <c r="U96" i="12"/>
  <c r="G99" i="12"/>
  <c r="M99" i="12" s="1"/>
  <c r="I99" i="12"/>
  <c r="K99" i="12"/>
  <c r="O99" i="12"/>
  <c r="Q99" i="12"/>
  <c r="U99" i="12"/>
  <c r="G102" i="12"/>
  <c r="M102" i="12" s="1"/>
  <c r="I102" i="12"/>
  <c r="K102" i="12"/>
  <c r="O102" i="12"/>
  <c r="Q102" i="12"/>
  <c r="U102" i="12"/>
  <c r="G104" i="12"/>
  <c r="M104" i="12" s="1"/>
  <c r="I104" i="12"/>
  <c r="K104" i="12"/>
  <c r="O104" i="12"/>
  <c r="Q104" i="12"/>
  <c r="U104" i="12"/>
  <c r="G107" i="12"/>
  <c r="M107" i="12" s="1"/>
  <c r="I107" i="12"/>
  <c r="K107" i="12"/>
  <c r="O107" i="12"/>
  <c r="Q107" i="12"/>
  <c r="U107" i="12"/>
  <c r="G109" i="12"/>
  <c r="M109" i="12" s="1"/>
  <c r="I109" i="12"/>
  <c r="K109" i="12"/>
  <c r="O109" i="12"/>
  <c r="Q109" i="12"/>
  <c r="U109" i="12"/>
  <c r="G112" i="12"/>
  <c r="M112" i="12" s="1"/>
  <c r="M111" i="12" s="1"/>
  <c r="I112" i="12"/>
  <c r="I111" i="12" s="1"/>
  <c r="K112" i="12"/>
  <c r="K111" i="12" s="1"/>
  <c r="O112" i="12"/>
  <c r="O111" i="12" s="1"/>
  <c r="Q112" i="12"/>
  <c r="Q111" i="12" s="1"/>
  <c r="U112" i="12"/>
  <c r="U111" i="12" s="1"/>
  <c r="G114" i="12"/>
  <c r="M114" i="12" s="1"/>
  <c r="I114" i="12"/>
  <c r="K114" i="12"/>
  <c r="O114" i="12"/>
  <c r="Q114" i="12"/>
  <c r="U114" i="12"/>
  <c r="G116" i="12"/>
  <c r="I116" i="12"/>
  <c r="K116" i="12"/>
  <c r="O116" i="12"/>
  <c r="Q116" i="12"/>
  <c r="U116" i="12"/>
  <c r="G119" i="12"/>
  <c r="M119" i="12" s="1"/>
  <c r="I119" i="12"/>
  <c r="K119" i="12"/>
  <c r="O119" i="12"/>
  <c r="Q119" i="12"/>
  <c r="U119" i="12"/>
  <c r="G121" i="12"/>
  <c r="M121" i="12" s="1"/>
  <c r="I121" i="12"/>
  <c r="K121" i="12"/>
  <c r="O121" i="12"/>
  <c r="Q121" i="12"/>
  <c r="U121" i="12"/>
  <c r="G123" i="12"/>
  <c r="M123" i="12" s="1"/>
  <c r="I123" i="12"/>
  <c r="K123" i="12"/>
  <c r="O123" i="12"/>
  <c r="Q123" i="12"/>
  <c r="U123" i="12"/>
  <c r="G126" i="12"/>
  <c r="M126" i="12" s="1"/>
  <c r="I126" i="12"/>
  <c r="K126" i="12"/>
  <c r="O126" i="12"/>
  <c r="Q126" i="12"/>
  <c r="U126" i="12"/>
  <c r="G129" i="12"/>
  <c r="M129" i="12" s="1"/>
  <c r="I129" i="12"/>
  <c r="K129" i="12"/>
  <c r="O129" i="12"/>
  <c r="Q129" i="12"/>
  <c r="U129" i="12"/>
  <c r="G130" i="12"/>
  <c r="M130" i="12" s="1"/>
  <c r="I130" i="12"/>
  <c r="K130" i="12"/>
  <c r="O130" i="12"/>
  <c r="Q130" i="12"/>
  <c r="U130" i="12"/>
  <c r="G131" i="12"/>
  <c r="M131" i="12" s="1"/>
  <c r="I131" i="12"/>
  <c r="K131" i="12"/>
  <c r="O131" i="12"/>
  <c r="Q131" i="12"/>
  <c r="U131" i="12"/>
  <c r="G135" i="12"/>
  <c r="M135" i="12" s="1"/>
  <c r="I135" i="12"/>
  <c r="K135" i="12"/>
  <c r="O135" i="12"/>
  <c r="Q135" i="12"/>
  <c r="U135" i="12"/>
  <c r="G137" i="12"/>
  <c r="M137" i="12" s="1"/>
  <c r="I137" i="12"/>
  <c r="K137" i="12"/>
  <c r="O137" i="12"/>
  <c r="Q137" i="12"/>
  <c r="U137" i="12"/>
  <c r="G139" i="12"/>
  <c r="M139" i="12" s="1"/>
  <c r="I139" i="12"/>
  <c r="K139" i="12"/>
  <c r="O139" i="12"/>
  <c r="Q139" i="12"/>
  <c r="U139" i="12"/>
  <c r="G141" i="12"/>
  <c r="M141" i="12" s="1"/>
  <c r="I141" i="12"/>
  <c r="K141" i="12"/>
  <c r="O141" i="12"/>
  <c r="Q141" i="12"/>
  <c r="U141" i="12"/>
  <c r="G143" i="12"/>
  <c r="M143" i="12" s="1"/>
  <c r="I143" i="12"/>
  <c r="K143" i="12"/>
  <c r="O143" i="12"/>
  <c r="Q143" i="12"/>
  <c r="U143" i="12"/>
  <c r="G146" i="12"/>
  <c r="M146" i="12" s="1"/>
  <c r="M145" i="12" s="1"/>
  <c r="I146" i="12"/>
  <c r="I145" i="12" s="1"/>
  <c r="K146" i="12"/>
  <c r="K145" i="12" s="1"/>
  <c r="O146" i="12"/>
  <c r="O145" i="12" s="1"/>
  <c r="Q146" i="12"/>
  <c r="Q145" i="12" s="1"/>
  <c r="U146" i="12"/>
  <c r="U145" i="12" s="1"/>
  <c r="G149" i="12"/>
  <c r="G148" i="12" s="1"/>
  <c r="I57" i="1" s="1"/>
  <c r="I149" i="12"/>
  <c r="I148" i="12" s="1"/>
  <c r="K149" i="12"/>
  <c r="K148" i="12" s="1"/>
  <c r="O149" i="12"/>
  <c r="O148" i="12" s="1"/>
  <c r="Q149" i="12"/>
  <c r="Q148" i="12" s="1"/>
  <c r="U149" i="12"/>
  <c r="U148" i="12" s="1"/>
  <c r="G154" i="12"/>
  <c r="G153" i="12" s="1"/>
  <c r="I58" i="1" s="1"/>
  <c r="I154" i="12"/>
  <c r="I153" i="12" s="1"/>
  <c r="K154" i="12"/>
  <c r="K153" i="12" s="1"/>
  <c r="O154" i="12"/>
  <c r="O153" i="12" s="1"/>
  <c r="Q154" i="12"/>
  <c r="Q153" i="12" s="1"/>
  <c r="U154" i="12"/>
  <c r="U153" i="12" s="1"/>
  <c r="G157" i="12"/>
  <c r="M157" i="12" s="1"/>
  <c r="I157" i="12"/>
  <c r="K157" i="12"/>
  <c r="O157" i="12"/>
  <c r="Q157" i="12"/>
  <c r="U157" i="12"/>
  <c r="G158" i="12"/>
  <c r="M158" i="12" s="1"/>
  <c r="I158" i="12"/>
  <c r="K158" i="12"/>
  <c r="O158" i="12"/>
  <c r="Q158" i="12"/>
  <c r="U158" i="12"/>
  <c r="G159" i="12"/>
  <c r="M159" i="12" s="1"/>
  <c r="I159" i="12"/>
  <c r="K159" i="12"/>
  <c r="O159" i="12"/>
  <c r="Q159" i="12"/>
  <c r="U159" i="12"/>
  <c r="G160" i="12"/>
  <c r="M160" i="12" s="1"/>
  <c r="I160" i="12"/>
  <c r="K160" i="12"/>
  <c r="O160" i="12"/>
  <c r="Q160" i="12"/>
  <c r="U160" i="12"/>
  <c r="G161" i="12"/>
  <c r="I161" i="12"/>
  <c r="K161" i="12"/>
  <c r="O161" i="12"/>
  <c r="Q161" i="12"/>
  <c r="U161" i="12"/>
  <c r="G162" i="12"/>
  <c r="M162" i="12" s="1"/>
  <c r="I162" i="12"/>
  <c r="K162" i="12"/>
  <c r="O162" i="12"/>
  <c r="Q162" i="12"/>
  <c r="U162" i="12"/>
  <c r="G163" i="12"/>
  <c r="M163" i="12" s="1"/>
  <c r="I163" i="12"/>
  <c r="K163" i="12"/>
  <c r="O163" i="12"/>
  <c r="Q163" i="12"/>
  <c r="U163" i="12"/>
  <c r="G164" i="12"/>
  <c r="M164" i="12" s="1"/>
  <c r="I164" i="12"/>
  <c r="K164" i="12"/>
  <c r="O164" i="12"/>
  <c r="Q164" i="12"/>
  <c r="U164" i="12"/>
  <c r="I20" i="1"/>
  <c r="I18" i="1"/>
  <c r="I17" i="1"/>
  <c r="AZ44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G64" i="12" l="1"/>
  <c r="I51" i="1" s="1"/>
  <c r="M149" i="12"/>
  <c r="M148" i="12" s="1"/>
  <c r="U67" i="12"/>
  <c r="I67" i="12"/>
  <c r="G145" i="12"/>
  <c r="I56" i="1" s="1"/>
  <c r="O67" i="12"/>
  <c r="K67" i="12"/>
  <c r="G113" i="12"/>
  <c r="I55" i="1" s="1"/>
  <c r="G111" i="12"/>
  <c r="I54" i="1" s="1"/>
  <c r="Q74" i="12"/>
  <c r="I74" i="12"/>
  <c r="U8" i="12"/>
  <c r="Q156" i="12"/>
  <c r="I156" i="12"/>
  <c r="K113" i="12"/>
  <c r="O113" i="12"/>
  <c r="U74" i="12"/>
  <c r="Q67" i="12"/>
  <c r="AD166" i="12"/>
  <c r="G39" i="1" s="1"/>
  <c r="G40" i="1" s="1"/>
  <c r="U156" i="12"/>
  <c r="Q113" i="12"/>
  <c r="I113" i="12"/>
  <c r="K74" i="12"/>
  <c r="O8" i="12"/>
  <c r="K8" i="12"/>
  <c r="G156" i="12"/>
  <c r="I59" i="1" s="1"/>
  <c r="I19" i="1" s="1"/>
  <c r="K156" i="12"/>
  <c r="O156" i="12"/>
  <c r="U113" i="12"/>
  <c r="O74" i="12"/>
  <c r="Q8" i="12"/>
  <c r="I8" i="12"/>
  <c r="M74" i="12"/>
  <c r="M67" i="12"/>
  <c r="M8" i="12"/>
  <c r="M154" i="12"/>
  <c r="M153" i="12" s="1"/>
  <c r="M116" i="12"/>
  <c r="M113" i="12" s="1"/>
  <c r="G8" i="12"/>
  <c r="G74" i="12"/>
  <c r="I53" i="1" s="1"/>
  <c r="M161" i="12"/>
  <c r="M156" i="12" s="1"/>
  <c r="G67" i="12"/>
  <c r="I52" i="1" s="1"/>
  <c r="H39" i="1" l="1"/>
  <c r="G166" i="12"/>
  <c r="I50" i="1"/>
  <c r="G28" i="1"/>
  <c r="G24" i="1"/>
  <c r="I39" i="1" l="1"/>
  <c r="I40" i="1" s="1"/>
  <c r="J39" i="1" s="1"/>
  <c r="J40" i="1" s="1"/>
  <c r="H40" i="1"/>
  <c r="I60" i="1"/>
  <c r="I16" i="1"/>
  <c r="I21" i="1" s="1"/>
  <c r="G25" i="1" s="1"/>
  <c r="G26" i="1" s="1"/>
  <c r="G29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<sst xmlns="http://schemas.openxmlformats.org/spreadsheetml/2006/main" count="623" uniqueCount="323">
  <si>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</si>
  <si>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</si>
  <si>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</si>
  <si>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</si>
  <si>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</si>
  <si>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</si>
  <si>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</si>
  <si>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</si>
  <si>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</si>
  <si>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</si>
  <si>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</si>
  <si>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</si>
  <si>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</si>
  <si>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</si>
  <si>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</si>
  <si>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</si>
  <si>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</si>
  <si>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</si>
  <si>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</si>
  <si>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</si>
  <si>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</si>
  <si>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</si>
  <si>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</si>
  <si>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</si>
  <si>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</si>
  <si>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</si>
  <si>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</si>
  <si>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</si>
  <si>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</si>
  <si>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</si>
  <si>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</si>
  <si>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</si>
  <si>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</si>
  <si>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</si>
  <si>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</si>
  <si>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</si>
  <si>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</si>
  <si>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</si>
  <si>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</si>
  <si>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</si>
  <si>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</si>
  <si>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</si>
  <si>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</si>
  <si>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Bystřice pod Hostýnem, ul. Meziříčská</t>
  </si>
  <si>
    <t>Rozpočet:</t>
  </si>
  <si>
    <t>Misto</t>
  </si>
  <si>
    <t>Ing. Tomáš Olša</t>
  </si>
  <si>
    <t>2020_08 Vybudování parkoviště u pošty, Bystřice pod Hostýnem</t>
  </si>
  <si>
    <t>Město Bystřice pod Hostýnem</t>
  </si>
  <si>
    <t>Masarykovo nám. 137</t>
  </si>
  <si>
    <t>Bystřice pod Hostýnem</t>
  </si>
  <si>
    <t>76861</t>
  </si>
  <si>
    <t>00287113</t>
  </si>
  <si>
    <t>CZ00287113</t>
  </si>
  <si>
    <t>není znám</t>
  </si>
  <si>
    <t>Rozpočet</t>
  </si>
  <si>
    <t>Celkem za stavbu</t>
  </si>
  <si>
    <t>CZK</t>
  </si>
  <si>
    <t xml:space="preserve">Popis rozpočtu:  - </t>
  </si>
  <si>
    <t>Projektová dokumentace řeší návrh parkoviště podél vozovky pozemní komunikace III/43729 ul. Meziříčská.</t>
  </si>
  <si>
    <t>Jedná se o návrh 30 kolmých parkovacích stání. Zpevněné plochy jsou navrženy pro pojezd a parkování osobních vozidel v souladu s aktuální normou ČSN 73 6056. Uspořádání je navrženo s  kolmým stáním. Základní parametry parkovacích stání s kolmým řazením jsou navrženy dle ČSN 73 6056 s délkou min. 4,5 m (+převis 0,5 m) a základní šířkou min. 2,6 m, dle situace. Vyhrazená stání pro vozidla přepravující osoby těžce pohybově postižené jsou navržena v minimální šířce 3,5 m. Konstrukce je navržena s krytem ze zasakovacích roštů(např. AS-TT rošty), vyplněných dlažebními kostkami nebo zatravněním.</t>
  </si>
  <si>
    <t>Rekapitulace dílů</t>
  </si>
  <si>
    <t>Typ dílu</t>
  </si>
  <si>
    <t>1</t>
  </si>
  <si>
    <t>Zemní práce</t>
  </si>
  <si>
    <t>2</t>
  </si>
  <si>
    <t>Základy,zvláštní zakládání</t>
  </si>
  <si>
    <t>4</t>
  </si>
  <si>
    <t>Vodorovné konstrukce</t>
  </si>
  <si>
    <t>5</t>
  </si>
  <si>
    <t>Komunikace</t>
  </si>
  <si>
    <t>63</t>
  </si>
  <si>
    <t>Podlahy a podlahové konstrukce</t>
  </si>
  <si>
    <t>91</t>
  </si>
  <si>
    <t>Doplňující práce na komunikaci</t>
  </si>
  <si>
    <t>96</t>
  </si>
  <si>
    <t>Bourání konstrukcí</t>
  </si>
  <si>
    <t>97</t>
  </si>
  <si>
    <t>Prorážení otvorů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</si>
  <si>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</si>
  <si>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</si>
  <si>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</si>
  <si>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</si>
  <si>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</si>
  <si>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</si>
  <si>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</si>
  <si>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</si>
  <si>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</si>
  <si>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</si>
  <si>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</si>
  <si>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</si>
  <si>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</si>
  <si>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</si>
  <si>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</si>
  <si>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</si>
  <si>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</si>
  <si>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</si>
  <si>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</si>
  <si>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</si>
  <si>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</si>
  <si>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</si>
  <si>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</si>
  <si>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</si>
  <si>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</si>
  <si>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</si>
  <si>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</si>
  <si>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</si>
  <si>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</si>
  <si>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</si>
  <si>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</si>
  <si>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113106000RAB</t>
  </si>
  <si>
    <t>Odstranění zám.dlažby 6 cm vč.podkladu,pl.do 50 m2, včetně naložení a odvozu na skládku do 1 km</t>
  </si>
  <si>
    <t>m2</t>
  </si>
  <si>
    <t>POL2_0</t>
  </si>
  <si>
    <t>stávající chodník v místě sjezdu:8,0+2,5</t>
  </si>
  <si>
    <t>VV</t>
  </si>
  <si>
    <t>113201111R00</t>
  </si>
  <si>
    <t>Vytrhání obrubníků chodníkových a parkových, včetně naložení a odvozu na skládku do 1 km</t>
  </si>
  <si>
    <t>m</t>
  </si>
  <si>
    <t>POL1_0</t>
  </si>
  <si>
    <t>stávající obruby u napojení parkoviště:15,5</t>
  </si>
  <si>
    <t>113202111R00</t>
  </si>
  <si>
    <t>Vytrhání obrub obrubníků silničních, včetně naložení a odvozu na skládku do 1 km</t>
  </si>
  <si>
    <t>s vybouráním lože, s přemístěním hmot na skládku na vzdálenost do 3 m nebo naložením na dopravní prostředek</t>
  </si>
  <si>
    <t>POP</t>
  </si>
  <si>
    <t>stávající obruby v místě sjezdu:8,5</t>
  </si>
  <si>
    <t>113106222R00</t>
  </si>
  <si>
    <t>Rozebrání dlažeb z drobných kostek v živici</t>
  </si>
  <si>
    <t>stávající dvouřádek z ŽK (zpětné použití):2</t>
  </si>
  <si>
    <t>121101101R00</t>
  </si>
  <si>
    <t>Sejmutí ornice s přemístěním do 50 m</t>
  </si>
  <si>
    <t>m3</t>
  </si>
  <si>
    <t>Sejmutí ornice s vodorovným přemístěním na hromady v místě upotřebení nebo na dočasné či trvalé skládky se složením.</t>
  </si>
  <si>
    <t>předpoklad 10 cm:619*0,1</t>
  </si>
  <si>
    <t>122201102R00</t>
  </si>
  <si>
    <t>Odkopávky nezapažené v hor. 3 do 1000 m3</t>
  </si>
  <si>
    <t>odkopávky a prokopávky nezapažené s přehozením výkopku na vzdálenost do 3 m nebo s naložením na dopravní prostředek</t>
  </si>
  <si>
    <t>162100010RA0</t>
  </si>
  <si>
    <t>Vodorovné přemístění výkopku</t>
  </si>
  <si>
    <t>162100010RAC</t>
  </si>
  <si>
    <t>Vodorovné přemístění výkopku, příplatek za každých dalších 10 km</t>
  </si>
  <si>
    <t>199000005R00</t>
  </si>
  <si>
    <t>Poplatek za skládku zeminy 1- 4</t>
  </si>
  <si>
    <t>t</t>
  </si>
  <si>
    <t>377,54*1750/1000</t>
  </si>
  <si>
    <t>181101102R00</t>
  </si>
  <si>
    <t>Úprava pláně v zářezech v hor. 1-4, se zhutněním</t>
  </si>
  <si>
    <t>vyrovnáním výškových rozdílů</t>
  </si>
  <si>
    <t>sjezd:10,5</t>
  </si>
  <si>
    <t>rozšíření chodníku:9,5</t>
  </si>
  <si>
    <t>parkoviště:619,0</t>
  </si>
  <si>
    <t>182951112RT3</t>
  </si>
  <si>
    <t>Položení podkladní síťoviny, vč. upevnění a dodávky podkladní síťoviny a skob</t>
  </si>
  <si>
    <t>charakteristické vlastnosti: hmotnost 24 g/m2, velikost oka ? 4mm, šíře role 3,20 m, materiál: polyetylén (výběr vhodné síťoviny nutno konzultovat s dodavatelm systému zasakovacích roštů)</t>
  </si>
  <si>
    <t>321,5+297,5</t>
  </si>
  <si>
    <t>167103101R00</t>
  </si>
  <si>
    <t>Nakládání výkopku zeminy schopné zúrodnění</t>
  </si>
  <si>
    <t>nakládání neulehlého výkopku z hromad</t>
  </si>
  <si>
    <t>ornice pro zatravňovací a podkladní vrstvu:61,9</t>
  </si>
  <si>
    <t>162206112R00</t>
  </si>
  <si>
    <t>Vodorovné přemístění zemin pro zúrodnění do 50 m</t>
  </si>
  <si>
    <t>bez naložení, avšak se složením</t>
  </si>
  <si>
    <t>182313101R00</t>
  </si>
  <si>
    <t>Vyplnění otvorů v tvárnicích ornicí</t>
  </si>
  <si>
    <t>vyplnění otvorů v mřížovinových nebo vylehčených tvárnicích nebo panelech ornicí, pro jakýkoliv tvar a velikost otvorů tvárnic</t>
  </si>
  <si>
    <t>výplň roštů - zatravnění:321,5</t>
  </si>
  <si>
    <t>180405111R00</t>
  </si>
  <si>
    <t>Založení trávníků ve veget. prefa. zasak. roštech, výsevem v rovině</t>
  </si>
  <si>
    <t>předpoklad: 50% prosetá ornice, 20% praný písek, 20% lávový materiál 2-4 mm, 10% vyzrálý kompost</t>
  </si>
  <si>
    <t>182001131R00</t>
  </si>
  <si>
    <t>Plošná úprava terénu, nerovnosti do 20 cm v rovině</t>
  </si>
  <si>
    <t>urovnání okolních ploch:46,5+157,5</t>
  </si>
  <si>
    <t>181006111R00</t>
  </si>
  <si>
    <t>Rozprostření zemin v rov./sklonu 1:5, tl. do 10 cm</t>
  </si>
  <si>
    <t>zatravnění okolních ploch:204</t>
  </si>
  <si>
    <t>180400020RA0</t>
  </si>
  <si>
    <t>Založení trávníku parkového, rovina, dodání osiva</t>
  </si>
  <si>
    <t>215901101R00</t>
  </si>
  <si>
    <t>Zhutnění podloží z hornin nesoudržných do 92% PS</t>
  </si>
  <si>
    <t>Zhutnění podloží z rostlé horniny tř.1 - 4 pod násypy z hornin soudržných do 92% PS a hornin nesoudržných sypkých relativní ulehlosti I(d) do 0,8.</t>
  </si>
  <si>
    <t>451597777R00</t>
  </si>
  <si>
    <t>Podklad pod zasakovací rošty, z prohozené ornice tl. 5 -10 cm</t>
  </si>
  <si>
    <t>předpoklad: 40% štěrk 2-5 mm, 30% prosetá ornice, 20% lávový materiál 2-4 mm, 10% vyzrálý kompost</t>
  </si>
  <si>
    <t>podložní vrstva pro zatravnění tl. 5 cm:8*26+7*2+199/2</t>
  </si>
  <si>
    <t>451577777R00</t>
  </si>
  <si>
    <t>Podklad pod zasakovací rošty, z kameniva těženého tl.do 10 cm</t>
  </si>
  <si>
    <t>předpoklad: štěrk 2-5 mm</t>
  </si>
  <si>
    <t>podložní vrstva pro dlažbu tl. 5 cm:99+99+199/2</t>
  </si>
  <si>
    <t>564761111R00</t>
  </si>
  <si>
    <t>Podklad z kameniva drceného vel.32-63 mm,tl. 20 cm, včetně dovozu materiálu</t>
  </si>
  <si>
    <t>564731111R00</t>
  </si>
  <si>
    <t>Podklad z kameniva drceného vel.32-63 mm,tl. 10 cm, včetně dovozu materiálu</t>
  </si>
  <si>
    <t>564661111R00</t>
  </si>
  <si>
    <t>Podklad z kameniva drceného 63-125 mm, tl. 20 cm</t>
  </si>
  <si>
    <t>564831111RT2</t>
  </si>
  <si>
    <t>Podklad ze štěrkodrti po zhutnění tloušťky 10 cm, štěrkodrť frakce 0-32 mm, včetně dovozu materiálu</t>
  </si>
  <si>
    <t>567122111R00</t>
  </si>
  <si>
    <t>Podklad z kameniva zpev.cementem SC C8/10 tl.12 cm</t>
  </si>
  <si>
    <t>564561111R00</t>
  </si>
  <si>
    <t>Zřízení podsypu/podkladu ze sypaniny tl. 20 cm</t>
  </si>
  <si>
    <t>podkladní vrstva ze směsi štěrkodrti 0-32 (40%) a ornice (60%) tl. 20 cm zhutněná na Edef,2 20 MPa</t>
  </si>
  <si>
    <t>podkladníí vrstva pro zatravnění:8*26+7*2+199/2</t>
  </si>
  <si>
    <t>564861111RT2</t>
  </si>
  <si>
    <t>Podklad ze štěrkodrti po zhutnění tloušťky 20 cm, štěrkodrť frakce 0-32 mm</t>
  </si>
  <si>
    <t>podkladníí vrstva pro dlažbu:99+99+199/2</t>
  </si>
  <si>
    <t>596921214R00</t>
  </si>
  <si>
    <t>Kladení plastových vegetačních zasakovacích roštů, lože 50 mm, pl. nad 500 m2</t>
  </si>
  <si>
    <t>28324500.AR</t>
  </si>
  <si>
    <t>Zasakovací rošty</t>
  </si>
  <si>
    <t>POL3_0</t>
  </si>
  <si>
    <t>bude použit systém roštů umožňující vyplnění dlažební kostkou a zatravněním</t>
  </si>
  <si>
    <t>591211111R00</t>
  </si>
  <si>
    <t>Kladení dlažby drobné kostky, lože z kameniva 2-5, tl. 5 cm</t>
  </si>
  <si>
    <t>s vyplněním spár, s dvojím beraněním a se smetením přebytečného materiálu na krajnici</t>
  </si>
  <si>
    <t>výplň roštů - dlažba:297,5</t>
  </si>
  <si>
    <t>58380120.AR</t>
  </si>
  <si>
    <t>Kostka dlažební drobná 1t = 5 m2</t>
  </si>
  <si>
    <t>velikost použitých kostek dle zvoleného systému zasakovacích roštů</t>
  </si>
  <si>
    <t>výplň roštů - dlažba:99+99+199/2</t>
  </si>
  <si>
    <t>591040111RA0</t>
  </si>
  <si>
    <t>Komunikace dlážděné D2-D-1-V-PII, včetně dlažby a podkladních vrstev</t>
  </si>
  <si>
    <t>s provedením potřebných zemních prací, ve skladbách podle popisu (DL 80 mm, L 40 mm, ŠD 0-32 150 mm, ŠD 0-63 150 mm)</t>
  </si>
  <si>
    <t>sjezd v chodníku na PK III/43729:8,0+2,5</t>
  </si>
  <si>
    <t>592451158R</t>
  </si>
  <si>
    <t>Dlažba SLP skladba 20x10x8 cm červená, dlažba pro nevidomé</t>
  </si>
  <si>
    <t>varovný pás sjezdu:2,5</t>
  </si>
  <si>
    <t>596040011RA0</t>
  </si>
  <si>
    <t>Chodník dlážděný D2-D-1-CH-PII a PIII, včetně dlažby a podkladních vrstev</t>
  </si>
  <si>
    <t>s provedením potřebných zemních prací, ve skladbách podle popisu (DL 60 mm, L 30 mm, ŠD 0-32 150 mm)</t>
  </si>
  <si>
    <t>rozšíření stávajícího chodníku:5,0+2,0+0,5+2,0</t>
  </si>
  <si>
    <t>592451151R</t>
  </si>
  <si>
    <t>Dlažba SLP skladba 20x10x6 cm červená, dlažba pro nevidomé</t>
  </si>
  <si>
    <t>varovné pásy u vyhrazených stání:2,0+2,0</t>
  </si>
  <si>
    <t>599121111R00</t>
  </si>
  <si>
    <t>Zálivka živičná spár dlažby do 5 cm, drobné kostky</t>
  </si>
  <si>
    <t>napojení na vozovku PK III/43729:1,5</t>
  </si>
  <si>
    <t>639571215R00</t>
  </si>
  <si>
    <t>919735112R00</t>
  </si>
  <si>
    <t>Řezání stávajícího živičného krytu tl. 5 - 10 cm</t>
  </si>
  <si>
    <t>napojení na vozovku PK III/43729:9</t>
  </si>
  <si>
    <t>917862111RT7</t>
  </si>
  <si>
    <t>Osazení stojat. obrub.bet. s opěrou,lože z C 16/20, včetně obrubníku 100/15/25</t>
  </si>
  <si>
    <t>lože z betonu prostého C 12/15 tl. 80 až 100 mm</t>
  </si>
  <si>
    <t>silniční obrubník:1,5+46,0+46,0+1,0</t>
  </si>
  <si>
    <t>917862111RV4</t>
  </si>
  <si>
    <t>Osazení stojat. obrub.bet. s opěrou,lože z C 16/20, vč.obrub.nájezd.náběh. 1000/150/150-250</t>
  </si>
  <si>
    <t>silniční obrubník přechodový:1,0*8</t>
  </si>
  <si>
    <t>917862111RV3</t>
  </si>
  <si>
    <t>Osazení stojat. obrub.bet. s opěrou,lože z C 16/20, včetně obrubníku nájezdového 1000/150/150</t>
  </si>
  <si>
    <t>silniční obrubník nájezdový:6,5+4,5+5,0+4,5</t>
  </si>
  <si>
    <t>916661111RT5</t>
  </si>
  <si>
    <t>Osazení park. obrubníků do lože z C 16/20 s opěrou, včetně obrubníku 80x250x1000 mm</t>
  </si>
  <si>
    <t>lože z betonu prostého C 16/20 tl. 80 až 100 mm</t>
  </si>
  <si>
    <t>chodníkový obrubník:2,0</t>
  </si>
  <si>
    <t>917931122R00</t>
  </si>
  <si>
    <t>Osazení přídlažby, dl. kostka, 2 řady, lože C16/20</t>
  </si>
  <si>
    <t>použití stávajících dlažebních kostek</t>
  </si>
  <si>
    <t>napojení na vozovku PK III/43729:8,5</t>
  </si>
  <si>
    <t>914001121RT6</t>
  </si>
  <si>
    <t>Osaz.svislé dopr.značky a sloupku,Al patka, základ, včetně dodávky sloupku a značky</t>
  </si>
  <si>
    <t>kus</t>
  </si>
  <si>
    <t>914001127R00</t>
  </si>
  <si>
    <t>Osazení svislé dopr.značky na sloup veřej. osvětl.</t>
  </si>
  <si>
    <t>40445050.AR</t>
  </si>
  <si>
    <t>Značka dopr inf IP 11-13 500/700 fól1, EG 7 letá</t>
  </si>
  <si>
    <t>IP 11a:1</t>
  </si>
  <si>
    <t>IP 12:2</t>
  </si>
  <si>
    <t>IP 13b:1</t>
  </si>
  <si>
    <t>40445159.AR</t>
  </si>
  <si>
    <t>Značka dopr dodat E 8d-e 500/150 fól 1, EG 7 letá</t>
  </si>
  <si>
    <t>E 8d:1</t>
  </si>
  <si>
    <t>40445161.AR</t>
  </si>
  <si>
    <t>Značka dopr dodat E 13 500/500 fól 1, EG 7 letá</t>
  </si>
  <si>
    <t>E 13:1</t>
  </si>
  <si>
    <t>914001111R00</t>
  </si>
  <si>
    <t>Osazení svislé doprav.značky a sloupku, bet.základ</t>
  </si>
  <si>
    <t>směrový sloupek Z11g:2</t>
  </si>
  <si>
    <t>56288941R</t>
  </si>
  <si>
    <t>Silniční směr. sloupek "K" k plast. patce 1000 mm, s odrazovým sklem</t>
  </si>
  <si>
    <t>915701111R00</t>
  </si>
  <si>
    <t>Zřízení vodorovného značení z nátěr.hmot tl.do 3mm</t>
  </si>
  <si>
    <t>vyhrazená parkovací stání:2</t>
  </si>
  <si>
    <t>961100016RA0</t>
  </si>
  <si>
    <t>Bourání základů z železobetonu, včetně naložení a odvozu na skládku do 1 km</t>
  </si>
  <si>
    <t>odstranění stávající šachty:2</t>
  </si>
  <si>
    <t>979990103R00</t>
  </si>
  <si>
    <t>Poplatek za skládku suti - beton do 30x30 cm</t>
  </si>
  <si>
    <t>dlažba:4,6725</t>
  </si>
  <si>
    <t>obruby:3,41+2,295</t>
  </si>
  <si>
    <t>šachta:4,8</t>
  </si>
  <si>
    <t>998223011R00</t>
  </si>
  <si>
    <t>Přesun hmot, pozemní komunikace, kryt dlážděný</t>
  </si>
  <si>
    <t>48,1712+(697,74342-138,245-69,1225-131,1975-85,68)+1,32+33,80044</t>
  </si>
  <si>
    <t>004111010R</t>
  </si>
  <si>
    <t>Průzkumné práce, laboratorní zkoušky, zkoušky únosnosti</t>
  </si>
  <si>
    <t>Soubor</t>
  </si>
  <si>
    <t>005111020R</t>
  </si>
  <si>
    <t>Vytyčení stavby</t>
  </si>
  <si>
    <t>005111021R</t>
  </si>
  <si>
    <t>Vytyčení inženýrských sítí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</si>
  <si>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</si>
  <si>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</si>
  <si>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</si>
  <si>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</si>
  <si>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</si>
  <si>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</si>
  <si>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</si>
  <si>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</si>
  <si>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</si>
  <si>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</si>
  <si>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/>
  </si>
  <si>
    <t>SUM</t>
  </si>
  <si>
    <t>POPUZIV</t>
  </si>
  <si>
    <t>END</t>
  </si>
  <si>
    <t>výkop pro výměnu podloží:188,1</t>
  </si>
  <si>
    <t>výkop pro výměnu podloží :188,1</t>
  </si>
  <si>
    <t>výkop pro výměnu podloží :188,1*1750/1000</t>
  </si>
  <si>
    <t>založení trávníku ve vegetačních prefabrikátech s doplněním ornice nebo substrátu a ostatního materiálu ve vrstvě do 7 cm s utužením vodou a s případným naložením, odvozem odpadu do 20 km a se složením.      Ruční zhutnění zatravňovacích roštů po provedení rozhrnutí zeminy a následného výsevu dle požadavku dodavatele zasakovacích roštů.</t>
  </si>
  <si>
    <t>podklad pod zatravnění 1. vrstva při nevyhovující únosnosti podloží:321,5</t>
  </si>
  <si>
    <t>podklad pod zatravnění 2. vrstva při nevyhovující únosnosti podloží:321,5</t>
  </si>
  <si>
    <t>podklad pod dlažbu :297,5</t>
  </si>
  <si>
    <t>podklad pod sjezd a chodník :10,5+9,5</t>
  </si>
  <si>
    <t>Kačírek pro okapový chodník a průleh tl. 350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</si>
</sst>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63"/>
  <sheetViews>
    <sheetView showGridLines="0" tabSelected="1" topLeftCell="B47" zoomScaleNormal="100" zoomScaleSheetLayoutView="75" workbookViewId="0">
      <selection activeCell="B44" sqref="B44:J4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01" t="s">
        <v>42</v>
      </c>
      <c r="C1" s="202"/>
      <c r="D1" s="202"/>
      <c r="E1" s="202"/>
      <c r="F1" s="202"/>
      <c r="G1" s="202"/>
      <c r="H1" s="202"/>
      <c r="I1" s="202"/>
      <c r="J1" s="203"/>
    </row>
    <row r="2" spans="1:15" ht="23.25" customHeight="1" x14ac:dyDescent="0.2">
      <c r="A2" s="4"/>
      <c r="B2" s="81" t="s">
        <v>40</v>
      </c>
      <c r="C2" s="82"/>
      <c r="D2" s="227" t="s">
        <v>47</v>
      </c>
      <c r="E2" s="228"/>
      <c r="F2" s="228"/>
      <c r="G2" s="228"/>
      <c r="H2" s="228"/>
      <c r="I2" s="228"/>
      <c r="J2" s="229"/>
      <c r="O2" s="2"/>
    </row>
    <row r="3" spans="1:15" ht="23.25" customHeight="1" x14ac:dyDescent="0.2">
      <c r="A3" s="4"/>
      <c r="B3" s="83" t="s">
        <v>45</v>
      </c>
      <c r="C3" s="84"/>
      <c r="D3" s="220" t="s">
        <v>43</v>
      </c>
      <c r="E3" s="221"/>
      <c r="F3" s="221"/>
      <c r="G3" s="221"/>
      <c r="H3" s="221"/>
      <c r="I3" s="221"/>
      <c r="J3" s="222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48</v>
      </c>
      <c r="E5" s="26"/>
      <c r="F5" s="26"/>
      <c r="G5" s="26"/>
      <c r="H5" s="28" t="s">
        <v>33</v>
      </c>
      <c r="I5" s="91" t="s">
        <v>52</v>
      </c>
      <c r="J5" s="11"/>
    </row>
    <row r="6" spans="1:15" ht="15.75" customHeight="1" x14ac:dyDescent="0.2">
      <c r="A6" s="4"/>
      <c r="B6" s="41"/>
      <c r="C6" s="26"/>
      <c r="D6" s="91" t="s">
        <v>49</v>
      </c>
      <c r="E6" s="26"/>
      <c r="F6" s="26"/>
      <c r="G6" s="26"/>
      <c r="H6" s="28" t="s">
        <v>34</v>
      </c>
      <c r="I6" s="91" t="s">
        <v>53</v>
      </c>
      <c r="J6" s="11"/>
    </row>
    <row r="7" spans="1:15" ht="15.75" customHeight="1" x14ac:dyDescent="0.2">
      <c r="A7" s="4"/>
      <c r="B7" s="42"/>
      <c r="C7" s="92" t="s">
        <v>51</v>
      </c>
      <c r="D7" s="80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1" t="s">
        <v>54</v>
      </c>
      <c r="E11" s="231"/>
      <c r="F11" s="231"/>
      <c r="G11" s="231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18"/>
      <c r="E12" s="218"/>
      <c r="F12" s="218"/>
      <c r="G12" s="218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19"/>
      <c r="E13" s="219"/>
      <c r="F13" s="219"/>
      <c r="G13" s="219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0"/>
      <c r="F15" s="230"/>
      <c r="G15" s="215"/>
      <c r="H15" s="215"/>
      <c r="I15" s="215" t="s">
        <v>28</v>
      </c>
      <c r="J15" s="216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10"/>
      <c r="F16" s="217"/>
      <c r="G16" s="210"/>
      <c r="H16" s="217"/>
      <c r="I16" s="210">
        <f>SUMIF(F50:F59,A16,I50:I59)+SUMIF(F50:F59,"PSU",I50:I59)</f>
        <v>0</v>
      </c>
      <c r="J16" s="211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10"/>
      <c r="F17" s="217"/>
      <c r="G17" s="210"/>
      <c r="H17" s="217"/>
      <c r="I17" s="210">
        <f>SUMIF(F50:F59,A17,I50:I59)</f>
        <v>0</v>
      </c>
      <c r="J17" s="211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10"/>
      <c r="F18" s="217"/>
      <c r="G18" s="210"/>
      <c r="H18" s="217"/>
      <c r="I18" s="210">
        <f>SUMIF(F50:F59,A18,I50:I59)</f>
        <v>0</v>
      </c>
      <c r="J18" s="211"/>
    </row>
    <row r="19" spans="1:10" ht="23.25" customHeight="1" x14ac:dyDescent="0.2">
      <c r="A19" s="142" t="s">
        <v>81</v>
      </c>
      <c r="B19" s="143" t="s">
        <v>26</v>
      </c>
      <c r="C19" s="58"/>
      <c r="D19" s="59"/>
      <c r="E19" s="210"/>
      <c r="F19" s="217"/>
      <c r="G19" s="210"/>
      <c r="H19" s="217"/>
      <c r="I19" s="210">
        <f>SUMIF(F50:F59,A19,I50:I59)</f>
        <v>0</v>
      </c>
      <c r="J19" s="211"/>
    </row>
    <row r="20" spans="1:10" ht="23.25" customHeight="1" x14ac:dyDescent="0.2">
      <c r="A20" s="142" t="s">
        <v>82</v>
      </c>
      <c r="B20" s="143" t="s">
        <v>27</v>
      </c>
      <c r="C20" s="58"/>
      <c r="D20" s="59"/>
      <c r="E20" s="210"/>
      <c r="F20" s="217"/>
      <c r="G20" s="210"/>
      <c r="H20" s="217"/>
      <c r="I20" s="210">
        <f>SUMIF(F50:F59,A20,I50:I59)</f>
        <v>0</v>
      </c>
      <c r="J20" s="211"/>
    </row>
    <row r="21" spans="1:10" ht="23.25" customHeight="1" x14ac:dyDescent="0.2">
      <c r="A21" s="4"/>
      <c r="B21" s="74" t="s">
        <v>28</v>
      </c>
      <c r="C21" s="75"/>
      <c r="D21" s="76"/>
      <c r="E21" s="212"/>
      <c r="F21" s="213"/>
      <c r="G21" s="212"/>
      <c r="H21" s="213"/>
      <c r="I21" s="212">
        <f>I16+I19</f>
        <v>0</v>
      </c>
      <c r="J21" s="22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8"/>
      <c r="H23" s="209"/>
      <c r="I23" s="20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3">
        <f>ZakladDPHSni*SazbaDPH1/100</f>
        <v>0</v>
      </c>
      <c r="H24" s="234"/>
      <c r="I24" s="234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8">
        <f>I21</f>
        <v>0</v>
      </c>
      <c r="H25" s="209"/>
      <c r="I25" s="20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4">
        <f>ZakladDPHZakl*SazbaDPH2/100</f>
        <v>0</v>
      </c>
      <c r="H26" s="205"/>
      <c r="I26" s="20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06">
        <f>0</f>
        <v>0</v>
      </c>
      <c r="H27" s="206"/>
      <c r="I27" s="206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14">
        <f>ZakladDPHSniVypocet+ZakladDPHZaklVypocet</f>
        <v>0</v>
      </c>
      <c r="H28" s="214"/>
      <c r="I28" s="214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07">
        <f>ZakladDPHSni+DPHSni+ZakladDPHZakl+DPHZakl+Zaokrouhleni</f>
        <v>0</v>
      </c>
      <c r="H29" s="207"/>
      <c r="I29" s="207"/>
      <c r="J29" s="119" t="s">
        <v>57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44295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32" t="s">
        <v>2</v>
      </c>
      <c r="E35" s="232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 x14ac:dyDescent="0.2">
      <c r="A39" s="97">
        <v>1</v>
      </c>
      <c r="B39" s="103" t="s">
        <v>55</v>
      </c>
      <c r="C39" s="235" t="s">
        <v>47</v>
      </c>
      <c r="D39" s="236"/>
      <c r="E39" s="236"/>
      <c r="F39" s="108">
        <f>'Rozpočet Pol'!AC166</f>
        <v>0</v>
      </c>
      <c r="G39" s="109">
        <f>'Rozpočet Pol'!AD166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 x14ac:dyDescent="0.2">
      <c r="A40" s="97"/>
      <c r="B40" s="237" t="s">
        <v>56</v>
      </c>
      <c r="C40" s="238"/>
      <c r="D40" s="238"/>
      <c r="E40" s="239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 x14ac:dyDescent="0.2">
      <c r="B42" t="s">
        <v>58</v>
      </c>
    </row>
    <row r="43" spans="1:52" x14ac:dyDescent="0.2">
      <c r="B43" s="240" t="s">
        <v>59</v>
      </c>
      <c r="C43" s="240"/>
      <c r="D43" s="240"/>
      <c r="E43" s="240"/>
      <c r="F43" s="240"/>
      <c r="G43" s="240"/>
      <c r="H43" s="240"/>
      <c r="I43" s="240"/>
      <c r="J43" s="240"/>
      <c r="AZ43" s="120" t="str">
        <f>B43</f>
        <v>Projektová dokumentace řeší návrh parkoviště podél vozovky pozemní komunikace III/43729 ul. Meziříčská.</v>
      </c>
    </row>
    <row r="44" spans="1:52" ht="76.5" x14ac:dyDescent="0.2">
      <c r="B44" s="240" t="s">
        <v>60</v>
      </c>
      <c r="C44" s="240"/>
      <c r="D44" s="240"/>
      <c r="E44" s="240"/>
      <c r="F44" s="240"/>
      <c r="G44" s="240"/>
      <c r="H44" s="240"/>
      <c r="I44" s="240"/>
      <c r="J44" s="240"/>
      <c r="AZ44" s="120" t="str">
        <f>B44</f>
        <v>Jedná se o návrh 30 kolmých parkovacích stání. Zpevněné plochy jsou navrženy pro pojezd a parkování osobních vozidel v souladu s aktuální normou ČSN 73 6056. Uspořádání je navrženo s  kolmým stáním. Základní parametry parkovacích stání s kolmým řazením jsou navrženy dle ČSN 73 6056 s délkou min. 4,5 m (+převis 0,5 m) a základní šířkou min. 2,6 m, dle situace. Vyhrazená stání pro vozidla přepravující osoby těžce pohybově postižené jsou navržena v minimální šířce 3,5 m. Konstrukce je navržena s krytem ze zasakovacích roštů(např. AS-TT rošty), vyplněných dlažebními kostkami nebo zatravněním.</v>
      </c>
    </row>
    <row r="47" spans="1:52" ht="15.75" x14ac:dyDescent="0.25">
      <c r="B47" s="121" t="s">
        <v>61</v>
      </c>
    </row>
    <row r="49" spans="1:10" ht="25.5" customHeight="1" x14ac:dyDescent="0.2">
      <c r="A49" s="122"/>
      <c r="B49" s="126" t="s">
        <v>16</v>
      </c>
      <c r="C49" s="126" t="s">
        <v>5</v>
      </c>
      <c r="D49" s="127"/>
      <c r="E49" s="127"/>
      <c r="F49" s="130" t="s">
        <v>62</v>
      </c>
      <c r="G49" s="130"/>
      <c r="H49" s="130"/>
      <c r="I49" s="241" t="s">
        <v>28</v>
      </c>
      <c r="J49" s="241"/>
    </row>
    <row r="50" spans="1:10" ht="25.5" customHeight="1" x14ac:dyDescent="0.2">
      <c r="A50" s="123"/>
      <c r="B50" s="131" t="s">
        <v>63</v>
      </c>
      <c r="C50" s="225" t="s">
        <v>64</v>
      </c>
      <c r="D50" s="226"/>
      <c r="E50" s="226"/>
      <c r="F50" s="133" t="s">
        <v>23</v>
      </c>
      <c r="G50" s="134"/>
      <c r="H50" s="134"/>
      <c r="I50" s="224">
        <f>'Rozpočet Pol'!G8</f>
        <v>0</v>
      </c>
      <c r="J50" s="224"/>
    </row>
    <row r="51" spans="1:10" ht="25.5" customHeight="1" x14ac:dyDescent="0.2">
      <c r="A51" s="123"/>
      <c r="B51" s="125" t="s">
        <v>65</v>
      </c>
      <c r="C51" s="243" t="s">
        <v>66</v>
      </c>
      <c r="D51" s="244"/>
      <c r="E51" s="244"/>
      <c r="F51" s="135" t="s">
        <v>23</v>
      </c>
      <c r="G51" s="136"/>
      <c r="H51" s="136"/>
      <c r="I51" s="242">
        <f>'Rozpočet Pol'!G64</f>
        <v>0</v>
      </c>
      <c r="J51" s="242"/>
    </row>
    <row r="52" spans="1:10" ht="25.5" customHeight="1" x14ac:dyDescent="0.2">
      <c r="A52" s="123"/>
      <c r="B52" s="125" t="s">
        <v>67</v>
      </c>
      <c r="C52" s="243" t="s">
        <v>68</v>
      </c>
      <c r="D52" s="244"/>
      <c r="E52" s="244"/>
      <c r="F52" s="135" t="s">
        <v>23</v>
      </c>
      <c r="G52" s="136"/>
      <c r="H52" s="136"/>
      <c r="I52" s="242">
        <f>'Rozpočet Pol'!G67</f>
        <v>0</v>
      </c>
      <c r="J52" s="242"/>
    </row>
    <row r="53" spans="1:10" ht="25.5" customHeight="1" x14ac:dyDescent="0.2">
      <c r="A53" s="123"/>
      <c r="B53" s="125" t="s">
        <v>69</v>
      </c>
      <c r="C53" s="243" t="s">
        <v>70</v>
      </c>
      <c r="D53" s="244"/>
      <c r="E53" s="244"/>
      <c r="F53" s="135" t="s">
        <v>23</v>
      </c>
      <c r="G53" s="136"/>
      <c r="H53" s="136"/>
      <c r="I53" s="242">
        <f>'Rozpočet Pol'!G74</f>
        <v>0</v>
      </c>
      <c r="J53" s="242"/>
    </row>
    <row r="54" spans="1:10" ht="25.5" customHeight="1" x14ac:dyDescent="0.2">
      <c r="A54" s="123"/>
      <c r="B54" s="125" t="s">
        <v>71</v>
      </c>
      <c r="C54" s="243" t="s">
        <v>72</v>
      </c>
      <c r="D54" s="244"/>
      <c r="E54" s="244"/>
      <c r="F54" s="135" t="s">
        <v>23</v>
      </c>
      <c r="G54" s="136"/>
      <c r="H54" s="136"/>
      <c r="I54" s="242">
        <f>'Rozpočet Pol'!G111</f>
        <v>0</v>
      </c>
      <c r="J54" s="242"/>
    </row>
    <row r="55" spans="1:10" ht="25.5" customHeight="1" x14ac:dyDescent="0.2">
      <c r="A55" s="123"/>
      <c r="B55" s="125" t="s">
        <v>73</v>
      </c>
      <c r="C55" s="243" t="s">
        <v>74</v>
      </c>
      <c r="D55" s="244"/>
      <c r="E55" s="244"/>
      <c r="F55" s="135" t="s">
        <v>23</v>
      </c>
      <c r="G55" s="136"/>
      <c r="H55" s="136"/>
      <c r="I55" s="242">
        <f>'Rozpočet Pol'!G113</f>
        <v>0</v>
      </c>
      <c r="J55" s="242"/>
    </row>
    <row r="56" spans="1:10" ht="25.5" customHeight="1" x14ac:dyDescent="0.2">
      <c r="A56" s="123"/>
      <c r="B56" s="125" t="s">
        <v>75</v>
      </c>
      <c r="C56" s="243" t="s">
        <v>76</v>
      </c>
      <c r="D56" s="244"/>
      <c r="E56" s="244"/>
      <c r="F56" s="135" t="s">
        <v>23</v>
      </c>
      <c r="G56" s="136"/>
      <c r="H56" s="136"/>
      <c r="I56" s="242">
        <f>'Rozpočet Pol'!G145</f>
        <v>0</v>
      </c>
      <c r="J56" s="242"/>
    </row>
    <row r="57" spans="1:10" ht="25.5" customHeight="1" x14ac:dyDescent="0.2">
      <c r="A57" s="123"/>
      <c r="B57" s="125" t="s">
        <v>77</v>
      </c>
      <c r="C57" s="243" t="s">
        <v>78</v>
      </c>
      <c r="D57" s="244"/>
      <c r="E57" s="244"/>
      <c r="F57" s="135" t="s">
        <v>23</v>
      </c>
      <c r="G57" s="136"/>
      <c r="H57" s="136"/>
      <c r="I57" s="242">
        <f>'Rozpočet Pol'!G148</f>
        <v>0</v>
      </c>
      <c r="J57" s="242"/>
    </row>
    <row r="58" spans="1:10" ht="25.5" customHeight="1" x14ac:dyDescent="0.2">
      <c r="A58" s="123"/>
      <c r="B58" s="125" t="s">
        <v>79</v>
      </c>
      <c r="C58" s="243" t="s">
        <v>80</v>
      </c>
      <c r="D58" s="244"/>
      <c r="E58" s="244"/>
      <c r="F58" s="135" t="s">
        <v>23</v>
      </c>
      <c r="G58" s="136"/>
      <c r="H58" s="136"/>
      <c r="I58" s="242">
        <f>'Rozpočet Pol'!G153</f>
        <v>0</v>
      </c>
      <c r="J58" s="242"/>
    </row>
    <row r="59" spans="1:10" ht="25.5" customHeight="1" x14ac:dyDescent="0.2">
      <c r="A59" s="123"/>
      <c r="B59" s="132" t="s">
        <v>81</v>
      </c>
      <c r="C59" s="247" t="s">
        <v>26</v>
      </c>
      <c r="D59" s="248"/>
      <c r="E59" s="248"/>
      <c r="F59" s="137" t="s">
        <v>81</v>
      </c>
      <c r="G59" s="138"/>
      <c r="H59" s="138"/>
      <c r="I59" s="246">
        <f>'Rozpočet Pol'!G156</f>
        <v>0</v>
      </c>
      <c r="J59" s="246"/>
    </row>
    <row r="60" spans="1:10" ht="25.5" customHeight="1" x14ac:dyDescent="0.2">
      <c r="A60" s="124"/>
      <c r="B60" s="128" t="s">
        <v>1</v>
      </c>
      <c r="C60" s="128"/>
      <c r="D60" s="129"/>
      <c r="E60" s="129"/>
      <c r="F60" s="139"/>
      <c r="G60" s="140"/>
      <c r="H60" s="140"/>
      <c r="I60" s="245">
        <f>SUM(I50:I59)</f>
        <v>0</v>
      </c>
      <c r="J60" s="245"/>
    </row>
    <row r="61" spans="1:10" x14ac:dyDescent="0.2">
      <c r="F61" s="141"/>
      <c r="G61" s="96"/>
      <c r="H61" s="141"/>
      <c r="I61" s="96"/>
      <c r="J61" s="96"/>
    </row>
    <row r="62" spans="1:10" x14ac:dyDescent="0.2">
      <c r="F62" s="141"/>
      <c r="G62" s="96"/>
      <c r="H62" s="141"/>
      <c r="I62" s="96"/>
      <c r="J62" s="96"/>
    </row>
    <row r="63" spans="1:10" x14ac:dyDescent="0.2">
      <c r="F63" s="141"/>
      <c r="G63" s="96"/>
      <c r="H63" s="141"/>
      <c r="I63" s="96"/>
      <c r="J63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60:J60"/>
    <mergeCell ref="I57:J57"/>
    <mergeCell ref="C57:E57"/>
    <mergeCell ref="I58:J58"/>
    <mergeCell ref="C58:E58"/>
    <mergeCell ref="I59:J59"/>
    <mergeCell ref="C59:E59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C39:E39"/>
    <mergeCell ref="B40:E40"/>
    <mergeCell ref="B43:J43"/>
    <mergeCell ref="B44:J44"/>
    <mergeCell ref="I49:J49"/>
    <mergeCell ref="I50:J50"/>
    <mergeCell ref="C50:E5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79" t="s">
        <v>41</v>
      </c>
      <c r="B2" s="78"/>
      <c r="C2" s="251"/>
      <c r="D2" s="251"/>
      <c r="E2" s="251"/>
      <c r="F2" s="251"/>
      <c r="G2" s="252"/>
    </row>
    <row r="3" spans="1:7" ht="24.95" hidden="1" customHeight="1" x14ac:dyDescent="0.2">
      <c r="A3" s="79" t="s">
        <v>7</v>
      </c>
      <c r="B3" s="78"/>
      <c r="C3" s="251"/>
      <c r="D3" s="251"/>
      <c r="E3" s="251"/>
      <c r="F3" s="251"/>
      <c r="G3" s="252"/>
    </row>
    <row r="4" spans="1:7" ht="24.95" hidden="1" customHeight="1" x14ac:dyDescent="0.2">
      <c r="A4" s="79" t="s">
        <v>8</v>
      </c>
      <c r="B4" s="78"/>
      <c r="C4" s="251"/>
      <c r="D4" s="251"/>
      <c r="E4" s="251"/>
      <c r="F4" s="251"/>
      <c r="G4" s="25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176"/>
  <sheetViews>
    <sheetView workbookViewId="0">
      <selection activeCell="F164" sqref="F164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58" t="s">
        <v>6</v>
      </c>
      <c r="B1" s="258"/>
      <c r="C1" s="258"/>
      <c r="D1" s="258"/>
      <c r="E1" s="258"/>
      <c r="F1" s="258"/>
      <c r="G1" s="258"/>
      <c r="AE1" t="s">
        <v>84</v>
      </c>
    </row>
    <row r="2" spans="1:60" ht="24.95" customHeight="1" x14ac:dyDescent="0.2">
      <c r="A2" s="146" t="s">
        <v>83</v>
      </c>
      <c r="B2" s="144"/>
      <c r="C2" s="259" t="s">
        <v>47</v>
      </c>
      <c r="D2" s="260"/>
      <c r="E2" s="260"/>
      <c r="F2" s="260"/>
      <c r="G2" s="261"/>
      <c r="AE2" t="s">
        <v>85</v>
      </c>
    </row>
    <row r="3" spans="1:60" ht="24.95" customHeight="1" x14ac:dyDescent="0.2">
      <c r="A3" s="147" t="s">
        <v>7</v>
      </c>
      <c r="B3" s="145"/>
      <c r="C3" s="262" t="s">
        <v>43</v>
      </c>
      <c r="D3" s="263"/>
      <c r="E3" s="263"/>
      <c r="F3" s="263"/>
      <c r="G3" s="264"/>
      <c r="AE3" t="s">
        <v>86</v>
      </c>
    </row>
    <row r="4" spans="1:60" ht="24.95" hidden="1" customHeight="1" x14ac:dyDescent="0.2">
      <c r="A4" s="147" t="s">
        <v>8</v>
      </c>
      <c r="B4" s="145"/>
      <c r="C4" s="262"/>
      <c r="D4" s="263"/>
      <c r="E4" s="263"/>
      <c r="F4" s="263"/>
      <c r="G4" s="264"/>
      <c r="AE4" t="s">
        <v>87</v>
      </c>
    </row>
    <row r="5" spans="1:60" hidden="1" x14ac:dyDescent="0.2">
      <c r="A5" s="148" t="s">
        <v>88</v>
      </c>
      <c r="B5" s="149"/>
      <c r="C5" s="150"/>
      <c r="D5" s="151"/>
      <c r="E5" s="151"/>
      <c r="F5" s="151"/>
      <c r="G5" s="152"/>
      <c r="AE5" t="s">
        <v>89</v>
      </c>
    </row>
    <row r="7" spans="1:60" ht="38.25" x14ac:dyDescent="0.2">
      <c r="A7" s="158" t="s">
        <v>90</v>
      </c>
      <c r="B7" s="159" t="s">
        <v>91</v>
      </c>
      <c r="C7" s="159" t="s">
        <v>92</v>
      </c>
      <c r="D7" s="158" t="s">
        <v>93</v>
      </c>
      <c r="E7" s="158" t="s">
        <v>94</v>
      </c>
      <c r="F7" s="153" t="s">
        <v>95</v>
      </c>
      <c r="G7" s="175" t="s">
        <v>28</v>
      </c>
      <c r="H7" s="176" t="s">
        <v>29</v>
      </c>
      <c r="I7" s="176" t="s">
        <v>96</v>
      </c>
      <c r="J7" s="176" t="s">
        <v>30</v>
      </c>
      <c r="K7" s="176" t="s">
        <v>97</v>
      </c>
      <c r="L7" s="176" t="s">
        <v>98</v>
      </c>
      <c r="M7" s="176" t="s">
        <v>99</v>
      </c>
      <c r="N7" s="176" t="s">
        <v>100</v>
      </c>
      <c r="O7" s="176" t="s">
        <v>101</v>
      </c>
      <c r="P7" s="176" t="s">
        <v>102</v>
      </c>
      <c r="Q7" s="176" t="s">
        <v>103</v>
      </c>
      <c r="R7" s="176" t="s">
        <v>104</v>
      </c>
      <c r="S7" s="176" t="s">
        <v>105</v>
      </c>
      <c r="T7" s="176" t="s">
        <v>106</v>
      </c>
      <c r="U7" s="161" t="s">
        <v>107</v>
      </c>
    </row>
    <row r="8" spans="1:60" x14ac:dyDescent="0.2">
      <c r="A8" s="177" t="s">
        <v>108</v>
      </c>
      <c r="B8" s="178" t="s">
        <v>63</v>
      </c>
      <c r="C8" s="179" t="s">
        <v>64</v>
      </c>
      <c r="D8" s="160"/>
      <c r="E8" s="180"/>
      <c r="F8" s="181"/>
      <c r="G8" s="181">
        <f>SUMIF(AE9:AE63,"&lt;&gt;NOR",G9:G63)</f>
        <v>0</v>
      </c>
      <c r="H8" s="181"/>
      <c r="I8" s="181">
        <f>SUM(I9:I63)</f>
        <v>0</v>
      </c>
      <c r="J8" s="181"/>
      <c r="K8" s="181">
        <f>SUM(K9:K63)</f>
        <v>0</v>
      </c>
      <c r="L8" s="181"/>
      <c r="M8" s="181">
        <f>SUM(M9:M63)</f>
        <v>0</v>
      </c>
      <c r="N8" s="160"/>
      <c r="O8" s="160">
        <f>SUM(O9:O63)</f>
        <v>6.1199999999999996E-3</v>
      </c>
      <c r="P8" s="160"/>
      <c r="Q8" s="160">
        <f>SUM(Q9:Q63)</f>
        <v>10.9535</v>
      </c>
      <c r="R8" s="160"/>
      <c r="S8" s="160"/>
      <c r="T8" s="177"/>
      <c r="U8" s="160">
        <f>SUM(U9:U63)</f>
        <v>314.53999999999996</v>
      </c>
      <c r="AE8" t="s">
        <v>109</v>
      </c>
    </row>
    <row r="9" spans="1:60" ht="22.5" outlineLevel="1" x14ac:dyDescent="0.2">
      <c r="A9" s="155">
        <v>1</v>
      </c>
      <c r="B9" s="162" t="s">
        <v>110</v>
      </c>
      <c r="C9" s="193" t="s">
        <v>111</v>
      </c>
      <c r="D9" s="164" t="s">
        <v>112</v>
      </c>
      <c r="E9" s="169">
        <v>10.5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64">
        <v>0</v>
      </c>
      <c r="O9" s="164">
        <f>ROUND(E9*N9,5)</f>
        <v>0</v>
      </c>
      <c r="P9" s="164">
        <v>0.44500000000000001</v>
      </c>
      <c r="Q9" s="164">
        <f>ROUND(E9*P9,5)</f>
        <v>4.6725000000000003</v>
      </c>
      <c r="R9" s="164"/>
      <c r="S9" s="164"/>
      <c r="T9" s="165">
        <v>0.61151</v>
      </c>
      <c r="U9" s="164">
        <f>ROUND(E9*T9,2)</f>
        <v>6.42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113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55"/>
      <c r="B10" s="162"/>
      <c r="C10" s="194" t="s">
        <v>114</v>
      </c>
      <c r="D10" s="166"/>
      <c r="E10" s="170">
        <v>10.5</v>
      </c>
      <c r="F10" s="173"/>
      <c r="G10" s="173"/>
      <c r="H10" s="173"/>
      <c r="I10" s="173"/>
      <c r="J10" s="173"/>
      <c r="K10" s="173"/>
      <c r="L10" s="173"/>
      <c r="M10" s="173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115</v>
      </c>
      <c r="AF10" s="154">
        <v>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ht="22.5" outlineLevel="1" x14ac:dyDescent="0.2">
      <c r="A11" s="155">
        <v>2</v>
      </c>
      <c r="B11" s="162" t="s">
        <v>116</v>
      </c>
      <c r="C11" s="193" t="s">
        <v>117</v>
      </c>
      <c r="D11" s="164" t="s">
        <v>118</v>
      </c>
      <c r="E11" s="169">
        <v>15.5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64">
        <v>0</v>
      </c>
      <c r="O11" s="164">
        <f>ROUND(E11*N11,5)</f>
        <v>0</v>
      </c>
      <c r="P11" s="164">
        <v>0.22</v>
      </c>
      <c r="Q11" s="164">
        <f>ROUND(E11*P11,5)</f>
        <v>3.41</v>
      </c>
      <c r="R11" s="164"/>
      <c r="S11" s="164"/>
      <c r="T11" s="165">
        <v>0.14299999999999999</v>
      </c>
      <c r="U11" s="164">
        <f>ROUND(E11*T11,2)</f>
        <v>2.2200000000000002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119</v>
      </c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55"/>
      <c r="B12" s="162"/>
      <c r="C12" s="194" t="s">
        <v>120</v>
      </c>
      <c r="D12" s="166"/>
      <c r="E12" s="170">
        <v>15.5</v>
      </c>
      <c r="F12" s="173"/>
      <c r="G12" s="173"/>
      <c r="H12" s="173"/>
      <c r="I12" s="173"/>
      <c r="J12" s="173"/>
      <c r="K12" s="173"/>
      <c r="L12" s="173"/>
      <c r="M12" s="173"/>
      <c r="N12" s="164"/>
      <c r="O12" s="164"/>
      <c r="P12" s="164"/>
      <c r="Q12" s="164"/>
      <c r="R12" s="164"/>
      <c r="S12" s="164"/>
      <c r="T12" s="165"/>
      <c r="U12" s="164"/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115</v>
      </c>
      <c r="AF12" s="154">
        <v>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ht="22.5" outlineLevel="1" x14ac:dyDescent="0.2">
      <c r="A13" s="155">
        <v>3</v>
      </c>
      <c r="B13" s="162" t="s">
        <v>121</v>
      </c>
      <c r="C13" s="193" t="s">
        <v>122</v>
      </c>
      <c r="D13" s="164" t="s">
        <v>118</v>
      </c>
      <c r="E13" s="169">
        <v>8.5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64">
        <v>0</v>
      </c>
      <c r="O13" s="164">
        <f>ROUND(E13*N13,5)</f>
        <v>0</v>
      </c>
      <c r="P13" s="164">
        <v>0.27</v>
      </c>
      <c r="Q13" s="164">
        <f>ROUND(E13*P13,5)</f>
        <v>2.2949999999999999</v>
      </c>
      <c r="R13" s="164"/>
      <c r="S13" s="164"/>
      <c r="T13" s="165">
        <v>0.123</v>
      </c>
      <c r="U13" s="164">
        <f>ROUND(E13*T13,2)</f>
        <v>1.05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119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ht="22.5" outlineLevel="1" x14ac:dyDescent="0.2">
      <c r="A14" s="155"/>
      <c r="B14" s="162"/>
      <c r="C14" s="253" t="s">
        <v>123</v>
      </c>
      <c r="D14" s="254"/>
      <c r="E14" s="255"/>
      <c r="F14" s="256"/>
      <c r="G14" s="257"/>
      <c r="H14" s="173"/>
      <c r="I14" s="173"/>
      <c r="J14" s="173"/>
      <c r="K14" s="173"/>
      <c r="L14" s="173"/>
      <c r="M14" s="173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124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7" t="str">
        <f>C14</f>
        <v>s vybouráním lože, s přemístěním hmot na skládku na vzdálenost do 3 m nebo naložením na dopravní prostředek</v>
      </c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/>
      <c r="B15" s="162"/>
      <c r="C15" s="194" t="s">
        <v>125</v>
      </c>
      <c r="D15" s="166"/>
      <c r="E15" s="170">
        <v>8.5</v>
      </c>
      <c r="F15" s="173"/>
      <c r="G15" s="173"/>
      <c r="H15" s="173"/>
      <c r="I15" s="173"/>
      <c r="J15" s="173"/>
      <c r="K15" s="173"/>
      <c r="L15" s="173"/>
      <c r="M15" s="173"/>
      <c r="N15" s="164"/>
      <c r="O15" s="164"/>
      <c r="P15" s="164"/>
      <c r="Q15" s="164"/>
      <c r="R15" s="164"/>
      <c r="S15" s="164"/>
      <c r="T15" s="165"/>
      <c r="U15" s="164"/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115</v>
      </c>
      <c r="AF15" s="154">
        <v>0</v>
      </c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>
        <v>4</v>
      </c>
      <c r="B16" s="162" t="s">
        <v>126</v>
      </c>
      <c r="C16" s="193" t="s">
        <v>127</v>
      </c>
      <c r="D16" s="164" t="s">
        <v>112</v>
      </c>
      <c r="E16" s="169">
        <v>2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64">
        <v>0</v>
      </c>
      <c r="O16" s="164">
        <f>ROUND(E16*N16,5)</f>
        <v>0</v>
      </c>
      <c r="P16" s="164">
        <v>0.28799999999999998</v>
      </c>
      <c r="Q16" s="164">
        <f>ROUND(E16*P16,5)</f>
        <v>0.57599999999999996</v>
      </c>
      <c r="R16" s="164"/>
      <c r="S16" s="164"/>
      <c r="T16" s="165">
        <v>0.12</v>
      </c>
      <c r="U16" s="164">
        <f>ROUND(E16*T16,2)</f>
        <v>0.24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119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ht="22.5" outlineLevel="1" x14ac:dyDescent="0.2">
      <c r="A17" s="155"/>
      <c r="B17" s="162"/>
      <c r="C17" s="253">
        <v>74.8</v>
      </c>
      <c r="D17" s="254"/>
      <c r="E17" s="255"/>
      <c r="F17" s="256"/>
      <c r="G17" s="257"/>
      <c r="H17" s="173"/>
      <c r="I17" s="173"/>
      <c r="J17" s="173"/>
      <c r="K17" s="173"/>
      <c r="L17" s="173"/>
      <c r="M17" s="173"/>
      <c r="N17" s="164"/>
      <c r="O17" s="164"/>
      <c r="P17" s="164"/>
      <c r="Q17" s="164"/>
      <c r="R17" s="164"/>
      <c r="S17" s="164"/>
      <c r="T17" s="165"/>
      <c r="U17" s="164"/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124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7">
        <f>C17</f>
        <v>74.8</v>
      </c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55"/>
      <c r="B18" s="162"/>
      <c r="C18" s="194" t="s">
        <v>128</v>
      </c>
      <c r="D18" s="166"/>
      <c r="E18" s="170">
        <v>2</v>
      </c>
      <c r="F18" s="173"/>
      <c r="G18" s="173"/>
      <c r="H18" s="173"/>
      <c r="I18" s="173"/>
      <c r="J18" s="173"/>
      <c r="K18" s="173"/>
      <c r="L18" s="173"/>
      <c r="M18" s="173"/>
      <c r="N18" s="164"/>
      <c r="O18" s="164"/>
      <c r="P18" s="164"/>
      <c r="Q18" s="164"/>
      <c r="R18" s="164"/>
      <c r="S18" s="164"/>
      <c r="T18" s="165"/>
      <c r="U18" s="164"/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115</v>
      </c>
      <c r="AF18" s="154">
        <v>0</v>
      </c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55">
        <v>5</v>
      </c>
      <c r="B19" s="162" t="s">
        <v>129</v>
      </c>
      <c r="C19" s="193" t="s">
        <v>130</v>
      </c>
      <c r="D19" s="164" t="s">
        <v>131</v>
      </c>
      <c r="E19" s="169">
        <v>61.9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64">
        <v>0</v>
      </c>
      <c r="O19" s="164">
        <f>ROUND(E19*N19,5)</f>
        <v>0</v>
      </c>
      <c r="P19" s="164">
        <v>0</v>
      </c>
      <c r="Q19" s="164">
        <f>ROUND(E19*P19,5)</f>
        <v>0</v>
      </c>
      <c r="R19" s="164"/>
      <c r="S19" s="164"/>
      <c r="T19" s="165">
        <v>9.7000000000000003E-2</v>
      </c>
      <c r="U19" s="164">
        <f>ROUND(E19*T19,2)</f>
        <v>6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119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ht="22.5" outlineLevel="1" x14ac:dyDescent="0.2">
      <c r="A20" s="155"/>
      <c r="B20" s="162"/>
      <c r="C20" s="253" t="s">
        <v>132</v>
      </c>
      <c r="D20" s="254"/>
      <c r="E20" s="255"/>
      <c r="F20" s="256"/>
      <c r="G20" s="257"/>
      <c r="H20" s="173"/>
      <c r="I20" s="173"/>
      <c r="J20" s="173"/>
      <c r="K20" s="173"/>
      <c r="L20" s="173"/>
      <c r="M20" s="173"/>
      <c r="N20" s="164"/>
      <c r="O20" s="164"/>
      <c r="P20" s="164"/>
      <c r="Q20" s="164"/>
      <c r="R20" s="164"/>
      <c r="S20" s="164"/>
      <c r="T20" s="165"/>
      <c r="U20" s="164"/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124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7" t="str">
        <f>C20</f>
        <v>Sejmutí ornice s vodorovným přemístěním na hromady v místě upotřebení nebo na dočasné či trvalé skládky se složením.</v>
      </c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/>
      <c r="B21" s="162"/>
      <c r="C21" s="194" t="s">
        <v>133</v>
      </c>
      <c r="D21" s="166"/>
      <c r="E21" s="170">
        <v>61.9</v>
      </c>
      <c r="F21" s="173"/>
      <c r="G21" s="173"/>
      <c r="H21" s="173"/>
      <c r="I21" s="173"/>
      <c r="J21" s="173"/>
      <c r="K21" s="173"/>
      <c r="L21" s="173"/>
      <c r="M21" s="173"/>
      <c r="N21" s="164"/>
      <c r="O21" s="164"/>
      <c r="P21" s="164"/>
      <c r="Q21" s="164"/>
      <c r="R21" s="164"/>
      <c r="S21" s="164"/>
      <c r="T21" s="165"/>
      <c r="U21" s="164"/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115</v>
      </c>
      <c r="AF21" s="154">
        <v>0</v>
      </c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55">
        <v>6</v>
      </c>
      <c r="B22" s="162" t="s">
        <v>134</v>
      </c>
      <c r="C22" s="193" t="s">
        <v>135</v>
      </c>
      <c r="D22" s="164" t="s">
        <v>131</v>
      </c>
      <c r="E22" s="169">
        <v>377.54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64">
        <v>0</v>
      </c>
      <c r="O22" s="164">
        <f>ROUND(E22*N22,5)</f>
        <v>0</v>
      </c>
      <c r="P22" s="164">
        <v>0</v>
      </c>
      <c r="Q22" s="164">
        <f>ROUND(E22*P22,5)</f>
        <v>0</v>
      </c>
      <c r="R22" s="164"/>
      <c r="S22" s="164"/>
      <c r="T22" s="165">
        <v>0.187</v>
      </c>
      <c r="U22" s="164">
        <f>ROUND(E22*T22,2)</f>
        <v>70.599999999999994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119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ht="22.5" outlineLevel="1" x14ac:dyDescent="0.2">
      <c r="A23" s="155"/>
      <c r="B23" s="162"/>
      <c r="C23" s="253" t="s">
        <v>136</v>
      </c>
      <c r="D23" s="254"/>
      <c r="E23" s="255"/>
      <c r="F23" s="256"/>
      <c r="G23" s="257"/>
      <c r="H23" s="173"/>
      <c r="I23" s="173"/>
      <c r="J23" s="173"/>
      <c r="K23" s="173"/>
      <c r="L23" s="173"/>
      <c r="M23" s="173"/>
      <c r="N23" s="164"/>
      <c r="O23" s="164"/>
      <c r="P23" s="164"/>
      <c r="Q23" s="164"/>
      <c r="R23" s="164"/>
      <c r="S23" s="164"/>
      <c r="T23" s="165"/>
      <c r="U23" s="164"/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124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7" t="str">
        <f>C23</f>
        <v>odkopávky a prokopávky nezapažené s přehozením výkopku na vzdálenost do 3 m nebo s naložením na dopravní prostředek</v>
      </c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55">
        <v>7</v>
      </c>
      <c r="B24" s="162" t="s">
        <v>137</v>
      </c>
      <c r="C24" s="193" t="s">
        <v>138</v>
      </c>
      <c r="D24" s="164" t="s">
        <v>131</v>
      </c>
      <c r="E24" s="169">
        <v>377.54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64">
        <v>0</v>
      </c>
      <c r="O24" s="164">
        <f>ROUND(E24*N24,5)</f>
        <v>0</v>
      </c>
      <c r="P24" s="164">
        <v>0</v>
      </c>
      <c r="Q24" s="164">
        <f>ROUND(E24*P24,5)</f>
        <v>0</v>
      </c>
      <c r="R24" s="164"/>
      <c r="S24" s="164"/>
      <c r="T24" s="165">
        <v>0</v>
      </c>
      <c r="U24" s="164">
        <f>ROUND(E24*T24,2)</f>
        <v>0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113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ht="22.5" outlineLevel="1" x14ac:dyDescent="0.2">
      <c r="A25" s="155">
        <v>8</v>
      </c>
      <c r="B25" s="162" t="s">
        <v>139</v>
      </c>
      <c r="C25" s="193" t="s">
        <v>140</v>
      </c>
      <c r="D25" s="164" t="s">
        <v>131</v>
      </c>
      <c r="E25" s="169">
        <v>377.54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64">
        <v>0</v>
      </c>
      <c r="O25" s="164">
        <f>ROUND(E25*N25,5)</f>
        <v>0</v>
      </c>
      <c r="P25" s="164">
        <v>0</v>
      </c>
      <c r="Q25" s="164">
        <f>ROUND(E25*P25,5)</f>
        <v>0</v>
      </c>
      <c r="R25" s="164"/>
      <c r="S25" s="164"/>
      <c r="T25" s="165">
        <v>0</v>
      </c>
      <c r="U25" s="164">
        <f>ROUND(E25*T25,2)</f>
        <v>0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113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55">
        <v>9</v>
      </c>
      <c r="B26" s="162" t="s">
        <v>141</v>
      </c>
      <c r="C26" s="193" t="s">
        <v>142</v>
      </c>
      <c r="D26" s="164" t="s">
        <v>143</v>
      </c>
      <c r="E26" s="169">
        <v>660.69500000000005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21</v>
      </c>
      <c r="M26" s="173">
        <f>G26*(1+L26/100)</f>
        <v>0</v>
      </c>
      <c r="N26" s="164">
        <v>0</v>
      </c>
      <c r="O26" s="164">
        <f>ROUND(E26*N26,5)</f>
        <v>0</v>
      </c>
      <c r="P26" s="164">
        <v>0</v>
      </c>
      <c r="Q26" s="164">
        <f>ROUND(E26*P26,5)</f>
        <v>0</v>
      </c>
      <c r="R26" s="164"/>
      <c r="S26" s="164"/>
      <c r="T26" s="165">
        <v>0</v>
      </c>
      <c r="U26" s="164">
        <f>ROUND(E26*T26,2)</f>
        <v>0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119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55"/>
      <c r="B27" s="162"/>
      <c r="C27" s="194" t="s">
        <v>144</v>
      </c>
      <c r="D27" s="166"/>
      <c r="E27" s="170">
        <v>660.69500000000005</v>
      </c>
      <c r="F27" s="173"/>
      <c r="G27" s="173"/>
      <c r="H27" s="173"/>
      <c r="I27" s="173"/>
      <c r="J27" s="173"/>
      <c r="K27" s="173"/>
      <c r="L27" s="173"/>
      <c r="M27" s="173"/>
      <c r="N27" s="164"/>
      <c r="O27" s="164"/>
      <c r="P27" s="164"/>
      <c r="Q27" s="164"/>
      <c r="R27" s="164"/>
      <c r="S27" s="164"/>
      <c r="T27" s="165"/>
      <c r="U27" s="164"/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115</v>
      </c>
      <c r="AF27" s="154">
        <v>0</v>
      </c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10</v>
      </c>
      <c r="B28" s="162" t="s">
        <v>134</v>
      </c>
      <c r="C28" s="193" t="s">
        <v>135</v>
      </c>
      <c r="D28" s="164" t="s">
        <v>131</v>
      </c>
      <c r="E28" s="169">
        <v>188.1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64">
        <v>0</v>
      </c>
      <c r="O28" s="164">
        <f>ROUND(E28*N28,5)</f>
        <v>0</v>
      </c>
      <c r="P28" s="164">
        <v>0</v>
      </c>
      <c r="Q28" s="164">
        <f>ROUND(E28*P28,5)</f>
        <v>0</v>
      </c>
      <c r="R28" s="164"/>
      <c r="S28" s="164"/>
      <c r="T28" s="165">
        <v>0.187</v>
      </c>
      <c r="U28" s="164">
        <f>ROUND(E28*T28,2)</f>
        <v>35.17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119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ht="22.5" outlineLevel="1" x14ac:dyDescent="0.2">
      <c r="A29" s="155"/>
      <c r="B29" s="162"/>
      <c r="C29" s="253" t="s">
        <v>136</v>
      </c>
      <c r="D29" s="254"/>
      <c r="E29" s="255"/>
      <c r="F29" s="256"/>
      <c r="G29" s="257"/>
      <c r="H29" s="173"/>
      <c r="I29" s="173"/>
      <c r="J29" s="173"/>
      <c r="K29" s="173"/>
      <c r="L29" s="173"/>
      <c r="M29" s="173"/>
      <c r="N29" s="164"/>
      <c r="O29" s="164"/>
      <c r="P29" s="164"/>
      <c r="Q29" s="164"/>
      <c r="R29" s="164"/>
      <c r="S29" s="164"/>
      <c r="T29" s="165"/>
      <c r="U29" s="164"/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124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7" t="str">
        <f>C29</f>
        <v>odkopávky a prokopávky nezapažené s přehozením výkopku na vzdálenost do 3 m nebo s naložením na dopravní prostředek</v>
      </c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55">
        <v>11</v>
      </c>
      <c r="B30" s="162" t="s">
        <v>137</v>
      </c>
      <c r="C30" s="193" t="s">
        <v>138</v>
      </c>
      <c r="D30" s="164" t="s">
        <v>131</v>
      </c>
      <c r="E30" s="169">
        <v>188.1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64">
        <v>0</v>
      </c>
      <c r="O30" s="164">
        <f>ROUND(E30*N30,5)</f>
        <v>0</v>
      </c>
      <c r="P30" s="164">
        <v>0</v>
      </c>
      <c r="Q30" s="164">
        <f>ROUND(E30*P30,5)</f>
        <v>0</v>
      </c>
      <c r="R30" s="164"/>
      <c r="S30" s="164"/>
      <c r="T30" s="165">
        <v>0</v>
      </c>
      <c r="U30" s="164">
        <f>ROUND(E30*T30,2)</f>
        <v>0</v>
      </c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113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55"/>
      <c r="B31" s="162"/>
      <c r="C31" s="194" t="s">
        <v>314</v>
      </c>
      <c r="D31" s="166"/>
      <c r="E31" s="170">
        <v>188.1</v>
      </c>
      <c r="F31" s="173"/>
      <c r="G31" s="173"/>
      <c r="H31" s="173"/>
      <c r="I31" s="173"/>
      <c r="J31" s="173"/>
      <c r="K31" s="173"/>
      <c r="L31" s="173"/>
      <c r="M31" s="173"/>
      <c r="N31" s="164"/>
      <c r="O31" s="164"/>
      <c r="P31" s="164"/>
      <c r="Q31" s="164"/>
      <c r="R31" s="164"/>
      <c r="S31" s="164"/>
      <c r="T31" s="165"/>
      <c r="U31" s="164"/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115</v>
      </c>
      <c r="AF31" s="154">
        <v>0</v>
      </c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ht="22.5" outlineLevel="1" x14ac:dyDescent="0.2">
      <c r="A32" s="155">
        <v>12</v>
      </c>
      <c r="B32" s="162" t="s">
        <v>139</v>
      </c>
      <c r="C32" s="193" t="s">
        <v>140</v>
      </c>
      <c r="D32" s="164" t="s">
        <v>131</v>
      </c>
      <c r="E32" s="169">
        <v>188.1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64">
        <v>0</v>
      </c>
      <c r="O32" s="164">
        <f>ROUND(E32*N32,5)</f>
        <v>0</v>
      </c>
      <c r="P32" s="164">
        <v>0</v>
      </c>
      <c r="Q32" s="164">
        <f>ROUND(E32*P32,5)</f>
        <v>0</v>
      </c>
      <c r="R32" s="164"/>
      <c r="S32" s="164"/>
      <c r="T32" s="165">
        <v>0</v>
      </c>
      <c r="U32" s="164">
        <f>ROUND(E32*T32,2)</f>
        <v>0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113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55"/>
      <c r="B33" s="162"/>
      <c r="C33" s="194" t="s">
        <v>315</v>
      </c>
      <c r="D33" s="166"/>
      <c r="E33" s="170">
        <v>188.1</v>
      </c>
      <c r="F33" s="173"/>
      <c r="G33" s="173"/>
      <c r="H33" s="173"/>
      <c r="I33" s="173"/>
      <c r="J33" s="173"/>
      <c r="K33" s="173"/>
      <c r="L33" s="173"/>
      <c r="M33" s="173"/>
      <c r="N33" s="164"/>
      <c r="O33" s="164"/>
      <c r="P33" s="164"/>
      <c r="Q33" s="164"/>
      <c r="R33" s="164"/>
      <c r="S33" s="164"/>
      <c r="T33" s="165"/>
      <c r="U33" s="164"/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115</v>
      </c>
      <c r="AF33" s="154">
        <v>0</v>
      </c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13</v>
      </c>
      <c r="B34" s="162" t="s">
        <v>141</v>
      </c>
      <c r="C34" s="193" t="s">
        <v>142</v>
      </c>
      <c r="D34" s="164" t="s">
        <v>143</v>
      </c>
      <c r="E34" s="169">
        <v>329.17500000000001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64">
        <v>0</v>
      </c>
      <c r="O34" s="164">
        <f>ROUND(E34*N34,5)</f>
        <v>0</v>
      </c>
      <c r="P34" s="164">
        <v>0</v>
      </c>
      <c r="Q34" s="164">
        <f>ROUND(E34*P34,5)</f>
        <v>0</v>
      </c>
      <c r="R34" s="164"/>
      <c r="S34" s="164"/>
      <c r="T34" s="165">
        <v>0</v>
      </c>
      <c r="U34" s="164">
        <f>ROUND(E34*T34,2)</f>
        <v>0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119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/>
      <c r="B35" s="162"/>
      <c r="C35" s="194" t="s">
        <v>316</v>
      </c>
      <c r="D35" s="166"/>
      <c r="E35" s="170">
        <v>329.17500000000001</v>
      </c>
      <c r="F35" s="173"/>
      <c r="G35" s="173"/>
      <c r="H35" s="173"/>
      <c r="I35" s="173"/>
      <c r="J35" s="173"/>
      <c r="K35" s="173"/>
      <c r="L35" s="173"/>
      <c r="M35" s="173"/>
      <c r="N35" s="164"/>
      <c r="O35" s="164"/>
      <c r="P35" s="164"/>
      <c r="Q35" s="164"/>
      <c r="R35" s="164"/>
      <c r="S35" s="164"/>
      <c r="T35" s="165"/>
      <c r="U35" s="164"/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115</v>
      </c>
      <c r="AF35" s="154">
        <v>0</v>
      </c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>
        <v>14</v>
      </c>
      <c r="B36" s="162" t="s">
        <v>145</v>
      </c>
      <c r="C36" s="193" t="s">
        <v>146</v>
      </c>
      <c r="D36" s="164" t="s">
        <v>112</v>
      </c>
      <c r="E36" s="169">
        <v>639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64">
        <v>0</v>
      </c>
      <c r="O36" s="164">
        <f>ROUND(E36*N36,5)</f>
        <v>0</v>
      </c>
      <c r="P36" s="164">
        <v>0</v>
      </c>
      <c r="Q36" s="164">
        <f>ROUND(E36*P36,5)</f>
        <v>0</v>
      </c>
      <c r="R36" s="164"/>
      <c r="S36" s="164"/>
      <c r="T36" s="165">
        <v>1.7999999999999999E-2</v>
      </c>
      <c r="U36" s="164">
        <f>ROUND(E36*T36,2)</f>
        <v>11.5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119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/>
      <c r="B37" s="162"/>
      <c r="C37" s="253" t="s">
        <v>147</v>
      </c>
      <c r="D37" s="254"/>
      <c r="E37" s="255"/>
      <c r="F37" s="256"/>
      <c r="G37" s="257"/>
      <c r="H37" s="173"/>
      <c r="I37" s="173"/>
      <c r="J37" s="173"/>
      <c r="K37" s="173"/>
      <c r="L37" s="173"/>
      <c r="M37" s="173"/>
      <c r="N37" s="164"/>
      <c r="O37" s="164"/>
      <c r="P37" s="164"/>
      <c r="Q37" s="164"/>
      <c r="R37" s="164"/>
      <c r="S37" s="164"/>
      <c r="T37" s="165"/>
      <c r="U37" s="164"/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124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7" t="str">
        <f>C37</f>
        <v>vyrovnáním výškových rozdílů</v>
      </c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55"/>
      <c r="B38" s="162"/>
      <c r="C38" s="194" t="s">
        <v>148</v>
      </c>
      <c r="D38" s="166"/>
      <c r="E38" s="170">
        <v>10.5</v>
      </c>
      <c r="F38" s="173"/>
      <c r="G38" s="173"/>
      <c r="H38" s="173"/>
      <c r="I38" s="173"/>
      <c r="J38" s="173"/>
      <c r="K38" s="173"/>
      <c r="L38" s="173"/>
      <c r="M38" s="173"/>
      <c r="N38" s="164"/>
      <c r="O38" s="164"/>
      <c r="P38" s="164"/>
      <c r="Q38" s="164"/>
      <c r="R38" s="164"/>
      <c r="S38" s="164"/>
      <c r="T38" s="165"/>
      <c r="U38" s="164"/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115</v>
      </c>
      <c r="AF38" s="154">
        <v>0</v>
      </c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55"/>
      <c r="B39" s="162"/>
      <c r="C39" s="194" t="s">
        <v>149</v>
      </c>
      <c r="D39" s="166"/>
      <c r="E39" s="170">
        <v>9.5</v>
      </c>
      <c r="F39" s="173"/>
      <c r="G39" s="173"/>
      <c r="H39" s="173"/>
      <c r="I39" s="173"/>
      <c r="J39" s="173"/>
      <c r="K39" s="173"/>
      <c r="L39" s="173"/>
      <c r="M39" s="173"/>
      <c r="N39" s="164"/>
      <c r="O39" s="164"/>
      <c r="P39" s="164"/>
      <c r="Q39" s="164"/>
      <c r="R39" s="164"/>
      <c r="S39" s="164"/>
      <c r="T39" s="165"/>
      <c r="U39" s="164"/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115</v>
      </c>
      <c r="AF39" s="154">
        <v>0</v>
      </c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/>
      <c r="B40" s="162"/>
      <c r="C40" s="194" t="s">
        <v>150</v>
      </c>
      <c r="D40" s="166"/>
      <c r="E40" s="170">
        <v>619</v>
      </c>
      <c r="F40" s="173"/>
      <c r="G40" s="173"/>
      <c r="H40" s="173"/>
      <c r="I40" s="173"/>
      <c r="J40" s="173"/>
      <c r="K40" s="173"/>
      <c r="L40" s="173"/>
      <c r="M40" s="173"/>
      <c r="N40" s="164"/>
      <c r="O40" s="164"/>
      <c r="P40" s="164"/>
      <c r="Q40" s="164"/>
      <c r="R40" s="164"/>
      <c r="S40" s="164"/>
      <c r="T40" s="165"/>
      <c r="U40" s="164"/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115</v>
      </c>
      <c r="AF40" s="154">
        <v>0</v>
      </c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ht="22.5" outlineLevel="1" x14ac:dyDescent="0.2">
      <c r="A41" s="155">
        <v>15</v>
      </c>
      <c r="B41" s="162" t="s">
        <v>151</v>
      </c>
      <c r="C41" s="193" t="s">
        <v>152</v>
      </c>
      <c r="D41" s="164" t="s">
        <v>112</v>
      </c>
      <c r="E41" s="169">
        <v>619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64">
        <v>0</v>
      </c>
      <c r="O41" s="164">
        <f>ROUND(E41*N41,5)</f>
        <v>0</v>
      </c>
      <c r="P41" s="164">
        <v>0</v>
      </c>
      <c r="Q41" s="164">
        <f>ROUND(E41*P41,5)</f>
        <v>0</v>
      </c>
      <c r="R41" s="164"/>
      <c r="S41" s="164"/>
      <c r="T41" s="165">
        <v>4.3999999999999997E-2</v>
      </c>
      <c r="U41" s="164">
        <f>ROUND(E41*T41,2)</f>
        <v>27.24</v>
      </c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119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ht="22.5" outlineLevel="1" x14ac:dyDescent="0.2">
      <c r="A42" s="155"/>
      <c r="B42" s="162"/>
      <c r="C42" s="253" t="s">
        <v>153</v>
      </c>
      <c r="D42" s="254"/>
      <c r="E42" s="255"/>
      <c r="F42" s="256"/>
      <c r="G42" s="257"/>
      <c r="H42" s="173"/>
      <c r="I42" s="173"/>
      <c r="J42" s="173"/>
      <c r="K42" s="173"/>
      <c r="L42" s="173"/>
      <c r="M42" s="173"/>
      <c r="N42" s="164"/>
      <c r="O42" s="164"/>
      <c r="P42" s="164"/>
      <c r="Q42" s="164"/>
      <c r="R42" s="164"/>
      <c r="S42" s="164"/>
      <c r="T42" s="165"/>
      <c r="U42" s="164"/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124</v>
      </c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7" t="str">
        <f>C42</f>
        <v>charakteristické vlastnosti: hmotnost 24 g/m2, velikost oka ? 4mm, šíře role 3,20 m, materiál: polyetylén (výběr vhodné síťoviny nutno konzultovat s dodavatelm systému zasakovacích roštů)</v>
      </c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55"/>
      <c r="B43" s="162"/>
      <c r="C43" s="194" t="s">
        <v>154</v>
      </c>
      <c r="D43" s="166"/>
      <c r="E43" s="170">
        <v>619</v>
      </c>
      <c r="F43" s="173"/>
      <c r="G43" s="173"/>
      <c r="H43" s="173"/>
      <c r="I43" s="173"/>
      <c r="J43" s="173"/>
      <c r="K43" s="173"/>
      <c r="L43" s="173"/>
      <c r="M43" s="173"/>
      <c r="N43" s="164"/>
      <c r="O43" s="164"/>
      <c r="P43" s="164"/>
      <c r="Q43" s="164"/>
      <c r="R43" s="164"/>
      <c r="S43" s="164"/>
      <c r="T43" s="165"/>
      <c r="U43" s="164"/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115</v>
      </c>
      <c r="AF43" s="154">
        <v>0</v>
      </c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55">
        <v>16</v>
      </c>
      <c r="B44" s="162" t="s">
        <v>155</v>
      </c>
      <c r="C44" s="193" t="s">
        <v>156</v>
      </c>
      <c r="D44" s="164" t="s">
        <v>131</v>
      </c>
      <c r="E44" s="169">
        <v>61.9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64">
        <v>0</v>
      </c>
      <c r="O44" s="164">
        <f>ROUND(E44*N44,5)</f>
        <v>0</v>
      </c>
      <c r="P44" s="164">
        <v>0</v>
      </c>
      <c r="Q44" s="164">
        <f>ROUND(E44*P44,5)</f>
        <v>0</v>
      </c>
      <c r="R44" s="164"/>
      <c r="S44" s="164"/>
      <c r="T44" s="165">
        <v>6.7000000000000004E-2</v>
      </c>
      <c r="U44" s="164">
        <f>ROUND(E44*T44,2)</f>
        <v>4.1500000000000004</v>
      </c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119</v>
      </c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/>
      <c r="B45" s="162"/>
      <c r="C45" s="253" t="s">
        <v>157</v>
      </c>
      <c r="D45" s="254"/>
      <c r="E45" s="255"/>
      <c r="F45" s="256"/>
      <c r="G45" s="257"/>
      <c r="H45" s="173"/>
      <c r="I45" s="173"/>
      <c r="J45" s="173"/>
      <c r="K45" s="173"/>
      <c r="L45" s="173"/>
      <c r="M45" s="173"/>
      <c r="N45" s="164"/>
      <c r="O45" s="164"/>
      <c r="P45" s="164"/>
      <c r="Q45" s="164"/>
      <c r="R45" s="164"/>
      <c r="S45" s="164"/>
      <c r="T45" s="165"/>
      <c r="U45" s="164"/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124</v>
      </c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7" t="str">
        <f>C45</f>
        <v>nakládání neulehlého výkopku z hromad</v>
      </c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55"/>
      <c r="B46" s="162"/>
      <c r="C46" s="194" t="s">
        <v>158</v>
      </c>
      <c r="D46" s="166"/>
      <c r="E46" s="170">
        <v>61.9</v>
      </c>
      <c r="F46" s="173"/>
      <c r="G46" s="173"/>
      <c r="H46" s="173"/>
      <c r="I46" s="173"/>
      <c r="J46" s="173"/>
      <c r="K46" s="173"/>
      <c r="L46" s="173"/>
      <c r="M46" s="173"/>
      <c r="N46" s="164"/>
      <c r="O46" s="164"/>
      <c r="P46" s="164"/>
      <c r="Q46" s="164"/>
      <c r="R46" s="164"/>
      <c r="S46" s="164"/>
      <c r="T46" s="165"/>
      <c r="U46" s="164"/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115</v>
      </c>
      <c r="AF46" s="154">
        <v>0</v>
      </c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55">
        <v>17</v>
      </c>
      <c r="B47" s="162" t="s">
        <v>159</v>
      </c>
      <c r="C47" s="193" t="s">
        <v>160</v>
      </c>
      <c r="D47" s="164" t="s">
        <v>131</v>
      </c>
      <c r="E47" s="169">
        <v>61.9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64">
        <v>0</v>
      </c>
      <c r="O47" s="164">
        <f>ROUND(E47*N47,5)</f>
        <v>0</v>
      </c>
      <c r="P47" s="164">
        <v>0</v>
      </c>
      <c r="Q47" s="164">
        <f>ROUND(E47*P47,5)</f>
        <v>0</v>
      </c>
      <c r="R47" s="164"/>
      <c r="S47" s="164"/>
      <c r="T47" s="165">
        <v>0.108</v>
      </c>
      <c r="U47" s="164">
        <f>ROUND(E47*T47,2)</f>
        <v>6.69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119</v>
      </c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55"/>
      <c r="B48" s="162"/>
      <c r="C48" s="253" t="s">
        <v>161</v>
      </c>
      <c r="D48" s="254"/>
      <c r="E48" s="255"/>
      <c r="F48" s="256"/>
      <c r="G48" s="257"/>
      <c r="H48" s="173"/>
      <c r="I48" s="173"/>
      <c r="J48" s="173"/>
      <c r="K48" s="173"/>
      <c r="L48" s="173"/>
      <c r="M48" s="173"/>
      <c r="N48" s="164"/>
      <c r="O48" s="164"/>
      <c r="P48" s="164"/>
      <c r="Q48" s="164"/>
      <c r="R48" s="164"/>
      <c r="S48" s="164"/>
      <c r="T48" s="165"/>
      <c r="U48" s="164"/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124</v>
      </c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7" t="str">
        <f>C48</f>
        <v>bez naložení, avšak se složením</v>
      </c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55"/>
      <c r="B49" s="162"/>
      <c r="C49" s="194" t="s">
        <v>158</v>
      </c>
      <c r="D49" s="166"/>
      <c r="E49" s="170">
        <v>61.9</v>
      </c>
      <c r="F49" s="173"/>
      <c r="G49" s="173"/>
      <c r="H49" s="173"/>
      <c r="I49" s="173"/>
      <c r="J49" s="173"/>
      <c r="K49" s="173"/>
      <c r="L49" s="173"/>
      <c r="M49" s="173"/>
      <c r="N49" s="164"/>
      <c r="O49" s="164"/>
      <c r="P49" s="164"/>
      <c r="Q49" s="164"/>
      <c r="R49" s="164"/>
      <c r="S49" s="164"/>
      <c r="T49" s="165"/>
      <c r="U49" s="164"/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115</v>
      </c>
      <c r="AF49" s="154">
        <v>0</v>
      </c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>
        <v>18</v>
      </c>
      <c r="B50" s="162" t="s">
        <v>162</v>
      </c>
      <c r="C50" s="193" t="s">
        <v>163</v>
      </c>
      <c r="D50" s="164" t="s">
        <v>112</v>
      </c>
      <c r="E50" s="169">
        <v>321.5</v>
      </c>
      <c r="F50" s="172"/>
      <c r="G50" s="173">
        <f>ROUND(E50*F50,2)</f>
        <v>0</v>
      </c>
      <c r="H50" s="172"/>
      <c r="I50" s="173">
        <f>ROUND(E50*H50,2)</f>
        <v>0</v>
      </c>
      <c r="J50" s="172"/>
      <c r="K50" s="173">
        <f>ROUND(E50*J50,2)</f>
        <v>0</v>
      </c>
      <c r="L50" s="173">
        <v>21</v>
      </c>
      <c r="M50" s="173">
        <f>G50*(1+L50/100)</f>
        <v>0</v>
      </c>
      <c r="N50" s="164">
        <v>0</v>
      </c>
      <c r="O50" s="164">
        <f>ROUND(E50*N50,5)</f>
        <v>0</v>
      </c>
      <c r="P50" s="164">
        <v>0</v>
      </c>
      <c r="Q50" s="164">
        <f>ROUND(E50*P50,5)</f>
        <v>0</v>
      </c>
      <c r="R50" s="164"/>
      <c r="S50" s="164"/>
      <c r="T50" s="165">
        <v>0.126</v>
      </c>
      <c r="U50" s="164">
        <f>ROUND(E50*T50,2)</f>
        <v>40.51</v>
      </c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119</v>
      </c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ht="22.5" outlineLevel="1" x14ac:dyDescent="0.2">
      <c r="A51" s="155"/>
      <c r="B51" s="162"/>
      <c r="C51" s="253" t="s">
        <v>164</v>
      </c>
      <c r="D51" s="254"/>
      <c r="E51" s="255"/>
      <c r="F51" s="256"/>
      <c r="G51" s="257"/>
      <c r="H51" s="173"/>
      <c r="I51" s="173"/>
      <c r="J51" s="173"/>
      <c r="K51" s="173"/>
      <c r="L51" s="173"/>
      <c r="M51" s="173"/>
      <c r="N51" s="164"/>
      <c r="O51" s="164"/>
      <c r="P51" s="164"/>
      <c r="Q51" s="164"/>
      <c r="R51" s="164"/>
      <c r="S51" s="164"/>
      <c r="T51" s="165"/>
      <c r="U51" s="164"/>
      <c r="V51" s="154"/>
      <c r="W51" s="154"/>
      <c r="X51" s="154"/>
      <c r="Y51" s="154"/>
      <c r="Z51" s="154"/>
      <c r="AA51" s="154"/>
      <c r="AB51" s="154"/>
      <c r="AC51" s="154"/>
      <c r="AD51" s="154"/>
      <c r="AE51" s="154" t="s">
        <v>124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7" t="str">
        <f>C51</f>
        <v>vyplnění otvorů v mřížovinových nebo vylehčených tvárnicích nebo panelech ornicí, pro jakýkoliv tvar a velikost otvorů tvárnic</v>
      </c>
      <c r="BB51" s="154"/>
      <c r="BC51" s="154"/>
      <c r="BD51" s="154"/>
      <c r="BE51" s="154"/>
      <c r="BF51" s="154"/>
      <c r="BG51" s="154"/>
      <c r="BH51" s="154"/>
    </row>
    <row r="52" spans="1:60" outlineLevel="1" x14ac:dyDescent="0.2">
      <c r="A52" s="155"/>
      <c r="B52" s="162"/>
      <c r="C52" s="194" t="s">
        <v>165</v>
      </c>
      <c r="D52" s="166"/>
      <c r="E52" s="170">
        <v>321.5</v>
      </c>
      <c r="F52" s="173"/>
      <c r="G52" s="173"/>
      <c r="H52" s="173"/>
      <c r="I52" s="173"/>
      <c r="J52" s="173"/>
      <c r="K52" s="173"/>
      <c r="L52" s="173"/>
      <c r="M52" s="173"/>
      <c r="N52" s="164"/>
      <c r="O52" s="164"/>
      <c r="P52" s="164"/>
      <c r="Q52" s="164"/>
      <c r="R52" s="164"/>
      <c r="S52" s="164"/>
      <c r="T52" s="165"/>
      <c r="U52" s="164"/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115</v>
      </c>
      <c r="AF52" s="154">
        <v>0</v>
      </c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ht="22.5" outlineLevel="1" x14ac:dyDescent="0.2">
      <c r="A53" s="155">
        <v>19</v>
      </c>
      <c r="B53" s="162" t="s">
        <v>166</v>
      </c>
      <c r="C53" s="193" t="s">
        <v>167</v>
      </c>
      <c r="D53" s="164" t="s">
        <v>112</v>
      </c>
      <c r="E53" s="169">
        <v>321.5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21</v>
      </c>
      <c r="M53" s="173">
        <f>G53*(1+L53/100)</f>
        <v>0</v>
      </c>
      <c r="N53" s="164">
        <v>0</v>
      </c>
      <c r="O53" s="164">
        <f>ROUND(E53*N53,5)</f>
        <v>0</v>
      </c>
      <c r="P53" s="164">
        <v>0</v>
      </c>
      <c r="Q53" s="164">
        <f>ROUND(E53*P53,5)</f>
        <v>0</v>
      </c>
      <c r="R53" s="164"/>
      <c r="S53" s="164"/>
      <c r="T53" s="165">
        <v>0.18</v>
      </c>
      <c r="U53" s="164">
        <f>ROUND(E53*T53,2)</f>
        <v>57.87</v>
      </c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119</v>
      </c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ht="45" outlineLevel="1" x14ac:dyDescent="0.2">
      <c r="A54" s="155"/>
      <c r="B54" s="162"/>
      <c r="C54" s="253" t="s">
        <v>317</v>
      </c>
      <c r="D54" s="254"/>
      <c r="E54" s="255"/>
      <c r="F54" s="256"/>
      <c r="G54" s="257"/>
      <c r="H54" s="173"/>
      <c r="I54" s="173"/>
      <c r="J54" s="173"/>
      <c r="K54" s="173"/>
      <c r="L54" s="173"/>
      <c r="M54" s="173"/>
      <c r="N54" s="164"/>
      <c r="O54" s="164"/>
      <c r="P54" s="164"/>
      <c r="Q54" s="164"/>
      <c r="R54" s="164"/>
      <c r="S54" s="164"/>
      <c r="T54" s="165"/>
      <c r="U54" s="164"/>
      <c r="V54" s="154"/>
      <c r="W54" s="154"/>
      <c r="X54" s="154"/>
      <c r="Y54" s="154"/>
      <c r="Z54" s="154"/>
      <c r="AA54" s="154"/>
      <c r="AB54" s="154"/>
      <c r="AC54" s="154"/>
      <c r="AD54" s="154"/>
      <c r="AE54" s="154" t="s">
        <v>124</v>
      </c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7" t="str">
        <f>C54</f>
        <v>založení trávníku ve vegetačních prefabrikátech s doplněním ornice nebo substrátu a ostatního materiálu ve vrstvě do 7 cm s utužením vodou a s případným naložením, odvozem odpadu do 20 km a se složením.      Ruční zhutnění zatravňovacích roštů po provedení rozhrnutí zeminy a následného výsevu dle požadavku dodavatele zasakovacích roštů.</v>
      </c>
      <c r="BB54" s="154"/>
      <c r="BC54" s="154"/>
      <c r="BD54" s="154"/>
      <c r="BE54" s="154"/>
      <c r="BF54" s="154"/>
      <c r="BG54" s="154"/>
      <c r="BH54" s="154"/>
    </row>
    <row r="55" spans="1:60" outlineLevel="1" x14ac:dyDescent="0.2">
      <c r="A55" s="155"/>
      <c r="B55" s="162"/>
      <c r="C55" s="253" t="s">
        <v>168</v>
      </c>
      <c r="D55" s="254"/>
      <c r="E55" s="255"/>
      <c r="F55" s="256"/>
      <c r="G55" s="257"/>
      <c r="H55" s="173"/>
      <c r="I55" s="173"/>
      <c r="J55" s="173"/>
      <c r="K55" s="173"/>
      <c r="L55" s="173"/>
      <c r="M55" s="173"/>
      <c r="N55" s="164"/>
      <c r="O55" s="164"/>
      <c r="P55" s="164"/>
      <c r="Q55" s="164"/>
      <c r="R55" s="164"/>
      <c r="S55" s="164"/>
      <c r="T55" s="165"/>
      <c r="U55" s="164"/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124</v>
      </c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7" t="str">
        <f>C55</f>
        <v>předpoklad: 50% prosetá ornice, 20% praný písek, 20% lávový materiál 2-4 mm, 10% vyzrálý kompost</v>
      </c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55"/>
      <c r="B56" s="162"/>
      <c r="C56" s="194" t="s">
        <v>165</v>
      </c>
      <c r="D56" s="166"/>
      <c r="E56" s="170">
        <v>321.5</v>
      </c>
      <c r="F56" s="173"/>
      <c r="G56" s="173"/>
      <c r="H56" s="173"/>
      <c r="I56" s="173"/>
      <c r="J56" s="173"/>
      <c r="K56" s="173"/>
      <c r="L56" s="173"/>
      <c r="M56" s="173"/>
      <c r="N56" s="164"/>
      <c r="O56" s="164"/>
      <c r="P56" s="164"/>
      <c r="Q56" s="164"/>
      <c r="R56" s="164"/>
      <c r="S56" s="164"/>
      <c r="T56" s="165"/>
      <c r="U56" s="164"/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115</v>
      </c>
      <c r="AF56" s="154">
        <v>0</v>
      </c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55">
        <v>20</v>
      </c>
      <c r="B57" s="162" t="s">
        <v>169</v>
      </c>
      <c r="C57" s="193" t="s">
        <v>170</v>
      </c>
      <c r="D57" s="164" t="s">
        <v>112</v>
      </c>
      <c r="E57" s="169">
        <v>204</v>
      </c>
      <c r="F57" s="172"/>
      <c r="G57" s="173">
        <f>ROUND(E57*F57,2)</f>
        <v>0</v>
      </c>
      <c r="H57" s="172"/>
      <c r="I57" s="173">
        <f>ROUND(E57*H57,2)</f>
        <v>0</v>
      </c>
      <c r="J57" s="172"/>
      <c r="K57" s="173">
        <f>ROUND(E57*J57,2)</f>
        <v>0</v>
      </c>
      <c r="L57" s="173">
        <v>21</v>
      </c>
      <c r="M57" s="173">
        <f>G57*(1+L57/100)</f>
        <v>0</v>
      </c>
      <c r="N57" s="164">
        <v>0</v>
      </c>
      <c r="O57" s="164">
        <f>ROUND(E57*N57,5)</f>
        <v>0</v>
      </c>
      <c r="P57" s="164">
        <v>0</v>
      </c>
      <c r="Q57" s="164">
        <f>ROUND(E57*P57,5)</f>
        <v>0</v>
      </c>
      <c r="R57" s="164"/>
      <c r="S57" s="164"/>
      <c r="T57" s="165">
        <v>0.153</v>
      </c>
      <c r="U57" s="164">
        <f>ROUND(E57*T57,2)</f>
        <v>31.21</v>
      </c>
      <c r="V57" s="154"/>
      <c r="W57" s="154"/>
      <c r="X57" s="154"/>
      <c r="Y57" s="154"/>
      <c r="Z57" s="154"/>
      <c r="AA57" s="154"/>
      <c r="AB57" s="154"/>
      <c r="AC57" s="154"/>
      <c r="AD57" s="154"/>
      <c r="AE57" s="154" t="s">
        <v>119</v>
      </c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">
      <c r="A58" s="155"/>
      <c r="B58" s="162"/>
      <c r="C58" s="194" t="s">
        <v>171</v>
      </c>
      <c r="D58" s="166"/>
      <c r="E58" s="170">
        <v>204</v>
      </c>
      <c r="F58" s="173"/>
      <c r="G58" s="173"/>
      <c r="H58" s="173"/>
      <c r="I58" s="173"/>
      <c r="J58" s="173"/>
      <c r="K58" s="173"/>
      <c r="L58" s="173"/>
      <c r="M58" s="173"/>
      <c r="N58" s="164"/>
      <c r="O58" s="164"/>
      <c r="P58" s="164"/>
      <c r="Q58" s="164"/>
      <c r="R58" s="164"/>
      <c r="S58" s="164"/>
      <c r="T58" s="165"/>
      <c r="U58" s="164"/>
      <c r="V58" s="154"/>
      <c r="W58" s="154"/>
      <c r="X58" s="154"/>
      <c r="Y58" s="154"/>
      <c r="Z58" s="154"/>
      <c r="AA58" s="154"/>
      <c r="AB58" s="154"/>
      <c r="AC58" s="154"/>
      <c r="AD58" s="154"/>
      <c r="AE58" s="154" t="s">
        <v>115</v>
      </c>
      <c r="AF58" s="154">
        <v>0</v>
      </c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outlineLevel="1" x14ac:dyDescent="0.2">
      <c r="A59" s="155">
        <v>21</v>
      </c>
      <c r="B59" s="162" t="s">
        <v>172</v>
      </c>
      <c r="C59" s="193" t="s">
        <v>173</v>
      </c>
      <c r="D59" s="164" t="s">
        <v>112</v>
      </c>
      <c r="E59" s="169">
        <v>204</v>
      </c>
      <c r="F59" s="172"/>
      <c r="G59" s="173">
        <f>ROUND(E59*F59,2)</f>
        <v>0</v>
      </c>
      <c r="H59" s="172"/>
      <c r="I59" s="173">
        <f>ROUND(E59*H59,2)</f>
        <v>0</v>
      </c>
      <c r="J59" s="172"/>
      <c r="K59" s="173">
        <f>ROUND(E59*J59,2)</f>
        <v>0</v>
      </c>
      <c r="L59" s="173">
        <v>21</v>
      </c>
      <c r="M59" s="173">
        <f>G59*(1+L59/100)</f>
        <v>0</v>
      </c>
      <c r="N59" s="164">
        <v>0</v>
      </c>
      <c r="O59" s="164">
        <f>ROUND(E59*N59,5)</f>
        <v>0</v>
      </c>
      <c r="P59" s="164">
        <v>0</v>
      </c>
      <c r="Q59" s="164">
        <f>ROUND(E59*P59,5)</f>
        <v>0</v>
      </c>
      <c r="R59" s="164"/>
      <c r="S59" s="164"/>
      <c r="T59" s="165">
        <v>7.0000000000000001E-3</v>
      </c>
      <c r="U59" s="164">
        <f>ROUND(E59*T59,2)</f>
        <v>1.43</v>
      </c>
      <c r="V59" s="154"/>
      <c r="W59" s="154"/>
      <c r="X59" s="154"/>
      <c r="Y59" s="154"/>
      <c r="Z59" s="154"/>
      <c r="AA59" s="154"/>
      <c r="AB59" s="154"/>
      <c r="AC59" s="154"/>
      <c r="AD59" s="154"/>
      <c r="AE59" s="154" t="s">
        <v>119</v>
      </c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outlineLevel="1" x14ac:dyDescent="0.2">
      <c r="A60" s="155"/>
      <c r="B60" s="162"/>
      <c r="C60" s="253"/>
      <c r="D60" s="254"/>
      <c r="E60" s="255"/>
      <c r="F60" s="256"/>
      <c r="G60" s="257"/>
      <c r="H60" s="173"/>
      <c r="I60" s="173"/>
      <c r="J60" s="173"/>
      <c r="K60" s="173"/>
      <c r="L60" s="173"/>
      <c r="M60" s="173"/>
      <c r="N60" s="164"/>
      <c r="O60" s="164"/>
      <c r="P60" s="164"/>
      <c r="Q60" s="164"/>
      <c r="R60" s="164"/>
      <c r="S60" s="164"/>
      <c r="T60" s="165"/>
      <c r="U60" s="164"/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124</v>
      </c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7">
        <f>C60</f>
        <v>0</v>
      </c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55"/>
      <c r="B61" s="162"/>
      <c r="C61" s="194" t="s">
        <v>174</v>
      </c>
      <c r="D61" s="166"/>
      <c r="E61" s="170">
        <v>204</v>
      </c>
      <c r="F61" s="173"/>
      <c r="G61" s="173"/>
      <c r="H61" s="173"/>
      <c r="I61" s="173"/>
      <c r="J61" s="173"/>
      <c r="K61" s="173"/>
      <c r="L61" s="173"/>
      <c r="M61" s="173"/>
      <c r="N61" s="164"/>
      <c r="O61" s="164"/>
      <c r="P61" s="164"/>
      <c r="Q61" s="164"/>
      <c r="R61" s="164"/>
      <c r="S61" s="164"/>
      <c r="T61" s="165"/>
      <c r="U61" s="164"/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115</v>
      </c>
      <c r="AF61" s="154">
        <v>0</v>
      </c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55">
        <v>22</v>
      </c>
      <c r="B62" s="162" t="s">
        <v>175</v>
      </c>
      <c r="C62" s="193" t="s">
        <v>176</v>
      </c>
      <c r="D62" s="164" t="s">
        <v>112</v>
      </c>
      <c r="E62" s="169">
        <v>204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64">
        <v>3.0000000000000001E-5</v>
      </c>
      <c r="O62" s="164">
        <f>ROUND(E62*N62,5)</f>
        <v>6.1199999999999996E-3</v>
      </c>
      <c r="P62" s="164">
        <v>0</v>
      </c>
      <c r="Q62" s="164">
        <f>ROUND(E62*P62,5)</f>
        <v>0</v>
      </c>
      <c r="R62" s="164"/>
      <c r="S62" s="164"/>
      <c r="T62" s="165">
        <v>0.06</v>
      </c>
      <c r="U62" s="164">
        <f>ROUND(E62*T62,2)</f>
        <v>12.24</v>
      </c>
      <c r="V62" s="154"/>
      <c r="W62" s="154"/>
      <c r="X62" s="154"/>
      <c r="Y62" s="154"/>
      <c r="Z62" s="154"/>
      <c r="AA62" s="154"/>
      <c r="AB62" s="154"/>
      <c r="AC62" s="154"/>
      <c r="AD62" s="154"/>
      <c r="AE62" s="154" t="s">
        <v>113</v>
      </c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">
      <c r="A63" s="155"/>
      <c r="B63" s="162"/>
      <c r="C63" s="194" t="s">
        <v>174</v>
      </c>
      <c r="D63" s="166"/>
      <c r="E63" s="170">
        <v>204</v>
      </c>
      <c r="F63" s="173"/>
      <c r="G63" s="173"/>
      <c r="H63" s="173"/>
      <c r="I63" s="173"/>
      <c r="J63" s="173"/>
      <c r="K63" s="173"/>
      <c r="L63" s="173"/>
      <c r="M63" s="173"/>
      <c r="N63" s="164"/>
      <c r="O63" s="164"/>
      <c r="P63" s="164"/>
      <c r="Q63" s="164"/>
      <c r="R63" s="164"/>
      <c r="S63" s="164"/>
      <c r="T63" s="165"/>
      <c r="U63" s="164"/>
      <c r="V63" s="154"/>
      <c r="W63" s="154"/>
      <c r="X63" s="154"/>
      <c r="Y63" s="154"/>
      <c r="Z63" s="154"/>
      <c r="AA63" s="154"/>
      <c r="AB63" s="154"/>
      <c r="AC63" s="154"/>
      <c r="AD63" s="154"/>
      <c r="AE63" s="154" t="s">
        <v>115</v>
      </c>
      <c r="AF63" s="154">
        <v>0</v>
      </c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x14ac:dyDescent="0.2">
      <c r="A64" s="156" t="s">
        <v>108</v>
      </c>
      <c r="B64" s="163" t="s">
        <v>65</v>
      </c>
      <c r="C64" s="195" t="s">
        <v>66</v>
      </c>
      <c r="D64" s="167"/>
      <c r="E64" s="171"/>
      <c r="F64" s="174"/>
      <c r="G64" s="174">
        <f>SUMIF(AE65:AE66,"&lt;&gt;NOR",G65:G66)</f>
        <v>0</v>
      </c>
      <c r="H64" s="174"/>
      <c r="I64" s="174">
        <f>SUM(I65:I66)</f>
        <v>0</v>
      </c>
      <c r="J64" s="174"/>
      <c r="K64" s="174">
        <f>SUM(K65:K66)</f>
        <v>0</v>
      </c>
      <c r="L64" s="174"/>
      <c r="M64" s="174">
        <f>SUM(M65:M66)</f>
        <v>0</v>
      </c>
      <c r="N64" s="167"/>
      <c r="O64" s="167">
        <f>SUM(O65:O66)</f>
        <v>0</v>
      </c>
      <c r="P64" s="167"/>
      <c r="Q64" s="167">
        <f>SUM(Q65:Q66)</f>
        <v>0</v>
      </c>
      <c r="R64" s="167"/>
      <c r="S64" s="167"/>
      <c r="T64" s="168"/>
      <c r="U64" s="167">
        <f>SUM(U65:U66)</f>
        <v>3.2</v>
      </c>
      <c r="AE64" t="s">
        <v>109</v>
      </c>
    </row>
    <row r="65" spans="1:60" outlineLevel="1" x14ac:dyDescent="0.2">
      <c r="A65" s="155">
        <v>23</v>
      </c>
      <c r="B65" s="162" t="s">
        <v>177</v>
      </c>
      <c r="C65" s="193" t="s">
        <v>178</v>
      </c>
      <c r="D65" s="164" t="s">
        <v>112</v>
      </c>
      <c r="E65" s="169">
        <v>639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64">
        <v>0</v>
      </c>
      <c r="O65" s="164">
        <f>ROUND(E65*N65,5)</f>
        <v>0</v>
      </c>
      <c r="P65" s="164">
        <v>0</v>
      </c>
      <c r="Q65" s="164">
        <f>ROUND(E65*P65,5)</f>
        <v>0</v>
      </c>
      <c r="R65" s="164"/>
      <c r="S65" s="164"/>
      <c r="T65" s="165">
        <v>5.0000000000000001E-3</v>
      </c>
      <c r="U65" s="164">
        <f>ROUND(E65*T65,2)</f>
        <v>3.2</v>
      </c>
      <c r="V65" s="154"/>
      <c r="W65" s="154"/>
      <c r="X65" s="154"/>
      <c r="Y65" s="154"/>
      <c r="Z65" s="154"/>
      <c r="AA65" s="154"/>
      <c r="AB65" s="154"/>
      <c r="AC65" s="154"/>
      <c r="AD65" s="154"/>
      <c r="AE65" s="154" t="s">
        <v>119</v>
      </c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ht="22.5" outlineLevel="1" x14ac:dyDescent="0.2">
      <c r="A66" s="155"/>
      <c r="B66" s="162"/>
      <c r="C66" s="253" t="s">
        <v>179</v>
      </c>
      <c r="D66" s="254"/>
      <c r="E66" s="255"/>
      <c r="F66" s="256"/>
      <c r="G66" s="257"/>
      <c r="H66" s="173"/>
      <c r="I66" s="173"/>
      <c r="J66" s="173"/>
      <c r="K66" s="173"/>
      <c r="L66" s="173"/>
      <c r="M66" s="173"/>
      <c r="N66" s="164"/>
      <c r="O66" s="164"/>
      <c r="P66" s="164"/>
      <c r="Q66" s="164"/>
      <c r="R66" s="164"/>
      <c r="S66" s="164"/>
      <c r="T66" s="165"/>
      <c r="U66" s="164"/>
      <c r="V66" s="154"/>
      <c r="W66" s="154"/>
      <c r="X66" s="154"/>
      <c r="Y66" s="154"/>
      <c r="Z66" s="154"/>
      <c r="AA66" s="154"/>
      <c r="AB66" s="154"/>
      <c r="AC66" s="154"/>
      <c r="AD66" s="154"/>
      <c r="AE66" s="154" t="s">
        <v>124</v>
      </c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7" t="str">
        <f>C66</f>
        <v>Zhutnění podloží z rostlé horniny tř.1 - 4 pod násypy z hornin soudržných do 92% PS a hornin nesoudržných sypkých relativní ulehlosti I(d) do 0,8.</v>
      </c>
      <c r="BB66" s="154"/>
      <c r="BC66" s="154"/>
      <c r="BD66" s="154"/>
      <c r="BE66" s="154"/>
      <c r="BF66" s="154"/>
      <c r="BG66" s="154"/>
      <c r="BH66" s="154"/>
    </row>
    <row r="67" spans="1:60" x14ac:dyDescent="0.2">
      <c r="A67" s="156" t="s">
        <v>108</v>
      </c>
      <c r="B67" s="163" t="s">
        <v>67</v>
      </c>
      <c r="C67" s="195" t="s">
        <v>68</v>
      </c>
      <c r="D67" s="167"/>
      <c r="E67" s="171"/>
      <c r="F67" s="174"/>
      <c r="G67" s="174">
        <f>SUMIF(AE68:AE73,"&lt;&gt;NOR",G68:G73)</f>
        <v>0</v>
      </c>
      <c r="H67" s="174"/>
      <c r="I67" s="174">
        <f>SUM(I68:I73)</f>
        <v>0</v>
      </c>
      <c r="J67" s="174"/>
      <c r="K67" s="174">
        <f>SUM(K68:K73)</f>
        <v>0</v>
      </c>
      <c r="L67" s="174"/>
      <c r="M67" s="174">
        <f>SUM(M68:M73)</f>
        <v>0</v>
      </c>
      <c r="N67" s="167"/>
      <c r="O67" s="167">
        <f>SUM(O68:O73)</f>
        <v>48.171199999999999</v>
      </c>
      <c r="P67" s="167"/>
      <c r="Q67" s="167">
        <f>SUM(Q68:Q73)</f>
        <v>0</v>
      </c>
      <c r="R67" s="167"/>
      <c r="S67" s="167"/>
      <c r="T67" s="168"/>
      <c r="U67" s="167">
        <f>SUM(U68:U73)</f>
        <v>69.86</v>
      </c>
      <c r="AE67" t="s">
        <v>109</v>
      </c>
    </row>
    <row r="68" spans="1:60" ht="22.5" outlineLevel="1" x14ac:dyDescent="0.2">
      <c r="A68" s="155">
        <v>24</v>
      </c>
      <c r="B68" s="162" t="s">
        <v>180</v>
      </c>
      <c r="C68" s="193" t="s">
        <v>181</v>
      </c>
      <c r="D68" s="164" t="s">
        <v>112</v>
      </c>
      <c r="E68" s="169">
        <v>321.5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21</v>
      </c>
      <c r="M68" s="173">
        <f>G68*(1+L68/100)</f>
        <v>0</v>
      </c>
      <c r="N68" s="164">
        <v>0</v>
      </c>
      <c r="O68" s="164">
        <f>ROUND(E68*N68,5)</f>
        <v>0</v>
      </c>
      <c r="P68" s="164">
        <v>0</v>
      </c>
      <c r="Q68" s="164">
        <f>ROUND(E68*P68,5)</f>
        <v>0</v>
      </c>
      <c r="R68" s="164"/>
      <c r="S68" s="164"/>
      <c r="T68" s="165">
        <v>0.13400000000000001</v>
      </c>
      <c r="U68" s="164">
        <f>ROUND(E68*T68,2)</f>
        <v>43.08</v>
      </c>
      <c r="V68" s="154"/>
      <c r="W68" s="154"/>
      <c r="X68" s="154"/>
      <c r="Y68" s="154"/>
      <c r="Z68" s="154"/>
      <c r="AA68" s="154"/>
      <c r="AB68" s="154"/>
      <c r="AC68" s="154"/>
      <c r="AD68" s="154"/>
      <c r="AE68" s="154" t="s">
        <v>119</v>
      </c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ht="22.5" outlineLevel="1" x14ac:dyDescent="0.2">
      <c r="A69" s="155"/>
      <c r="B69" s="162"/>
      <c r="C69" s="253" t="s">
        <v>182</v>
      </c>
      <c r="D69" s="254"/>
      <c r="E69" s="255"/>
      <c r="F69" s="256"/>
      <c r="G69" s="257"/>
      <c r="H69" s="173"/>
      <c r="I69" s="173"/>
      <c r="J69" s="173"/>
      <c r="K69" s="173"/>
      <c r="L69" s="173"/>
      <c r="M69" s="173"/>
      <c r="N69" s="164"/>
      <c r="O69" s="164"/>
      <c r="P69" s="164"/>
      <c r="Q69" s="164"/>
      <c r="R69" s="164"/>
      <c r="S69" s="164"/>
      <c r="T69" s="165"/>
      <c r="U69" s="164"/>
      <c r="V69" s="154"/>
      <c r="W69" s="154"/>
      <c r="X69" s="154"/>
      <c r="Y69" s="154"/>
      <c r="Z69" s="154"/>
      <c r="AA69" s="154"/>
      <c r="AB69" s="154"/>
      <c r="AC69" s="154"/>
      <c r="AD69" s="154"/>
      <c r="AE69" s="154" t="s">
        <v>124</v>
      </c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7" t="str">
        <f>C69</f>
        <v>předpoklad: 40% štěrk 2-5 mm, 30% prosetá ornice, 20% lávový materiál 2-4 mm, 10% vyzrálý kompost</v>
      </c>
      <c r="BB69" s="154"/>
      <c r="BC69" s="154"/>
      <c r="BD69" s="154"/>
      <c r="BE69" s="154"/>
      <c r="BF69" s="154"/>
      <c r="BG69" s="154"/>
      <c r="BH69" s="154"/>
    </row>
    <row r="70" spans="1:60" ht="22.5" outlineLevel="1" x14ac:dyDescent="0.2">
      <c r="A70" s="155"/>
      <c r="B70" s="162"/>
      <c r="C70" s="194" t="s">
        <v>183</v>
      </c>
      <c r="D70" s="166"/>
      <c r="E70" s="170">
        <v>321.5</v>
      </c>
      <c r="F70" s="173"/>
      <c r="G70" s="173"/>
      <c r="H70" s="173"/>
      <c r="I70" s="173"/>
      <c r="J70" s="173"/>
      <c r="K70" s="173"/>
      <c r="L70" s="173"/>
      <c r="M70" s="173"/>
      <c r="N70" s="164"/>
      <c r="O70" s="164"/>
      <c r="P70" s="164"/>
      <c r="Q70" s="164"/>
      <c r="R70" s="164"/>
      <c r="S70" s="164"/>
      <c r="T70" s="165"/>
      <c r="U70" s="164"/>
      <c r="V70" s="154"/>
      <c r="W70" s="154"/>
      <c r="X70" s="154"/>
      <c r="Y70" s="154"/>
      <c r="Z70" s="154"/>
      <c r="AA70" s="154"/>
      <c r="AB70" s="154"/>
      <c r="AC70" s="154"/>
      <c r="AD70" s="154"/>
      <c r="AE70" s="154" t="s">
        <v>115</v>
      </c>
      <c r="AF70" s="154">
        <v>0</v>
      </c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ht="22.5" outlineLevel="1" x14ac:dyDescent="0.2">
      <c r="A71" s="155">
        <v>25</v>
      </c>
      <c r="B71" s="162" t="s">
        <v>184</v>
      </c>
      <c r="C71" s="193" t="s">
        <v>185</v>
      </c>
      <c r="D71" s="164" t="s">
        <v>112</v>
      </c>
      <c r="E71" s="169">
        <v>297.5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64">
        <v>0.16192000000000001</v>
      </c>
      <c r="O71" s="164">
        <f>ROUND(E71*N71,5)</f>
        <v>48.171199999999999</v>
      </c>
      <c r="P71" s="164">
        <v>0</v>
      </c>
      <c r="Q71" s="164">
        <f>ROUND(E71*P71,5)</f>
        <v>0</v>
      </c>
      <c r="R71" s="164"/>
      <c r="S71" s="164"/>
      <c r="T71" s="165">
        <v>0.09</v>
      </c>
      <c r="U71" s="164">
        <f>ROUND(E71*T71,2)</f>
        <v>26.78</v>
      </c>
      <c r="V71" s="154"/>
      <c r="W71" s="154"/>
      <c r="X71" s="154"/>
      <c r="Y71" s="154"/>
      <c r="Z71" s="154"/>
      <c r="AA71" s="154"/>
      <c r="AB71" s="154"/>
      <c r="AC71" s="154"/>
      <c r="AD71" s="154"/>
      <c r="AE71" s="154" t="s">
        <v>119</v>
      </c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 x14ac:dyDescent="0.2">
      <c r="A72" s="155"/>
      <c r="B72" s="162"/>
      <c r="C72" s="253" t="s">
        <v>186</v>
      </c>
      <c r="D72" s="254"/>
      <c r="E72" s="255"/>
      <c r="F72" s="256"/>
      <c r="G72" s="257"/>
      <c r="H72" s="173"/>
      <c r="I72" s="173"/>
      <c r="J72" s="173"/>
      <c r="K72" s="173"/>
      <c r="L72" s="173"/>
      <c r="M72" s="173"/>
      <c r="N72" s="164"/>
      <c r="O72" s="164"/>
      <c r="P72" s="164"/>
      <c r="Q72" s="164"/>
      <c r="R72" s="164"/>
      <c r="S72" s="164"/>
      <c r="T72" s="165"/>
      <c r="U72" s="164"/>
      <c r="V72" s="154"/>
      <c r="W72" s="154"/>
      <c r="X72" s="154"/>
      <c r="Y72" s="154"/>
      <c r="Z72" s="154"/>
      <c r="AA72" s="154"/>
      <c r="AB72" s="154"/>
      <c r="AC72" s="154"/>
      <c r="AD72" s="154"/>
      <c r="AE72" s="154" t="s">
        <v>124</v>
      </c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7" t="str">
        <f>C72</f>
        <v>předpoklad: štěrk 2-5 mm</v>
      </c>
      <c r="BB72" s="154"/>
      <c r="BC72" s="154"/>
      <c r="BD72" s="154"/>
      <c r="BE72" s="154"/>
      <c r="BF72" s="154"/>
      <c r="BG72" s="154"/>
      <c r="BH72" s="154"/>
    </row>
    <row r="73" spans="1:60" outlineLevel="1" x14ac:dyDescent="0.2">
      <c r="A73" s="155"/>
      <c r="B73" s="162"/>
      <c r="C73" s="194" t="s">
        <v>187</v>
      </c>
      <c r="D73" s="166"/>
      <c r="E73" s="170">
        <v>297.5</v>
      </c>
      <c r="F73" s="173"/>
      <c r="G73" s="173"/>
      <c r="H73" s="173"/>
      <c r="I73" s="173"/>
      <c r="J73" s="173"/>
      <c r="K73" s="173"/>
      <c r="L73" s="173"/>
      <c r="M73" s="173"/>
      <c r="N73" s="164"/>
      <c r="O73" s="164"/>
      <c r="P73" s="164"/>
      <c r="Q73" s="164"/>
      <c r="R73" s="164"/>
      <c r="S73" s="164"/>
      <c r="T73" s="165"/>
      <c r="U73" s="164"/>
      <c r="V73" s="154"/>
      <c r="W73" s="154"/>
      <c r="X73" s="154"/>
      <c r="Y73" s="154"/>
      <c r="Z73" s="154"/>
      <c r="AA73" s="154"/>
      <c r="AB73" s="154"/>
      <c r="AC73" s="154"/>
      <c r="AD73" s="154"/>
      <c r="AE73" s="154" t="s">
        <v>115</v>
      </c>
      <c r="AF73" s="154">
        <v>0</v>
      </c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x14ac:dyDescent="0.2">
      <c r="A74" s="156" t="s">
        <v>108</v>
      </c>
      <c r="B74" s="163" t="s">
        <v>69</v>
      </c>
      <c r="C74" s="195" t="s">
        <v>70</v>
      </c>
      <c r="D74" s="167"/>
      <c r="E74" s="171"/>
      <c r="F74" s="174"/>
      <c r="G74" s="174">
        <f>SUMIF(AE75:AE110,"&lt;&gt;NOR",G75:G110)</f>
        <v>0</v>
      </c>
      <c r="H74" s="174"/>
      <c r="I74" s="174">
        <f>SUM(I75:I110)</f>
        <v>0</v>
      </c>
      <c r="J74" s="174"/>
      <c r="K74" s="174">
        <f>SUM(K75:K110)</f>
        <v>0</v>
      </c>
      <c r="L74" s="174"/>
      <c r="M74" s="174">
        <f>SUM(M75:M110)</f>
        <v>0</v>
      </c>
      <c r="N74" s="167"/>
      <c r="O74" s="167">
        <f>SUM(O75:O110)</f>
        <v>843.03592000000003</v>
      </c>
      <c r="P74" s="167"/>
      <c r="Q74" s="167">
        <f>SUM(Q75:Q110)</f>
        <v>0</v>
      </c>
      <c r="R74" s="167"/>
      <c r="S74" s="167"/>
      <c r="T74" s="168"/>
      <c r="U74" s="167">
        <f>SUM(U75:U110)</f>
        <v>581.82000000000016</v>
      </c>
      <c r="AE74" t="s">
        <v>109</v>
      </c>
    </row>
    <row r="75" spans="1:60" ht="22.5" outlineLevel="1" x14ac:dyDescent="0.2">
      <c r="A75" s="155">
        <v>26</v>
      </c>
      <c r="B75" s="162" t="s">
        <v>188</v>
      </c>
      <c r="C75" s="193" t="s">
        <v>189</v>
      </c>
      <c r="D75" s="164" t="s">
        <v>112</v>
      </c>
      <c r="E75" s="169">
        <v>321.5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64">
        <v>0.43</v>
      </c>
      <c r="O75" s="164">
        <f>ROUND(E75*N75,5)</f>
        <v>138.245</v>
      </c>
      <c r="P75" s="164">
        <v>0</v>
      </c>
      <c r="Q75" s="164">
        <f>ROUND(E75*P75,5)</f>
        <v>0</v>
      </c>
      <c r="R75" s="164"/>
      <c r="S75" s="164"/>
      <c r="T75" s="165">
        <v>2.8000000000000001E-2</v>
      </c>
      <c r="U75" s="164">
        <f>ROUND(E75*T75,2)</f>
        <v>9</v>
      </c>
      <c r="V75" s="154"/>
      <c r="W75" s="154"/>
      <c r="X75" s="154"/>
      <c r="Y75" s="154"/>
      <c r="Z75" s="154"/>
      <c r="AA75" s="154"/>
      <c r="AB75" s="154"/>
      <c r="AC75" s="154"/>
      <c r="AD75" s="154"/>
      <c r="AE75" s="154" t="s">
        <v>119</v>
      </c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ht="22.5" outlineLevel="1" x14ac:dyDescent="0.2">
      <c r="A76" s="155">
        <v>27</v>
      </c>
      <c r="B76" s="162" t="s">
        <v>190</v>
      </c>
      <c r="C76" s="193" t="s">
        <v>191</v>
      </c>
      <c r="D76" s="164" t="s">
        <v>112</v>
      </c>
      <c r="E76" s="169">
        <v>321.5</v>
      </c>
      <c r="F76" s="172"/>
      <c r="G76" s="173">
        <f>ROUND(E76*F76,2)</f>
        <v>0</v>
      </c>
      <c r="H76" s="172"/>
      <c r="I76" s="173">
        <f>ROUND(E76*H76,2)</f>
        <v>0</v>
      </c>
      <c r="J76" s="172"/>
      <c r="K76" s="173">
        <f>ROUND(E76*J76,2)</f>
        <v>0</v>
      </c>
      <c r="L76" s="173">
        <v>21</v>
      </c>
      <c r="M76" s="173">
        <f>G76*(1+L76/100)</f>
        <v>0</v>
      </c>
      <c r="N76" s="164">
        <v>0.215</v>
      </c>
      <c r="O76" s="164">
        <f>ROUND(E76*N76,5)</f>
        <v>69.122500000000002</v>
      </c>
      <c r="P76" s="164">
        <v>0</v>
      </c>
      <c r="Q76" s="164">
        <f>ROUND(E76*P76,5)</f>
        <v>0</v>
      </c>
      <c r="R76" s="164"/>
      <c r="S76" s="164"/>
      <c r="T76" s="165">
        <v>2.5000000000000001E-2</v>
      </c>
      <c r="U76" s="164">
        <f>ROUND(E76*T76,2)</f>
        <v>8.0399999999999991</v>
      </c>
      <c r="V76" s="154"/>
      <c r="W76" s="154"/>
      <c r="X76" s="154"/>
      <c r="Y76" s="154"/>
      <c r="Z76" s="154"/>
      <c r="AA76" s="154"/>
      <c r="AB76" s="154"/>
      <c r="AC76" s="154"/>
      <c r="AD76" s="154"/>
      <c r="AE76" s="154" t="s">
        <v>119</v>
      </c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 x14ac:dyDescent="0.2">
      <c r="A77" s="155">
        <v>28</v>
      </c>
      <c r="B77" s="162" t="s">
        <v>192</v>
      </c>
      <c r="C77" s="193" t="s">
        <v>193</v>
      </c>
      <c r="D77" s="164" t="s">
        <v>112</v>
      </c>
      <c r="E77" s="169">
        <v>321.5</v>
      </c>
      <c r="F77" s="172"/>
      <c r="G77" s="173">
        <f>ROUND(E77*F77,2)</f>
        <v>0</v>
      </c>
      <c r="H77" s="172"/>
      <c r="I77" s="173">
        <f>ROUND(E77*H77,2)</f>
        <v>0</v>
      </c>
      <c r="J77" s="172"/>
      <c r="K77" s="173">
        <f>ROUND(E77*J77,2)</f>
        <v>0</v>
      </c>
      <c r="L77" s="173">
        <v>21</v>
      </c>
      <c r="M77" s="173">
        <f>G77*(1+L77/100)</f>
        <v>0</v>
      </c>
      <c r="N77" s="164">
        <v>0.43</v>
      </c>
      <c r="O77" s="164">
        <f>ROUND(E77*N77,5)</f>
        <v>138.245</v>
      </c>
      <c r="P77" s="164">
        <v>0</v>
      </c>
      <c r="Q77" s="164">
        <f>ROUND(E77*P77,5)</f>
        <v>0</v>
      </c>
      <c r="R77" s="164"/>
      <c r="S77" s="164"/>
      <c r="T77" s="165">
        <v>1.9E-2</v>
      </c>
      <c r="U77" s="164">
        <f>ROUND(E77*T77,2)</f>
        <v>6.11</v>
      </c>
      <c r="V77" s="154"/>
      <c r="W77" s="154"/>
      <c r="X77" s="154"/>
      <c r="Y77" s="154"/>
      <c r="Z77" s="154"/>
      <c r="AA77" s="154"/>
      <c r="AB77" s="154"/>
      <c r="AC77" s="154"/>
      <c r="AD77" s="154"/>
      <c r="AE77" s="154" t="s">
        <v>119</v>
      </c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ht="22.5" outlineLevel="1" x14ac:dyDescent="0.2">
      <c r="A78" s="155"/>
      <c r="B78" s="162"/>
      <c r="C78" s="194" t="s">
        <v>318</v>
      </c>
      <c r="D78" s="166"/>
      <c r="E78" s="170">
        <v>321.5</v>
      </c>
      <c r="F78" s="173"/>
      <c r="G78" s="173"/>
      <c r="H78" s="173"/>
      <c r="I78" s="173"/>
      <c r="J78" s="173"/>
      <c r="K78" s="173"/>
      <c r="L78" s="173"/>
      <c r="M78" s="173"/>
      <c r="N78" s="164"/>
      <c r="O78" s="164"/>
      <c r="P78" s="164"/>
      <c r="Q78" s="164"/>
      <c r="R78" s="164"/>
      <c r="S78" s="164"/>
      <c r="T78" s="165"/>
      <c r="U78" s="164"/>
      <c r="V78" s="154"/>
      <c r="W78" s="154"/>
      <c r="X78" s="154"/>
      <c r="Y78" s="154"/>
      <c r="Z78" s="154"/>
      <c r="AA78" s="154"/>
      <c r="AB78" s="154"/>
      <c r="AC78" s="154"/>
      <c r="AD78" s="154"/>
      <c r="AE78" s="154" t="s">
        <v>115</v>
      </c>
      <c r="AF78" s="154">
        <v>0</v>
      </c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">
      <c r="A79" s="155">
        <v>29</v>
      </c>
      <c r="B79" s="162" t="s">
        <v>192</v>
      </c>
      <c r="C79" s="193" t="s">
        <v>193</v>
      </c>
      <c r="D79" s="164" t="s">
        <v>112</v>
      </c>
      <c r="E79" s="169">
        <v>321.5</v>
      </c>
      <c r="F79" s="172"/>
      <c r="G79" s="173">
        <f>ROUND(E79*F79,2)</f>
        <v>0</v>
      </c>
      <c r="H79" s="172"/>
      <c r="I79" s="173">
        <f>ROUND(E79*H79,2)</f>
        <v>0</v>
      </c>
      <c r="J79" s="172"/>
      <c r="K79" s="173">
        <f>ROUND(E79*J79,2)</f>
        <v>0</v>
      </c>
      <c r="L79" s="173">
        <v>21</v>
      </c>
      <c r="M79" s="173">
        <f>G79*(1+L79/100)</f>
        <v>0</v>
      </c>
      <c r="N79" s="164">
        <v>0.43</v>
      </c>
      <c r="O79" s="164">
        <f>ROUND(E79*N79,5)</f>
        <v>138.245</v>
      </c>
      <c r="P79" s="164">
        <v>0</v>
      </c>
      <c r="Q79" s="164">
        <f>ROUND(E79*P79,5)</f>
        <v>0</v>
      </c>
      <c r="R79" s="164"/>
      <c r="S79" s="164"/>
      <c r="T79" s="165">
        <v>1.9E-2</v>
      </c>
      <c r="U79" s="164">
        <f>ROUND(E79*T79,2)</f>
        <v>6.11</v>
      </c>
      <c r="V79" s="154"/>
      <c r="W79" s="154"/>
      <c r="X79" s="154"/>
      <c r="Y79" s="154"/>
      <c r="Z79" s="154"/>
      <c r="AA79" s="154"/>
      <c r="AB79" s="154"/>
      <c r="AC79" s="154"/>
      <c r="AD79" s="154"/>
      <c r="AE79" s="154" t="s">
        <v>119</v>
      </c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ht="22.5" outlineLevel="1" x14ac:dyDescent="0.2">
      <c r="A80" s="155"/>
      <c r="B80" s="162"/>
      <c r="C80" s="194" t="s">
        <v>319</v>
      </c>
      <c r="D80" s="166"/>
      <c r="E80" s="170">
        <v>321.5</v>
      </c>
      <c r="F80" s="173"/>
      <c r="G80" s="173"/>
      <c r="H80" s="173"/>
      <c r="I80" s="173"/>
      <c r="J80" s="173"/>
      <c r="K80" s="173"/>
      <c r="L80" s="173"/>
      <c r="M80" s="173"/>
      <c r="N80" s="164"/>
      <c r="O80" s="164"/>
      <c r="P80" s="164"/>
      <c r="Q80" s="164"/>
      <c r="R80" s="164"/>
      <c r="S80" s="164"/>
      <c r="T80" s="165"/>
      <c r="U80" s="164"/>
      <c r="V80" s="154"/>
      <c r="W80" s="154"/>
      <c r="X80" s="154"/>
      <c r="Y80" s="154"/>
      <c r="Z80" s="154"/>
      <c r="AA80" s="154"/>
      <c r="AB80" s="154"/>
      <c r="AC80" s="154"/>
      <c r="AD80" s="154"/>
      <c r="AE80" s="154" t="s">
        <v>115</v>
      </c>
      <c r="AF80" s="154">
        <v>0</v>
      </c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ht="22.5" outlineLevel="1" x14ac:dyDescent="0.2">
      <c r="A81" s="155">
        <v>30</v>
      </c>
      <c r="B81" s="162" t="s">
        <v>194</v>
      </c>
      <c r="C81" s="193" t="s">
        <v>195</v>
      </c>
      <c r="D81" s="164" t="s">
        <v>112</v>
      </c>
      <c r="E81" s="169">
        <v>297.5</v>
      </c>
      <c r="F81" s="172"/>
      <c r="G81" s="173">
        <f>ROUND(E81*F81,2)</f>
        <v>0</v>
      </c>
      <c r="H81" s="172"/>
      <c r="I81" s="173">
        <f>ROUND(E81*H81,2)</f>
        <v>0</v>
      </c>
      <c r="J81" s="172"/>
      <c r="K81" s="173">
        <f>ROUND(E81*J81,2)</f>
        <v>0</v>
      </c>
      <c r="L81" s="173">
        <v>21</v>
      </c>
      <c r="M81" s="173">
        <f>G81*(1+L81/100)</f>
        <v>0</v>
      </c>
      <c r="N81" s="164">
        <v>0.28799999999999998</v>
      </c>
      <c r="O81" s="164">
        <f>ROUND(E81*N81,5)</f>
        <v>85.68</v>
      </c>
      <c r="P81" s="164">
        <v>0</v>
      </c>
      <c r="Q81" s="164">
        <f>ROUND(E81*P81,5)</f>
        <v>0</v>
      </c>
      <c r="R81" s="164"/>
      <c r="S81" s="164"/>
      <c r="T81" s="165">
        <v>2.3E-2</v>
      </c>
      <c r="U81" s="164">
        <f>ROUND(E81*T81,2)</f>
        <v>6.84</v>
      </c>
      <c r="V81" s="154"/>
      <c r="W81" s="154"/>
      <c r="X81" s="154"/>
      <c r="Y81" s="154"/>
      <c r="Z81" s="154"/>
      <c r="AA81" s="154"/>
      <c r="AB81" s="154"/>
      <c r="AC81" s="154"/>
      <c r="AD81" s="154"/>
      <c r="AE81" s="154" t="s">
        <v>119</v>
      </c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">
      <c r="A82" s="155"/>
      <c r="B82" s="162"/>
      <c r="C82" s="194" t="s">
        <v>320</v>
      </c>
      <c r="D82" s="166"/>
      <c r="E82" s="170">
        <v>297.5</v>
      </c>
      <c r="F82" s="173"/>
      <c r="G82" s="173"/>
      <c r="H82" s="173"/>
      <c r="I82" s="173"/>
      <c r="J82" s="173"/>
      <c r="K82" s="173"/>
      <c r="L82" s="173"/>
      <c r="M82" s="173"/>
      <c r="N82" s="164"/>
      <c r="O82" s="164"/>
      <c r="P82" s="164"/>
      <c r="Q82" s="164"/>
      <c r="R82" s="164"/>
      <c r="S82" s="164"/>
      <c r="T82" s="165"/>
      <c r="U82" s="164"/>
      <c r="V82" s="154"/>
      <c r="W82" s="154"/>
      <c r="X82" s="154"/>
      <c r="Y82" s="154"/>
      <c r="Z82" s="154"/>
      <c r="AA82" s="154"/>
      <c r="AB82" s="154"/>
      <c r="AC82" s="154"/>
      <c r="AD82" s="154"/>
      <c r="AE82" s="154" t="s">
        <v>115</v>
      </c>
      <c r="AF82" s="154">
        <v>0</v>
      </c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ht="22.5" outlineLevel="1" x14ac:dyDescent="0.2">
      <c r="A83" s="155">
        <v>31</v>
      </c>
      <c r="B83" s="162" t="s">
        <v>196</v>
      </c>
      <c r="C83" s="193" t="s">
        <v>197</v>
      </c>
      <c r="D83" s="164" t="s">
        <v>112</v>
      </c>
      <c r="E83" s="169">
        <v>20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64">
        <v>0.30651</v>
      </c>
      <c r="O83" s="164">
        <f>ROUND(E83*N83,5)</f>
        <v>6.1302000000000003</v>
      </c>
      <c r="P83" s="164">
        <v>0</v>
      </c>
      <c r="Q83" s="164">
        <f>ROUND(E83*P83,5)</f>
        <v>0</v>
      </c>
      <c r="R83" s="164"/>
      <c r="S83" s="164"/>
      <c r="T83" s="165">
        <v>2.5000000000000001E-2</v>
      </c>
      <c r="U83" s="164">
        <f>ROUND(E83*T83,2)</f>
        <v>0.5</v>
      </c>
      <c r="V83" s="154"/>
      <c r="W83" s="154"/>
      <c r="X83" s="154"/>
      <c r="Y83" s="154"/>
      <c r="Z83" s="154"/>
      <c r="AA83" s="154"/>
      <c r="AB83" s="154"/>
      <c r="AC83" s="154"/>
      <c r="AD83" s="154"/>
      <c r="AE83" s="154" t="s">
        <v>119</v>
      </c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55"/>
      <c r="B84" s="162"/>
      <c r="C84" s="194" t="s">
        <v>321</v>
      </c>
      <c r="D84" s="166"/>
      <c r="E84" s="170">
        <v>20</v>
      </c>
      <c r="F84" s="173"/>
      <c r="G84" s="173"/>
      <c r="H84" s="173"/>
      <c r="I84" s="173"/>
      <c r="J84" s="173"/>
      <c r="K84" s="173"/>
      <c r="L84" s="173"/>
      <c r="M84" s="173"/>
      <c r="N84" s="164"/>
      <c r="O84" s="164"/>
      <c r="P84" s="164"/>
      <c r="Q84" s="164"/>
      <c r="R84" s="164"/>
      <c r="S84" s="164"/>
      <c r="T84" s="165"/>
      <c r="U84" s="164"/>
      <c r="V84" s="154"/>
      <c r="W84" s="154"/>
      <c r="X84" s="154"/>
      <c r="Y84" s="154"/>
      <c r="Z84" s="154"/>
      <c r="AA84" s="154"/>
      <c r="AB84" s="154"/>
      <c r="AC84" s="154"/>
      <c r="AD84" s="154"/>
      <c r="AE84" s="154" t="s">
        <v>115</v>
      </c>
      <c r="AF84" s="154">
        <v>0</v>
      </c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">
      <c r="A85" s="155">
        <v>32</v>
      </c>
      <c r="B85" s="162" t="s">
        <v>198</v>
      </c>
      <c r="C85" s="193" t="s">
        <v>199</v>
      </c>
      <c r="D85" s="164" t="s">
        <v>112</v>
      </c>
      <c r="E85" s="169">
        <v>321.5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21</v>
      </c>
      <c r="M85" s="173">
        <f>G85*(1+L85/100)</f>
        <v>0</v>
      </c>
      <c r="N85" s="164">
        <v>0</v>
      </c>
      <c r="O85" s="164">
        <f>ROUND(E85*N85,5)</f>
        <v>0</v>
      </c>
      <c r="P85" s="164">
        <v>0</v>
      </c>
      <c r="Q85" s="164">
        <f>ROUND(E85*P85,5)</f>
        <v>0</v>
      </c>
      <c r="R85" s="164"/>
      <c r="S85" s="164"/>
      <c r="T85" s="165">
        <v>1.9E-2</v>
      </c>
      <c r="U85" s="164">
        <f>ROUND(E85*T85,2)</f>
        <v>6.11</v>
      </c>
      <c r="V85" s="154"/>
      <c r="W85" s="154"/>
      <c r="X85" s="154"/>
      <c r="Y85" s="154"/>
      <c r="Z85" s="154"/>
      <c r="AA85" s="154"/>
      <c r="AB85" s="154"/>
      <c r="AC85" s="154"/>
      <c r="AD85" s="154"/>
      <c r="AE85" s="154" t="s">
        <v>119</v>
      </c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outlineLevel="1" x14ac:dyDescent="0.2">
      <c r="A86" s="155"/>
      <c r="B86" s="162"/>
      <c r="C86" s="253" t="s">
        <v>200</v>
      </c>
      <c r="D86" s="254"/>
      <c r="E86" s="255"/>
      <c r="F86" s="256"/>
      <c r="G86" s="257"/>
      <c r="H86" s="173"/>
      <c r="I86" s="173"/>
      <c r="J86" s="173"/>
      <c r="K86" s="173"/>
      <c r="L86" s="173"/>
      <c r="M86" s="173"/>
      <c r="N86" s="164"/>
      <c r="O86" s="164"/>
      <c r="P86" s="164"/>
      <c r="Q86" s="164"/>
      <c r="R86" s="164"/>
      <c r="S86" s="164"/>
      <c r="T86" s="165"/>
      <c r="U86" s="164"/>
      <c r="V86" s="154"/>
      <c r="W86" s="154"/>
      <c r="X86" s="154"/>
      <c r="Y86" s="154"/>
      <c r="Z86" s="154"/>
      <c r="AA86" s="154"/>
      <c r="AB86" s="154"/>
      <c r="AC86" s="154"/>
      <c r="AD86" s="154"/>
      <c r="AE86" s="154" t="s">
        <v>124</v>
      </c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7" t="str">
        <f>C86</f>
        <v>podkladní vrstva ze směsi štěrkodrti 0-32 (40%) a ornice (60%) tl. 20 cm zhutněná na Edef,2 20 MPa</v>
      </c>
      <c r="BB86" s="154"/>
      <c r="BC86" s="154"/>
      <c r="BD86" s="154"/>
      <c r="BE86" s="154"/>
      <c r="BF86" s="154"/>
      <c r="BG86" s="154"/>
      <c r="BH86" s="154"/>
    </row>
    <row r="87" spans="1:60" outlineLevel="1" x14ac:dyDescent="0.2">
      <c r="A87" s="155"/>
      <c r="B87" s="162"/>
      <c r="C87" s="194" t="s">
        <v>201</v>
      </c>
      <c r="D87" s="166"/>
      <c r="E87" s="170">
        <v>321.5</v>
      </c>
      <c r="F87" s="173"/>
      <c r="G87" s="173"/>
      <c r="H87" s="173"/>
      <c r="I87" s="173"/>
      <c r="J87" s="173"/>
      <c r="K87" s="173"/>
      <c r="L87" s="173"/>
      <c r="M87" s="173"/>
      <c r="N87" s="164"/>
      <c r="O87" s="164"/>
      <c r="P87" s="164"/>
      <c r="Q87" s="164"/>
      <c r="R87" s="164"/>
      <c r="S87" s="164"/>
      <c r="T87" s="165"/>
      <c r="U87" s="164"/>
      <c r="V87" s="154"/>
      <c r="W87" s="154"/>
      <c r="X87" s="154"/>
      <c r="Y87" s="154"/>
      <c r="Z87" s="154"/>
      <c r="AA87" s="154"/>
      <c r="AB87" s="154"/>
      <c r="AC87" s="154"/>
      <c r="AD87" s="154"/>
      <c r="AE87" s="154" t="s">
        <v>115</v>
      </c>
      <c r="AF87" s="154">
        <v>0</v>
      </c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ht="22.5" outlineLevel="1" x14ac:dyDescent="0.2">
      <c r="A88" s="155">
        <v>33</v>
      </c>
      <c r="B88" s="162" t="s">
        <v>202</v>
      </c>
      <c r="C88" s="193" t="s">
        <v>203</v>
      </c>
      <c r="D88" s="164" t="s">
        <v>112</v>
      </c>
      <c r="E88" s="169">
        <v>297.5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64">
        <v>0.441</v>
      </c>
      <c r="O88" s="164">
        <f>ROUND(E88*N88,5)</f>
        <v>131.19749999999999</v>
      </c>
      <c r="P88" s="164">
        <v>0</v>
      </c>
      <c r="Q88" s="164">
        <f>ROUND(E88*P88,5)</f>
        <v>0</v>
      </c>
      <c r="R88" s="164"/>
      <c r="S88" s="164"/>
      <c r="T88" s="165">
        <v>2.9000000000000001E-2</v>
      </c>
      <c r="U88" s="164">
        <f>ROUND(E88*T88,2)</f>
        <v>8.6300000000000008</v>
      </c>
      <c r="V88" s="154"/>
      <c r="W88" s="154"/>
      <c r="X88" s="154"/>
      <c r="Y88" s="154"/>
      <c r="Z88" s="154"/>
      <c r="AA88" s="154"/>
      <c r="AB88" s="154"/>
      <c r="AC88" s="154"/>
      <c r="AD88" s="154"/>
      <c r="AE88" s="154" t="s">
        <v>119</v>
      </c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 x14ac:dyDescent="0.2">
      <c r="A89" s="155"/>
      <c r="B89" s="162"/>
      <c r="C89" s="194" t="s">
        <v>204</v>
      </c>
      <c r="D89" s="166"/>
      <c r="E89" s="170">
        <v>297.5</v>
      </c>
      <c r="F89" s="173"/>
      <c r="G89" s="173"/>
      <c r="H89" s="173"/>
      <c r="I89" s="173"/>
      <c r="J89" s="173"/>
      <c r="K89" s="173"/>
      <c r="L89" s="173"/>
      <c r="M89" s="173"/>
      <c r="N89" s="164"/>
      <c r="O89" s="164"/>
      <c r="P89" s="164"/>
      <c r="Q89" s="164"/>
      <c r="R89" s="164"/>
      <c r="S89" s="164"/>
      <c r="T89" s="165"/>
      <c r="U89" s="164"/>
      <c r="V89" s="154"/>
      <c r="W89" s="154"/>
      <c r="X89" s="154"/>
      <c r="Y89" s="154"/>
      <c r="Z89" s="154"/>
      <c r="AA89" s="154"/>
      <c r="AB89" s="154"/>
      <c r="AC89" s="154"/>
      <c r="AD89" s="154"/>
      <c r="AE89" s="154" t="s">
        <v>115</v>
      </c>
      <c r="AF89" s="154">
        <v>0</v>
      </c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ht="22.5" outlineLevel="1" x14ac:dyDescent="0.2">
      <c r="A90" s="155">
        <v>34</v>
      </c>
      <c r="B90" s="162" t="s">
        <v>205</v>
      </c>
      <c r="C90" s="193" t="s">
        <v>206</v>
      </c>
      <c r="D90" s="164" t="s">
        <v>112</v>
      </c>
      <c r="E90" s="169">
        <v>619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64">
        <v>3.15E-2</v>
      </c>
      <c r="O90" s="164">
        <f>ROUND(E90*N90,5)</f>
        <v>19.4985</v>
      </c>
      <c r="P90" s="164">
        <v>0</v>
      </c>
      <c r="Q90" s="164">
        <f>ROUND(E90*P90,5)</f>
        <v>0</v>
      </c>
      <c r="R90" s="164"/>
      <c r="S90" s="164"/>
      <c r="T90" s="165">
        <v>0.245</v>
      </c>
      <c r="U90" s="164">
        <f>ROUND(E90*T90,2)</f>
        <v>151.66</v>
      </c>
      <c r="V90" s="154"/>
      <c r="W90" s="154"/>
      <c r="X90" s="154"/>
      <c r="Y90" s="154"/>
      <c r="Z90" s="154"/>
      <c r="AA90" s="154"/>
      <c r="AB90" s="154"/>
      <c r="AC90" s="154"/>
      <c r="AD90" s="154"/>
      <c r="AE90" s="154" t="s">
        <v>119</v>
      </c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outlineLevel="1" x14ac:dyDescent="0.2">
      <c r="A91" s="155">
        <v>35</v>
      </c>
      <c r="B91" s="162" t="s">
        <v>207</v>
      </c>
      <c r="C91" s="193" t="s">
        <v>208</v>
      </c>
      <c r="D91" s="164" t="s">
        <v>112</v>
      </c>
      <c r="E91" s="169">
        <v>619</v>
      </c>
      <c r="F91" s="172"/>
      <c r="G91" s="173">
        <f>ROUND(E91*F91,2)</f>
        <v>0</v>
      </c>
      <c r="H91" s="172"/>
      <c r="I91" s="173">
        <f>ROUND(E91*H91,2)</f>
        <v>0</v>
      </c>
      <c r="J91" s="172"/>
      <c r="K91" s="173">
        <f>ROUND(E91*J91,2)</f>
        <v>0</v>
      </c>
      <c r="L91" s="173">
        <v>21</v>
      </c>
      <c r="M91" s="173">
        <f>G91*(1+L91/100)</f>
        <v>0</v>
      </c>
      <c r="N91" s="164">
        <v>1.0800000000000001E-2</v>
      </c>
      <c r="O91" s="164">
        <f>ROUND(E91*N91,5)</f>
        <v>6.6852</v>
      </c>
      <c r="P91" s="164">
        <v>0</v>
      </c>
      <c r="Q91" s="164">
        <f>ROUND(E91*P91,5)</f>
        <v>0</v>
      </c>
      <c r="R91" s="164"/>
      <c r="S91" s="164"/>
      <c r="T91" s="165">
        <v>0</v>
      </c>
      <c r="U91" s="164">
        <f>ROUND(E91*T91,2)</f>
        <v>0</v>
      </c>
      <c r="V91" s="154"/>
      <c r="W91" s="154"/>
      <c r="X91" s="154"/>
      <c r="Y91" s="154"/>
      <c r="Z91" s="154"/>
      <c r="AA91" s="154"/>
      <c r="AB91" s="154"/>
      <c r="AC91" s="154"/>
      <c r="AD91" s="154"/>
      <c r="AE91" s="154" t="s">
        <v>209</v>
      </c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">
      <c r="A92" s="155"/>
      <c r="B92" s="162"/>
      <c r="C92" s="253" t="s">
        <v>210</v>
      </c>
      <c r="D92" s="254"/>
      <c r="E92" s="255"/>
      <c r="F92" s="256"/>
      <c r="G92" s="257"/>
      <c r="H92" s="173"/>
      <c r="I92" s="173"/>
      <c r="J92" s="173"/>
      <c r="K92" s="173"/>
      <c r="L92" s="173"/>
      <c r="M92" s="173"/>
      <c r="N92" s="164"/>
      <c r="O92" s="164"/>
      <c r="P92" s="164"/>
      <c r="Q92" s="164"/>
      <c r="R92" s="164"/>
      <c r="S92" s="164"/>
      <c r="T92" s="165"/>
      <c r="U92" s="164"/>
      <c r="V92" s="154"/>
      <c r="W92" s="154"/>
      <c r="X92" s="154"/>
      <c r="Y92" s="154"/>
      <c r="Z92" s="154"/>
      <c r="AA92" s="154"/>
      <c r="AB92" s="154"/>
      <c r="AC92" s="154"/>
      <c r="AD92" s="154"/>
      <c r="AE92" s="154" t="s">
        <v>124</v>
      </c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7" t="str">
        <f>C92</f>
        <v>bude použit systém roštů umožňující vyplnění dlažební kostkou a zatravněním</v>
      </c>
      <c r="BB92" s="154"/>
      <c r="BC92" s="154"/>
      <c r="BD92" s="154"/>
      <c r="BE92" s="154"/>
      <c r="BF92" s="154"/>
      <c r="BG92" s="154"/>
      <c r="BH92" s="154"/>
    </row>
    <row r="93" spans="1:60" ht="22.5" outlineLevel="1" x14ac:dyDescent="0.2">
      <c r="A93" s="155">
        <v>36</v>
      </c>
      <c r="B93" s="162" t="s">
        <v>211</v>
      </c>
      <c r="C93" s="193" t="s">
        <v>212</v>
      </c>
      <c r="D93" s="164" t="s">
        <v>112</v>
      </c>
      <c r="E93" s="169">
        <v>297.5</v>
      </c>
      <c r="F93" s="172"/>
      <c r="G93" s="173">
        <f>ROUND(E93*F93,2)</f>
        <v>0</v>
      </c>
      <c r="H93" s="172"/>
      <c r="I93" s="173">
        <f>ROUND(E93*H93,2)</f>
        <v>0</v>
      </c>
      <c r="J93" s="172"/>
      <c r="K93" s="173">
        <f>ROUND(E93*J93,2)</f>
        <v>0</v>
      </c>
      <c r="L93" s="173">
        <v>21</v>
      </c>
      <c r="M93" s="173">
        <f>G93*(1+L93/100)</f>
        <v>0</v>
      </c>
      <c r="N93" s="164">
        <v>0.11</v>
      </c>
      <c r="O93" s="164">
        <f>ROUND(E93*N93,5)</f>
        <v>32.725000000000001</v>
      </c>
      <c r="P93" s="164">
        <v>0</v>
      </c>
      <c r="Q93" s="164">
        <f>ROUND(E93*P93,5)</f>
        <v>0</v>
      </c>
      <c r="R93" s="164"/>
      <c r="S93" s="164"/>
      <c r="T93" s="165">
        <v>1.1930000000000001</v>
      </c>
      <c r="U93" s="164">
        <f>ROUND(E93*T93,2)</f>
        <v>354.92</v>
      </c>
      <c r="V93" s="154"/>
      <c r="W93" s="154"/>
      <c r="X93" s="154"/>
      <c r="Y93" s="154"/>
      <c r="Z93" s="154"/>
      <c r="AA93" s="154"/>
      <c r="AB93" s="154"/>
      <c r="AC93" s="154"/>
      <c r="AD93" s="154"/>
      <c r="AE93" s="154" t="s">
        <v>119</v>
      </c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outlineLevel="1" x14ac:dyDescent="0.2">
      <c r="A94" s="155"/>
      <c r="B94" s="162"/>
      <c r="C94" s="253" t="s">
        <v>213</v>
      </c>
      <c r="D94" s="254"/>
      <c r="E94" s="255"/>
      <c r="F94" s="256"/>
      <c r="G94" s="257"/>
      <c r="H94" s="173"/>
      <c r="I94" s="173"/>
      <c r="J94" s="173"/>
      <c r="K94" s="173"/>
      <c r="L94" s="173"/>
      <c r="M94" s="173"/>
      <c r="N94" s="164"/>
      <c r="O94" s="164"/>
      <c r="P94" s="164"/>
      <c r="Q94" s="164"/>
      <c r="R94" s="164"/>
      <c r="S94" s="164"/>
      <c r="T94" s="165"/>
      <c r="U94" s="164"/>
      <c r="V94" s="154"/>
      <c r="W94" s="154"/>
      <c r="X94" s="154"/>
      <c r="Y94" s="154"/>
      <c r="Z94" s="154"/>
      <c r="AA94" s="154"/>
      <c r="AB94" s="154"/>
      <c r="AC94" s="154"/>
      <c r="AD94" s="154"/>
      <c r="AE94" s="154" t="s">
        <v>124</v>
      </c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7" t="str">
        <f>C94</f>
        <v>s vyplněním spár, s dvojím beraněním a se smetením přebytečného materiálu na krajnici</v>
      </c>
      <c r="BB94" s="154"/>
      <c r="BC94" s="154"/>
      <c r="BD94" s="154"/>
      <c r="BE94" s="154"/>
      <c r="BF94" s="154"/>
      <c r="BG94" s="154"/>
      <c r="BH94" s="154"/>
    </row>
    <row r="95" spans="1:60" outlineLevel="1" x14ac:dyDescent="0.2">
      <c r="A95" s="155"/>
      <c r="B95" s="162"/>
      <c r="C95" s="194" t="s">
        <v>214</v>
      </c>
      <c r="D95" s="166"/>
      <c r="E95" s="170">
        <v>297.5</v>
      </c>
      <c r="F95" s="173"/>
      <c r="G95" s="173"/>
      <c r="H95" s="173"/>
      <c r="I95" s="173"/>
      <c r="J95" s="173"/>
      <c r="K95" s="173"/>
      <c r="L95" s="173"/>
      <c r="M95" s="173"/>
      <c r="N95" s="164"/>
      <c r="O95" s="164"/>
      <c r="P95" s="164"/>
      <c r="Q95" s="164"/>
      <c r="R95" s="164"/>
      <c r="S95" s="164"/>
      <c r="T95" s="165"/>
      <c r="U95" s="164"/>
      <c r="V95" s="154"/>
      <c r="W95" s="154"/>
      <c r="X95" s="154"/>
      <c r="Y95" s="154"/>
      <c r="Z95" s="154"/>
      <c r="AA95" s="154"/>
      <c r="AB95" s="154"/>
      <c r="AC95" s="154"/>
      <c r="AD95" s="154"/>
      <c r="AE95" s="154" t="s">
        <v>115</v>
      </c>
      <c r="AF95" s="154">
        <v>0</v>
      </c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outlineLevel="1" x14ac:dyDescent="0.2">
      <c r="A96" s="155">
        <v>37</v>
      </c>
      <c r="B96" s="162" t="s">
        <v>215</v>
      </c>
      <c r="C96" s="193" t="s">
        <v>216</v>
      </c>
      <c r="D96" s="164" t="s">
        <v>112</v>
      </c>
      <c r="E96" s="169">
        <v>297.5</v>
      </c>
      <c r="F96" s="172"/>
      <c r="G96" s="173">
        <f>ROUND(E96*F96,2)</f>
        <v>0</v>
      </c>
      <c r="H96" s="172"/>
      <c r="I96" s="173">
        <f>ROUND(E96*H96,2)</f>
        <v>0</v>
      </c>
      <c r="J96" s="172"/>
      <c r="K96" s="173">
        <f>ROUND(E96*J96,2)</f>
        <v>0</v>
      </c>
      <c r="L96" s="173">
        <v>21</v>
      </c>
      <c r="M96" s="173">
        <f>G96*(1+L96/100)</f>
        <v>0</v>
      </c>
      <c r="N96" s="164">
        <v>0.2</v>
      </c>
      <c r="O96" s="164">
        <f>ROUND(E96*N96,5)</f>
        <v>59.5</v>
      </c>
      <c r="P96" s="164">
        <v>0</v>
      </c>
      <c r="Q96" s="164">
        <f>ROUND(E96*P96,5)</f>
        <v>0</v>
      </c>
      <c r="R96" s="164"/>
      <c r="S96" s="164"/>
      <c r="T96" s="165">
        <v>0</v>
      </c>
      <c r="U96" s="164">
        <f>ROUND(E96*T96,2)</f>
        <v>0</v>
      </c>
      <c r="V96" s="154"/>
      <c r="W96" s="154"/>
      <c r="X96" s="154"/>
      <c r="Y96" s="154"/>
      <c r="Z96" s="154"/>
      <c r="AA96" s="154"/>
      <c r="AB96" s="154"/>
      <c r="AC96" s="154"/>
      <c r="AD96" s="154"/>
      <c r="AE96" s="154" t="s">
        <v>209</v>
      </c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 x14ac:dyDescent="0.2">
      <c r="A97" s="155"/>
      <c r="B97" s="162"/>
      <c r="C97" s="253" t="s">
        <v>217</v>
      </c>
      <c r="D97" s="254"/>
      <c r="E97" s="255"/>
      <c r="F97" s="256"/>
      <c r="G97" s="257"/>
      <c r="H97" s="173"/>
      <c r="I97" s="173"/>
      <c r="J97" s="173"/>
      <c r="K97" s="173"/>
      <c r="L97" s="173"/>
      <c r="M97" s="173"/>
      <c r="N97" s="164"/>
      <c r="O97" s="164"/>
      <c r="P97" s="164"/>
      <c r="Q97" s="164"/>
      <c r="R97" s="164"/>
      <c r="S97" s="164"/>
      <c r="T97" s="165"/>
      <c r="U97" s="164"/>
      <c r="V97" s="154"/>
      <c r="W97" s="154"/>
      <c r="X97" s="154"/>
      <c r="Y97" s="154"/>
      <c r="Z97" s="154"/>
      <c r="AA97" s="154"/>
      <c r="AB97" s="154"/>
      <c r="AC97" s="154"/>
      <c r="AD97" s="154"/>
      <c r="AE97" s="154" t="s">
        <v>124</v>
      </c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7" t="str">
        <f>C97</f>
        <v>velikost použitých kostek dle zvoleného systému zasakovacích roštů</v>
      </c>
      <c r="BB97" s="154"/>
      <c r="BC97" s="154"/>
      <c r="BD97" s="154"/>
      <c r="BE97" s="154"/>
      <c r="BF97" s="154"/>
      <c r="BG97" s="154"/>
      <c r="BH97" s="154"/>
    </row>
    <row r="98" spans="1:60" outlineLevel="1" x14ac:dyDescent="0.2">
      <c r="A98" s="155"/>
      <c r="B98" s="162"/>
      <c r="C98" s="194" t="s">
        <v>218</v>
      </c>
      <c r="D98" s="166"/>
      <c r="E98" s="170">
        <v>297.5</v>
      </c>
      <c r="F98" s="173"/>
      <c r="G98" s="173"/>
      <c r="H98" s="173"/>
      <c r="I98" s="173"/>
      <c r="J98" s="173"/>
      <c r="K98" s="173"/>
      <c r="L98" s="173"/>
      <c r="M98" s="173"/>
      <c r="N98" s="164"/>
      <c r="O98" s="164"/>
      <c r="P98" s="164"/>
      <c r="Q98" s="164"/>
      <c r="R98" s="164"/>
      <c r="S98" s="164"/>
      <c r="T98" s="165"/>
      <c r="U98" s="164"/>
      <c r="V98" s="154"/>
      <c r="W98" s="154"/>
      <c r="X98" s="154"/>
      <c r="Y98" s="154"/>
      <c r="Z98" s="154"/>
      <c r="AA98" s="154"/>
      <c r="AB98" s="154"/>
      <c r="AC98" s="154"/>
      <c r="AD98" s="154"/>
      <c r="AE98" s="154" t="s">
        <v>115</v>
      </c>
      <c r="AF98" s="154">
        <v>0</v>
      </c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ht="22.5" outlineLevel="1" x14ac:dyDescent="0.2">
      <c r="A99" s="155">
        <v>38</v>
      </c>
      <c r="B99" s="162" t="s">
        <v>219</v>
      </c>
      <c r="C99" s="193" t="s">
        <v>220</v>
      </c>
      <c r="D99" s="164" t="s">
        <v>112</v>
      </c>
      <c r="E99" s="169">
        <v>10.5</v>
      </c>
      <c r="F99" s="172"/>
      <c r="G99" s="173">
        <f>ROUND(E99*F99,2)</f>
        <v>0</v>
      </c>
      <c r="H99" s="172"/>
      <c r="I99" s="173">
        <f>ROUND(E99*H99,2)</f>
        <v>0</v>
      </c>
      <c r="J99" s="172"/>
      <c r="K99" s="173">
        <f>ROUND(E99*J99,2)</f>
        <v>0</v>
      </c>
      <c r="L99" s="173">
        <v>21</v>
      </c>
      <c r="M99" s="173">
        <f>G99*(1+L99/100)</f>
        <v>0</v>
      </c>
      <c r="N99" s="164">
        <v>1.0138799999999999</v>
      </c>
      <c r="O99" s="164">
        <f>ROUND(E99*N99,5)</f>
        <v>10.64574</v>
      </c>
      <c r="P99" s="164">
        <v>0</v>
      </c>
      <c r="Q99" s="164">
        <f>ROUND(E99*P99,5)</f>
        <v>0</v>
      </c>
      <c r="R99" s="164"/>
      <c r="S99" s="164"/>
      <c r="T99" s="165">
        <v>1.15324</v>
      </c>
      <c r="U99" s="164">
        <f>ROUND(E99*T99,2)</f>
        <v>12.11</v>
      </c>
      <c r="V99" s="154"/>
      <c r="W99" s="154"/>
      <c r="X99" s="154"/>
      <c r="Y99" s="154"/>
      <c r="Z99" s="154"/>
      <c r="AA99" s="154"/>
      <c r="AB99" s="154"/>
      <c r="AC99" s="154"/>
      <c r="AD99" s="154"/>
      <c r="AE99" s="154" t="s">
        <v>113</v>
      </c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ht="22.5" outlineLevel="1" x14ac:dyDescent="0.2">
      <c r="A100" s="155"/>
      <c r="B100" s="162"/>
      <c r="C100" s="253" t="s">
        <v>221</v>
      </c>
      <c r="D100" s="254"/>
      <c r="E100" s="255"/>
      <c r="F100" s="256"/>
      <c r="G100" s="257"/>
      <c r="H100" s="173"/>
      <c r="I100" s="173"/>
      <c r="J100" s="173"/>
      <c r="K100" s="173"/>
      <c r="L100" s="173"/>
      <c r="M100" s="173"/>
      <c r="N100" s="164"/>
      <c r="O100" s="164"/>
      <c r="P100" s="164"/>
      <c r="Q100" s="164"/>
      <c r="R100" s="164"/>
      <c r="S100" s="164"/>
      <c r="T100" s="165"/>
      <c r="U100" s="16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 t="s">
        <v>124</v>
      </c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7" t="str">
        <f>C100</f>
        <v>s provedením potřebných zemních prací, ve skladbách podle popisu (DL 80 mm, L 40 mm, ŠD 0-32 150 mm, ŠD 0-63 150 mm)</v>
      </c>
      <c r="BB100" s="154"/>
      <c r="BC100" s="154"/>
      <c r="BD100" s="154"/>
      <c r="BE100" s="154"/>
      <c r="BF100" s="154"/>
      <c r="BG100" s="154"/>
      <c r="BH100" s="154"/>
    </row>
    <row r="101" spans="1:60" outlineLevel="1" x14ac:dyDescent="0.2">
      <c r="A101" s="155"/>
      <c r="B101" s="162"/>
      <c r="C101" s="194" t="s">
        <v>222</v>
      </c>
      <c r="D101" s="166"/>
      <c r="E101" s="170">
        <v>10.5</v>
      </c>
      <c r="F101" s="173"/>
      <c r="G101" s="173"/>
      <c r="H101" s="173"/>
      <c r="I101" s="173"/>
      <c r="J101" s="173"/>
      <c r="K101" s="173"/>
      <c r="L101" s="173"/>
      <c r="M101" s="173"/>
      <c r="N101" s="164"/>
      <c r="O101" s="164"/>
      <c r="P101" s="164"/>
      <c r="Q101" s="164"/>
      <c r="R101" s="164"/>
      <c r="S101" s="164"/>
      <c r="T101" s="165"/>
      <c r="U101" s="16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 t="s">
        <v>115</v>
      </c>
      <c r="AF101" s="154">
        <v>0</v>
      </c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 ht="22.5" outlineLevel="1" x14ac:dyDescent="0.2">
      <c r="A102" s="155">
        <v>39</v>
      </c>
      <c r="B102" s="162" t="s">
        <v>223</v>
      </c>
      <c r="C102" s="193" t="s">
        <v>224</v>
      </c>
      <c r="D102" s="164" t="s">
        <v>112</v>
      </c>
      <c r="E102" s="169">
        <v>2.5</v>
      </c>
      <c r="F102" s="172"/>
      <c r="G102" s="173">
        <f>ROUND(E102*F102,2)</f>
        <v>0</v>
      </c>
      <c r="H102" s="172"/>
      <c r="I102" s="173">
        <f>ROUND(E102*H102,2)</f>
        <v>0</v>
      </c>
      <c r="J102" s="172"/>
      <c r="K102" s="173">
        <f>ROUND(E102*J102,2)</f>
        <v>0</v>
      </c>
      <c r="L102" s="173">
        <v>21</v>
      </c>
      <c r="M102" s="173">
        <f>G102*(1+L102/100)</f>
        <v>0</v>
      </c>
      <c r="N102" s="164">
        <v>0.17824000000000001</v>
      </c>
      <c r="O102" s="164">
        <f>ROUND(E102*N102,5)</f>
        <v>0.4456</v>
      </c>
      <c r="P102" s="164">
        <v>0</v>
      </c>
      <c r="Q102" s="164">
        <f>ROUND(E102*P102,5)</f>
        <v>0</v>
      </c>
      <c r="R102" s="164"/>
      <c r="S102" s="164"/>
      <c r="T102" s="165">
        <v>0</v>
      </c>
      <c r="U102" s="164">
        <f>ROUND(E102*T102,2)</f>
        <v>0</v>
      </c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 t="s">
        <v>209</v>
      </c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0" outlineLevel="1" x14ac:dyDescent="0.2">
      <c r="A103" s="155"/>
      <c r="B103" s="162"/>
      <c r="C103" s="194" t="s">
        <v>225</v>
      </c>
      <c r="D103" s="166"/>
      <c r="E103" s="170">
        <v>2.5</v>
      </c>
      <c r="F103" s="173"/>
      <c r="G103" s="173"/>
      <c r="H103" s="173"/>
      <c r="I103" s="173"/>
      <c r="J103" s="173"/>
      <c r="K103" s="173"/>
      <c r="L103" s="173"/>
      <c r="M103" s="173"/>
      <c r="N103" s="164"/>
      <c r="O103" s="164"/>
      <c r="P103" s="164"/>
      <c r="Q103" s="164"/>
      <c r="R103" s="164"/>
      <c r="S103" s="164"/>
      <c r="T103" s="165"/>
      <c r="U103" s="16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 t="s">
        <v>115</v>
      </c>
      <c r="AF103" s="154">
        <v>0</v>
      </c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0" ht="22.5" outlineLevel="1" x14ac:dyDescent="0.2">
      <c r="A104" s="155">
        <v>40</v>
      </c>
      <c r="B104" s="162" t="s">
        <v>226</v>
      </c>
      <c r="C104" s="193" t="s">
        <v>227</v>
      </c>
      <c r="D104" s="164" t="s">
        <v>112</v>
      </c>
      <c r="E104" s="169">
        <v>9.5</v>
      </c>
      <c r="F104" s="172"/>
      <c r="G104" s="173">
        <f>ROUND(E104*F104,2)</f>
        <v>0</v>
      </c>
      <c r="H104" s="172"/>
      <c r="I104" s="173">
        <f>ROUND(E104*H104,2)</f>
        <v>0</v>
      </c>
      <c r="J104" s="172"/>
      <c r="K104" s="173">
        <f>ROUND(E104*J104,2)</f>
        <v>0</v>
      </c>
      <c r="L104" s="173">
        <v>21</v>
      </c>
      <c r="M104" s="173">
        <f>G104*(1+L104/100)</f>
        <v>0</v>
      </c>
      <c r="N104" s="164">
        <v>0.64444000000000001</v>
      </c>
      <c r="O104" s="164">
        <f>ROUND(E104*N104,5)</f>
        <v>6.1221800000000002</v>
      </c>
      <c r="P104" s="164">
        <v>0</v>
      </c>
      <c r="Q104" s="164">
        <f>ROUND(E104*P104,5)</f>
        <v>0</v>
      </c>
      <c r="R104" s="164"/>
      <c r="S104" s="164"/>
      <c r="T104" s="165">
        <v>1.17849</v>
      </c>
      <c r="U104" s="164">
        <f>ROUND(E104*T104,2)</f>
        <v>11.2</v>
      </c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 t="s">
        <v>113</v>
      </c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ht="22.5" outlineLevel="1" x14ac:dyDescent="0.2">
      <c r="A105" s="155"/>
      <c r="B105" s="162"/>
      <c r="C105" s="253" t="s">
        <v>228</v>
      </c>
      <c r="D105" s="254"/>
      <c r="E105" s="255"/>
      <c r="F105" s="256"/>
      <c r="G105" s="257"/>
      <c r="H105" s="173"/>
      <c r="I105" s="173"/>
      <c r="J105" s="173"/>
      <c r="K105" s="173"/>
      <c r="L105" s="173"/>
      <c r="M105" s="173"/>
      <c r="N105" s="164"/>
      <c r="O105" s="164"/>
      <c r="P105" s="164"/>
      <c r="Q105" s="164"/>
      <c r="R105" s="164"/>
      <c r="S105" s="164"/>
      <c r="T105" s="165"/>
      <c r="U105" s="16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 t="s">
        <v>124</v>
      </c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7" t="str">
        <f>C105</f>
        <v>s provedením potřebných zemních prací, ve skladbách podle popisu (DL 60 mm, L 30 mm, ŠD 0-32 150 mm)</v>
      </c>
      <c r="BB105" s="154"/>
      <c r="BC105" s="154"/>
      <c r="BD105" s="154"/>
      <c r="BE105" s="154"/>
      <c r="BF105" s="154"/>
      <c r="BG105" s="154"/>
      <c r="BH105" s="154"/>
    </row>
    <row r="106" spans="1:60" outlineLevel="1" x14ac:dyDescent="0.2">
      <c r="A106" s="155"/>
      <c r="B106" s="162"/>
      <c r="C106" s="194" t="s">
        <v>229</v>
      </c>
      <c r="D106" s="166"/>
      <c r="E106" s="170">
        <v>9.5</v>
      </c>
      <c r="F106" s="173"/>
      <c r="G106" s="173"/>
      <c r="H106" s="173"/>
      <c r="I106" s="173"/>
      <c r="J106" s="173"/>
      <c r="K106" s="173"/>
      <c r="L106" s="173"/>
      <c r="M106" s="173"/>
      <c r="N106" s="164"/>
      <c r="O106" s="164"/>
      <c r="P106" s="164"/>
      <c r="Q106" s="164"/>
      <c r="R106" s="164"/>
      <c r="S106" s="164"/>
      <c r="T106" s="165"/>
      <c r="U106" s="16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 t="s">
        <v>115</v>
      </c>
      <c r="AF106" s="154">
        <v>0</v>
      </c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ht="22.5" outlineLevel="1" x14ac:dyDescent="0.2">
      <c r="A107" s="155">
        <v>41</v>
      </c>
      <c r="B107" s="162" t="s">
        <v>230</v>
      </c>
      <c r="C107" s="193" t="s">
        <v>231</v>
      </c>
      <c r="D107" s="164" t="s">
        <v>112</v>
      </c>
      <c r="E107" s="169">
        <v>4</v>
      </c>
      <c r="F107" s="172"/>
      <c r="G107" s="173">
        <f>ROUND(E107*F107,2)</f>
        <v>0</v>
      </c>
      <c r="H107" s="172"/>
      <c r="I107" s="173">
        <f>ROUND(E107*H107,2)</f>
        <v>0</v>
      </c>
      <c r="J107" s="172"/>
      <c r="K107" s="173">
        <f>ROUND(E107*J107,2)</f>
        <v>0</v>
      </c>
      <c r="L107" s="173">
        <v>21</v>
      </c>
      <c r="M107" s="173">
        <f>G107*(1+L107/100)</f>
        <v>0</v>
      </c>
      <c r="N107" s="164">
        <v>0.13150000000000001</v>
      </c>
      <c r="O107" s="164">
        <f>ROUND(E107*N107,5)</f>
        <v>0.52600000000000002</v>
      </c>
      <c r="P107" s="164">
        <v>0</v>
      </c>
      <c r="Q107" s="164">
        <f>ROUND(E107*P107,5)</f>
        <v>0</v>
      </c>
      <c r="R107" s="164"/>
      <c r="S107" s="164"/>
      <c r="T107" s="165">
        <v>0</v>
      </c>
      <c r="U107" s="164">
        <f>ROUND(E107*T107,2)</f>
        <v>0</v>
      </c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 t="s">
        <v>209</v>
      </c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 x14ac:dyDescent="0.2">
      <c r="A108" s="155"/>
      <c r="B108" s="162"/>
      <c r="C108" s="194" t="s">
        <v>232</v>
      </c>
      <c r="D108" s="166"/>
      <c r="E108" s="170">
        <v>4</v>
      </c>
      <c r="F108" s="173"/>
      <c r="G108" s="173"/>
      <c r="H108" s="173"/>
      <c r="I108" s="173"/>
      <c r="J108" s="173"/>
      <c r="K108" s="173"/>
      <c r="L108" s="173"/>
      <c r="M108" s="173"/>
      <c r="N108" s="164"/>
      <c r="O108" s="164"/>
      <c r="P108" s="164"/>
      <c r="Q108" s="164"/>
      <c r="R108" s="164"/>
      <c r="S108" s="164"/>
      <c r="T108" s="165"/>
      <c r="U108" s="16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 t="s">
        <v>115</v>
      </c>
      <c r="AF108" s="154">
        <v>0</v>
      </c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outlineLevel="1" x14ac:dyDescent="0.2">
      <c r="A109" s="155">
        <v>42</v>
      </c>
      <c r="B109" s="162" t="s">
        <v>233</v>
      </c>
      <c r="C109" s="193" t="s">
        <v>234</v>
      </c>
      <c r="D109" s="164" t="s">
        <v>112</v>
      </c>
      <c r="E109" s="169">
        <v>1.5</v>
      </c>
      <c r="F109" s="172"/>
      <c r="G109" s="173">
        <f>ROUND(E109*F109,2)</f>
        <v>0</v>
      </c>
      <c r="H109" s="172"/>
      <c r="I109" s="173">
        <f>ROUND(E109*H109,2)</f>
        <v>0</v>
      </c>
      <c r="J109" s="172"/>
      <c r="K109" s="173">
        <f>ROUND(E109*J109,2)</f>
        <v>0</v>
      </c>
      <c r="L109" s="173">
        <v>21</v>
      </c>
      <c r="M109" s="173">
        <f>G109*(1+L109/100)</f>
        <v>0</v>
      </c>
      <c r="N109" s="164">
        <v>1.4999999999999999E-2</v>
      </c>
      <c r="O109" s="164">
        <f>ROUND(E109*N109,5)</f>
        <v>2.2499999999999999E-2</v>
      </c>
      <c r="P109" s="164">
        <v>0</v>
      </c>
      <c r="Q109" s="164">
        <f>ROUND(E109*P109,5)</f>
        <v>0</v>
      </c>
      <c r="R109" s="164"/>
      <c r="S109" s="164"/>
      <c r="T109" s="165">
        <v>0.39400000000000002</v>
      </c>
      <c r="U109" s="164">
        <f>ROUND(E109*T109,2)</f>
        <v>0.59</v>
      </c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 t="s">
        <v>119</v>
      </c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outlineLevel="1" x14ac:dyDescent="0.2">
      <c r="A110" s="155"/>
      <c r="B110" s="162"/>
      <c r="C110" s="194" t="s">
        <v>235</v>
      </c>
      <c r="D110" s="166"/>
      <c r="E110" s="170">
        <v>1.5</v>
      </c>
      <c r="F110" s="173"/>
      <c r="G110" s="173"/>
      <c r="H110" s="173"/>
      <c r="I110" s="173"/>
      <c r="J110" s="173"/>
      <c r="K110" s="173"/>
      <c r="L110" s="173"/>
      <c r="M110" s="173"/>
      <c r="N110" s="164"/>
      <c r="O110" s="164"/>
      <c r="P110" s="164"/>
      <c r="Q110" s="164"/>
      <c r="R110" s="164"/>
      <c r="S110" s="164"/>
      <c r="T110" s="165"/>
      <c r="U110" s="16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 t="s">
        <v>115</v>
      </c>
      <c r="AF110" s="154">
        <v>0</v>
      </c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60" x14ac:dyDescent="0.2">
      <c r="A111" s="156" t="s">
        <v>108</v>
      </c>
      <c r="B111" s="163" t="s">
        <v>71</v>
      </c>
      <c r="C111" s="195" t="s">
        <v>72</v>
      </c>
      <c r="D111" s="167"/>
      <c r="E111" s="171"/>
      <c r="F111" s="174"/>
      <c r="G111" s="174">
        <f>SUMIF(AE112:AE112,"&lt;&gt;NOR",G112:G112)</f>
        <v>0</v>
      </c>
      <c r="H111" s="174"/>
      <c r="I111" s="174">
        <f>SUM(I112:I112)</f>
        <v>0</v>
      </c>
      <c r="J111" s="174"/>
      <c r="K111" s="174">
        <f>SUM(K112:K112)</f>
        <v>0</v>
      </c>
      <c r="L111" s="174"/>
      <c r="M111" s="174">
        <f>SUM(M112:M112)</f>
        <v>0</v>
      </c>
      <c r="N111" s="167"/>
      <c r="O111" s="167">
        <f>SUM(O112:O112)</f>
        <v>26.28</v>
      </c>
      <c r="P111" s="167"/>
      <c r="Q111" s="167">
        <f>SUM(Q112:Q112)</f>
        <v>0</v>
      </c>
      <c r="R111" s="167"/>
      <c r="S111" s="167"/>
      <c r="T111" s="168"/>
      <c r="U111" s="167">
        <f>SUM(U112:U112)</f>
        <v>29.57</v>
      </c>
      <c r="AE111" t="s">
        <v>109</v>
      </c>
    </row>
    <row r="112" spans="1:60" outlineLevel="1" x14ac:dyDescent="0.2">
      <c r="A112" s="155">
        <v>43</v>
      </c>
      <c r="B112" s="162" t="s">
        <v>236</v>
      </c>
      <c r="C112" s="193" t="s">
        <v>322</v>
      </c>
      <c r="D112" s="164" t="s">
        <v>112</v>
      </c>
      <c r="E112" s="169">
        <v>109.5</v>
      </c>
      <c r="F112" s="172"/>
      <c r="G112" s="173">
        <f>ROUND(E112*F112,2)</f>
        <v>0</v>
      </c>
      <c r="H112" s="172"/>
      <c r="I112" s="173">
        <f>ROUND(E112*H112,2)</f>
        <v>0</v>
      </c>
      <c r="J112" s="172"/>
      <c r="K112" s="173">
        <f>ROUND(E112*J112,2)</f>
        <v>0</v>
      </c>
      <c r="L112" s="173">
        <v>21</v>
      </c>
      <c r="M112" s="173">
        <f>G112*(1+L112/100)</f>
        <v>0</v>
      </c>
      <c r="N112" s="164">
        <v>0.24</v>
      </c>
      <c r="O112" s="164">
        <f>ROUND(E112*N112,5)</f>
        <v>26.28</v>
      </c>
      <c r="P112" s="164">
        <v>0</v>
      </c>
      <c r="Q112" s="164">
        <f>ROUND(E112*P112,5)</f>
        <v>0</v>
      </c>
      <c r="R112" s="164"/>
      <c r="S112" s="164"/>
      <c r="T112" s="165">
        <v>0.27</v>
      </c>
      <c r="U112" s="164">
        <f>ROUND(E112*T112,2)</f>
        <v>29.57</v>
      </c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 t="s">
        <v>119</v>
      </c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1:60" x14ac:dyDescent="0.2">
      <c r="A113" s="156" t="s">
        <v>108</v>
      </c>
      <c r="B113" s="163" t="s">
        <v>73</v>
      </c>
      <c r="C113" s="195" t="s">
        <v>74</v>
      </c>
      <c r="D113" s="167"/>
      <c r="E113" s="171"/>
      <c r="F113" s="174"/>
      <c r="G113" s="174">
        <f>SUMIF(AE114:AE144,"&lt;&gt;NOR",G114:G144)</f>
        <v>0</v>
      </c>
      <c r="H113" s="174"/>
      <c r="I113" s="174">
        <f>SUM(I114:I144)</f>
        <v>0</v>
      </c>
      <c r="J113" s="174"/>
      <c r="K113" s="174">
        <f>SUM(K114:K144)</f>
        <v>0</v>
      </c>
      <c r="L113" s="174"/>
      <c r="M113" s="174">
        <f>SUM(M114:M144)</f>
        <v>0</v>
      </c>
      <c r="N113" s="167"/>
      <c r="O113" s="167">
        <f>SUM(O114:O144)</f>
        <v>33.800440000000002</v>
      </c>
      <c r="P113" s="167"/>
      <c r="Q113" s="167">
        <f>SUM(Q114:Q144)</f>
        <v>0</v>
      </c>
      <c r="R113" s="167"/>
      <c r="S113" s="167"/>
      <c r="T113" s="168"/>
      <c r="U113" s="167">
        <f>SUM(U114:U144)</f>
        <v>43.550000000000004</v>
      </c>
      <c r="AE113" t="s">
        <v>109</v>
      </c>
    </row>
    <row r="114" spans="1:60" outlineLevel="1" x14ac:dyDescent="0.2">
      <c r="A114" s="155">
        <v>44</v>
      </c>
      <c r="B114" s="162" t="s">
        <v>237</v>
      </c>
      <c r="C114" s="193" t="s">
        <v>238</v>
      </c>
      <c r="D114" s="164" t="s">
        <v>118</v>
      </c>
      <c r="E114" s="169">
        <v>9</v>
      </c>
      <c r="F114" s="172"/>
      <c r="G114" s="173">
        <f>ROUND(E114*F114,2)</f>
        <v>0</v>
      </c>
      <c r="H114" s="172"/>
      <c r="I114" s="173">
        <f>ROUND(E114*H114,2)</f>
        <v>0</v>
      </c>
      <c r="J114" s="172"/>
      <c r="K114" s="173">
        <f>ROUND(E114*J114,2)</f>
        <v>0</v>
      </c>
      <c r="L114" s="173">
        <v>21</v>
      </c>
      <c r="M114" s="173">
        <f>G114*(1+L114/100)</f>
        <v>0</v>
      </c>
      <c r="N114" s="164">
        <v>0</v>
      </c>
      <c r="O114" s="164">
        <f>ROUND(E114*N114,5)</f>
        <v>0</v>
      </c>
      <c r="P114" s="164">
        <v>0</v>
      </c>
      <c r="Q114" s="164">
        <f>ROUND(E114*P114,5)</f>
        <v>0</v>
      </c>
      <c r="R114" s="164"/>
      <c r="S114" s="164"/>
      <c r="T114" s="165">
        <v>3.6999999999999998E-2</v>
      </c>
      <c r="U114" s="164">
        <f>ROUND(E114*T114,2)</f>
        <v>0.33</v>
      </c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 t="s">
        <v>119</v>
      </c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outlineLevel="1" x14ac:dyDescent="0.2">
      <c r="A115" s="155"/>
      <c r="B115" s="162"/>
      <c r="C115" s="194" t="s">
        <v>239</v>
      </c>
      <c r="D115" s="166"/>
      <c r="E115" s="170">
        <v>9</v>
      </c>
      <c r="F115" s="173"/>
      <c r="G115" s="173"/>
      <c r="H115" s="173"/>
      <c r="I115" s="173"/>
      <c r="J115" s="173"/>
      <c r="K115" s="173"/>
      <c r="L115" s="173"/>
      <c r="M115" s="173"/>
      <c r="N115" s="164"/>
      <c r="O115" s="164"/>
      <c r="P115" s="164"/>
      <c r="Q115" s="164"/>
      <c r="R115" s="164"/>
      <c r="S115" s="164"/>
      <c r="T115" s="165"/>
      <c r="U115" s="16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 t="s">
        <v>115</v>
      </c>
      <c r="AF115" s="154">
        <v>0</v>
      </c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</row>
    <row r="116" spans="1:60" ht="22.5" outlineLevel="1" x14ac:dyDescent="0.2">
      <c r="A116" s="155">
        <v>45</v>
      </c>
      <c r="B116" s="162" t="s">
        <v>240</v>
      </c>
      <c r="C116" s="193" t="s">
        <v>241</v>
      </c>
      <c r="D116" s="164" t="s">
        <v>118</v>
      </c>
      <c r="E116" s="169">
        <v>94.5</v>
      </c>
      <c r="F116" s="172"/>
      <c r="G116" s="173">
        <f>ROUND(E116*F116,2)</f>
        <v>0</v>
      </c>
      <c r="H116" s="172"/>
      <c r="I116" s="173">
        <f>ROUND(E116*H116,2)</f>
        <v>0</v>
      </c>
      <c r="J116" s="172"/>
      <c r="K116" s="173">
        <f>ROUND(E116*J116,2)</f>
        <v>0</v>
      </c>
      <c r="L116" s="173">
        <v>21</v>
      </c>
      <c r="M116" s="173">
        <f>G116*(1+L116/100)</f>
        <v>0</v>
      </c>
      <c r="N116" s="164">
        <v>0.26980999999999999</v>
      </c>
      <c r="O116" s="164">
        <f>ROUND(E116*N116,5)</f>
        <v>25.497050000000002</v>
      </c>
      <c r="P116" s="164">
        <v>0</v>
      </c>
      <c r="Q116" s="164">
        <f>ROUND(E116*P116,5)</f>
        <v>0</v>
      </c>
      <c r="R116" s="164"/>
      <c r="S116" s="164"/>
      <c r="T116" s="165">
        <v>0.27200000000000002</v>
      </c>
      <c r="U116" s="164">
        <f>ROUND(E116*T116,2)</f>
        <v>25.7</v>
      </c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 t="s">
        <v>119</v>
      </c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0" outlineLevel="1" x14ac:dyDescent="0.2">
      <c r="A117" s="155"/>
      <c r="B117" s="162"/>
      <c r="C117" s="253" t="s">
        <v>242</v>
      </c>
      <c r="D117" s="254"/>
      <c r="E117" s="255"/>
      <c r="F117" s="256"/>
      <c r="G117" s="257"/>
      <c r="H117" s="173"/>
      <c r="I117" s="173"/>
      <c r="J117" s="173"/>
      <c r="K117" s="173"/>
      <c r="L117" s="173"/>
      <c r="M117" s="173"/>
      <c r="N117" s="164"/>
      <c r="O117" s="164"/>
      <c r="P117" s="164"/>
      <c r="Q117" s="164"/>
      <c r="R117" s="164"/>
      <c r="S117" s="164"/>
      <c r="T117" s="165"/>
      <c r="U117" s="16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 t="s">
        <v>124</v>
      </c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7" t="str">
        <f>C117</f>
        <v>lože z betonu prostého C 12/15 tl. 80 až 100 mm</v>
      </c>
      <c r="BB117" s="154"/>
      <c r="BC117" s="154"/>
      <c r="BD117" s="154"/>
      <c r="BE117" s="154"/>
      <c r="BF117" s="154"/>
      <c r="BG117" s="154"/>
      <c r="BH117" s="154"/>
    </row>
    <row r="118" spans="1:60" outlineLevel="1" x14ac:dyDescent="0.2">
      <c r="A118" s="155"/>
      <c r="B118" s="162"/>
      <c r="C118" s="194" t="s">
        <v>243</v>
      </c>
      <c r="D118" s="166"/>
      <c r="E118" s="170">
        <v>94.5</v>
      </c>
      <c r="F118" s="173"/>
      <c r="G118" s="173"/>
      <c r="H118" s="173"/>
      <c r="I118" s="173"/>
      <c r="J118" s="173"/>
      <c r="K118" s="173"/>
      <c r="L118" s="173"/>
      <c r="M118" s="173"/>
      <c r="N118" s="164"/>
      <c r="O118" s="164"/>
      <c r="P118" s="164"/>
      <c r="Q118" s="164"/>
      <c r="R118" s="164"/>
      <c r="S118" s="164"/>
      <c r="T118" s="165"/>
      <c r="U118" s="16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 t="s">
        <v>115</v>
      </c>
      <c r="AF118" s="154">
        <v>0</v>
      </c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0" ht="22.5" outlineLevel="1" x14ac:dyDescent="0.2">
      <c r="A119" s="155">
        <v>46</v>
      </c>
      <c r="B119" s="162" t="s">
        <v>244</v>
      </c>
      <c r="C119" s="193" t="s">
        <v>245</v>
      </c>
      <c r="D119" s="164" t="s">
        <v>118</v>
      </c>
      <c r="E119" s="169">
        <v>8</v>
      </c>
      <c r="F119" s="172"/>
      <c r="G119" s="173">
        <f>ROUND(E119*F119,2)</f>
        <v>0</v>
      </c>
      <c r="H119" s="172"/>
      <c r="I119" s="173">
        <f>ROUND(E119*H119,2)</f>
        <v>0</v>
      </c>
      <c r="J119" s="172"/>
      <c r="K119" s="173">
        <f>ROUND(E119*J119,2)</f>
        <v>0</v>
      </c>
      <c r="L119" s="173">
        <v>21</v>
      </c>
      <c r="M119" s="173">
        <f>G119*(1+L119/100)</f>
        <v>0</v>
      </c>
      <c r="N119" s="164">
        <v>0.21115999999999999</v>
      </c>
      <c r="O119" s="164">
        <f>ROUND(E119*N119,5)</f>
        <v>1.6892799999999999</v>
      </c>
      <c r="P119" s="164">
        <v>0</v>
      </c>
      <c r="Q119" s="164">
        <f>ROUND(E119*P119,5)</f>
        <v>0</v>
      </c>
      <c r="R119" s="164"/>
      <c r="S119" s="164"/>
      <c r="T119" s="165">
        <v>0.27200000000000002</v>
      </c>
      <c r="U119" s="164">
        <f>ROUND(E119*T119,2)</f>
        <v>2.1800000000000002</v>
      </c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 t="s">
        <v>119</v>
      </c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</row>
    <row r="120" spans="1:60" outlineLevel="1" x14ac:dyDescent="0.2">
      <c r="A120" s="155"/>
      <c r="B120" s="162"/>
      <c r="C120" s="194" t="s">
        <v>246</v>
      </c>
      <c r="D120" s="166"/>
      <c r="E120" s="170">
        <v>8</v>
      </c>
      <c r="F120" s="173"/>
      <c r="G120" s="173"/>
      <c r="H120" s="173"/>
      <c r="I120" s="173"/>
      <c r="J120" s="173"/>
      <c r="K120" s="173"/>
      <c r="L120" s="173"/>
      <c r="M120" s="173"/>
      <c r="N120" s="164"/>
      <c r="O120" s="164"/>
      <c r="P120" s="164"/>
      <c r="Q120" s="164"/>
      <c r="R120" s="164"/>
      <c r="S120" s="164"/>
      <c r="T120" s="165"/>
      <c r="U120" s="16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 t="s">
        <v>115</v>
      </c>
      <c r="AF120" s="154">
        <v>0</v>
      </c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0" ht="22.5" outlineLevel="1" x14ac:dyDescent="0.2">
      <c r="A121" s="155">
        <v>47</v>
      </c>
      <c r="B121" s="162" t="s">
        <v>247</v>
      </c>
      <c r="C121" s="193" t="s">
        <v>248</v>
      </c>
      <c r="D121" s="164" t="s">
        <v>118</v>
      </c>
      <c r="E121" s="169">
        <v>20.5</v>
      </c>
      <c r="F121" s="172"/>
      <c r="G121" s="173">
        <f>ROUND(E121*F121,2)</f>
        <v>0</v>
      </c>
      <c r="H121" s="172"/>
      <c r="I121" s="173">
        <f>ROUND(E121*H121,2)</f>
        <v>0</v>
      </c>
      <c r="J121" s="172"/>
      <c r="K121" s="173">
        <f>ROUND(E121*J121,2)</f>
        <v>0</v>
      </c>
      <c r="L121" s="173">
        <v>21</v>
      </c>
      <c r="M121" s="173">
        <f>G121*(1+L121/100)</f>
        <v>0</v>
      </c>
      <c r="N121" s="164">
        <v>0.19520000000000001</v>
      </c>
      <c r="O121" s="164">
        <f>ROUND(E121*N121,5)</f>
        <v>4.0015999999999998</v>
      </c>
      <c r="P121" s="164">
        <v>0</v>
      </c>
      <c r="Q121" s="164">
        <f>ROUND(E121*P121,5)</f>
        <v>0</v>
      </c>
      <c r="R121" s="164"/>
      <c r="S121" s="164"/>
      <c r="T121" s="165">
        <v>0.27200000000000002</v>
      </c>
      <c r="U121" s="164">
        <f>ROUND(E121*T121,2)</f>
        <v>5.58</v>
      </c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 t="s">
        <v>119</v>
      </c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</row>
    <row r="122" spans="1:60" outlineLevel="1" x14ac:dyDescent="0.2">
      <c r="A122" s="155"/>
      <c r="B122" s="162"/>
      <c r="C122" s="194" t="s">
        <v>249</v>
      </c>
      <c r="D122" s="166"/>
      <c r="E122" s="170">
        <v>20.5</v>
      </c>
      <c r="F122" s="173"/>
      <c r="G122" s="173"/>
      <c r="H122" s="173"/>
      <c r="I122" s="173"/>
      <c r="J122" s="173"/>
      <c r="K122" s="173"/>
      <c r="L122" s="173"/>
      <c r="M122" s="173"/>
      <c r="N122" s="164"/>
      <c r="O122" s="164"/>
      <c r="P122" s="164"/>
      <c r="Q122" s="164"/>
      <c r="R122" s="164"/>
      <c r="S122" s="164"/>
      <c r="T122" s="165"/>
      <c r="U122" s="16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 t="s">
        <v>115</v>
      </c>
      <c r="AF122" s="154">
        <v>0</v>
      </c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</row>
    <row r="123" spans="1:60" ht="22.5" outlineLevel="1" x14ac:dyDescent="0.2">
      <c r="A123" s="155">
        <v>48</v>
      </c>
      <c r="B123" s="162" t="s">
        <v>250</v>
      </c>
      <c r="C123" s="193" t="s">
        <v>251</v>
      </c>
      <c r="D123" s="164" t="s">
        <v>118</v>
      </c>
      <c r="E123" s="169">
        <v>2</v>
      </c>
      <c r="F123" s="172"/>
      <c r="G123" s="173">
        <f>ROUND(E123*F123,2)</f>
        <v>0</v>
      </c>
      <c r="H123" s="172"/>
      <c r="I123" s="173">
        <f>ROUND(E123*H123,2)</f>
        <v>0</v>
      </c>
      <c r="J123" s="172"/>
      <c r="K123" s="173">
        <f>ROUND(E123*J123,2)</f>
        <v>0</v>
      </c>
      <c r="L123" s="173">
        <v>21</v>
      </c>
      <c r="M123" s="173">
        <f>G123*(1+L123/100)</f>
        <v>0</v>
      </c>
      <c r="N123" s="164">
        <v>0.19189000000000001</v>
      </c>
      <c r="O123" s="164">
        <f>ROUND(E123*N123,5)</f>
        <v>0.38378000000000001</v>
      </c>
      <c r="P123" s="164">
        <v>0</v>
      </c>
      <c r="Q123" s="164">
        <f>ROUND(E123*P123,5)</f>
        <v>0</v>
      </c>
      <c r="R123" s="164"/>
      <c r="S123" s="164"/>
      <c r="T123" s="165">
        <v>0.16200000000000001</v>
      </c>
      <c r="U123" s="164">
        <f>ROUND(E123*T123,2)</f>
        <v>0.32</v>
      </c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 t="s">
        <v>119</v>
      </c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60" outlineLevel="1" x14ac:dyDescent="0.2">
      <c r="A124" s="155"/>
      <c r="B124" s="162"/>
      <c r="C124" s="253" t="s">
        <v>252</v>
      </c>
      <c r="D124" s="254"/>
      <c r="E124" s="255"/>
      <c r="F124" s="256"/>
      <c r="G124" s="257"/>
      <c r="H124" s="173"/>
      <c r="I124" s="173"/>
      <c r="J124" s="173"/>
      <c r="K124" s="173"/>
      <c r="L124" s="173"/>
      <c r="M124" s="173"/>
      <c r="N124" s="164"/>
      <c r="O124" s="164"/>
      <c r="P124" s="164"/>
      <c r="Q124" s="164"/>
      <c r="R124" s="164"/>
      <c r="S124" s="164"/>
      <c r="T124" s="165"/>
      <c r="U124" s="16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 t="s">
        <v>124</v>
      </c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7" t="str">
        <f>C124</f>
        <v>lože z betonu prostého C 16/20 tl. 80 až 100 mm</v>
      </c>
      <c r="BB124" s="154"/>
      <c r="BC124" s="154"/>
      <c r="BD124" s="154"/>
      <c r="BE124" s="154"/>
      <c r="BF124" s="154"/>
      <c r="BG124" s="154"/>
      <c r="BH124" s="154"/>
    </row>
    <row r="125" spans="1:60" outlineLevel="1" x14ac:dyDescent="0.2">
      <c r="A125" s="155"/>
      <c r="B125" s="162"/>
      <c r="C125" s="194" t="s">
        <v>253</v>
      </c>
      <c r="D125" s="166"/>
      <c r="E125" s="170">
        <v>2</v>
      </c>
      <c r="F125" s="173"/>
      <c r="G125" s="173"/>
      <c r="H125" s="173"/>
      <c r="I125" s="173"/>
      <c r="J125" s="173"/>
      <c r="K125" s="173"/>
      <c r="L125" s="173"/>
      <c r="M125" s="173"/>
      <c r="N125" s="164"/>
      <c r="O125" s="164"/>
      <c r="P125" s="164"/>
      <c r="Q125" s="164"/>
      <c r="R125" s="164"/>
      <c r="S125" s="164"/>
      <c r="T125" s="165"/>
      <c r="U125" s="16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 t="s">
        <v>115</v>
      </c>
      <c r="AF125" s="154">
        <v>0</v>
      </c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60" outlineLevel="1" x14ac:dyDescent="0.2">
      <c r="A126" s="155">
        <v>49</v>
      </c>
      <c r="B126" s="162" t="s">
        <v>254</v>
      </c>
      <c r="C126" s="193" t="s">
        <v>255</v>
      </c>
      <c r="D126" s="164" t="s">
        <v>118</v>
      </c>
      <c r="E126" s="169">
        <v>8.5</v>
      </c>
      <c r="F126" s="172"/>
      <c r="G126" s="173">
        <f>ROUND(E126*F126,2)</f>
        <v>0</v>
      </c>
      <c r="H126" s="172"/>
      <c r="I126" s="173">
        <f>ROUND(E126*H126,2)</f>
        <v>0</v>
      </c>
      <c r="J126" s="172"/>
      <c r="K126" s="173">
        <f>ROUND(E126*J126,2)</f>
        <v>0</v>
      </c>
      <c r="L126" s="173">
        <v>21</v>
      </c>
      <c r="M126" s="173">
        <f>G126*(1+L126/100)</f>
        <v>0</v>
      </c>
      <c r="N126" s="164">
        <v>0.1575</v>
      </c>
      <c r="O126" s="164">
        <f>ROUND(E126*N126,5)</f>
        <v>1.3387500000000001</v>
      </c>
      <c r="P126" s="164">
        <v>0</v>
      </c>
      <c r="Q126" s="164">
        <f>ROUND(E126*P126,5)</f>
        <v>0</v>
      </c>
      <c r="R126" s="164"/>
      <c r="S126" s="164"/>
      <c r="T126" s="165">
        <v>0.4</v>
      </c>
      <c r="U126" s="164">
        <f>ROUND(E126*T126,2)</f>
        <v>3.4</v>
      </c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 t="s">
        <v>119</v>
      </c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</row>
    <row r="127" spans="1:60" outlineLevel="1" x14ac:dyDescent="0.2">
      <c r="A127" s="155"/>
      <c r="B127" s="162"/>
      <c r="C127" s="253" t="s">
        <v>256</v>
      </c>
      <c r="D127" s="254"/>
      <c r="E127" s="255"/>
      <c r="F127" s="256"/>
      <c r="G127" s="257"/>
      <c r="H127" s="173"/>
      <c r="I127" s="173"/>
      <c r="J127" s="173"/>
      <c r="K127" s="173"/>
      <c r="L127" s="173"/>
      <c r="M127" s="173"/>
      <c r="N127" s="164"/>
      <c r="O127" s="164"/>
      <c r="P127" s="164"/>
      <c r="Q127" s="164"/>
      <c r="R127" s="164"/>
      <c r="S127" s="164"/>
      <c r="T127" s="165"/>
      <c r="U127" s="16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 t="s">
        <v>124</v>
      </c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7" t="str">
        <f>C127</f>
        <v>použití stávajících dlažebních kostek</v>
      </c>
      <c r="BB127" s="154"/>
      <c r="BC127" s="154"/>
      <c r="BD127" s="154"/>
      <c r="BE127" s="154"/>
      <c r="BF127" s="154"/>
      <c r="BG127" s="154"/>
      <c r="BH127" s="154"/>
    </row>
    <row r="128" spans="1:60" outlineLevel="1" x14ac:dyDescent="0.2">
      <c r="A128" s="155"/>
      <c r="B128" s="162"/>
      <c r="C128" s="194" t="s">
        <v>257</v>
      </c>
      <c r="D128" s="166"/>
      <c r="E128" s="170">
        <v>8.5</v>
      </c>
      <c r="F128" s="173"/>
      <c r="G128" s="173"/>
      <c r="H128" s="173"/>
      <c r="I128" s="173"/>
      <c r="J128" s="173"/>
      <c r="K128" s="173"/>
      <c r="L128" s="173"/>
      <c r="M128" s="173"/>
      <c r="N128" s="164"/>
      <c r="O128" s="164"/>
      <c r="P128" s="164"/>
      <c r="Q128" s="164"/>
      <c r="R128" s="164"/>
      <c r="S128" s="164"/>
      <c r="T128" s="165"/>
      <c r="U128" s="16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 t="s">
        <v>115</v>
      </c>
      <c r="AF128" s="154">
        <v>0</v>
      </c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</row>
    <row r="129" spans="1:60" ht="22.5" outlineLevel="1" x14ac:dyDescent="0.2">
      <c r="A129" s="155">
        <v>50</v>
      </c>
      <c r="B129" s="162" t="s">
        <v>258</v>
      </c>
      <c r="C129" s="193" t="s">
        <v>259</v>
      </c>
      <c r="D129" s="164" t="s">
        <v>260</v>
      </c>
      <c r="E129" s="169">
        <v>3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21</v>
      </c>
      <c r="M129" s="173">
        <f>G129*(1+L129/100)</f>
        <v>0</v>
      </c>
      <c r="N129" s="164">
        <v>0.11840000000000001</v>
      </c>
      <c r="O129" s="164">
        <f>ROUND(E129*N129,5)</f>
        <v>0.35520000000000002</v>
      </c>
      <c r="P129" s="164">
        <v>0</v>
      </c>
      <c r="Q129" s="164">
        <f>ROUND(E129*P129,5)</f>
        <v>0</v>
      </c>
      <c r="R129" s="164"/>
      <c r="S129" s="164"/>
      <c r="T129" s="165">
        <v>0.91800000000000004</v>
      </c>
      <c r="U129" s="164">
        <f>ROUND(E129*T129,2)</f>
        <v>2.75</v>
      </c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 t="s">
        <v>119</v>
      </c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outlineLevel="1" x14ac:dyDescent="0.2">
      <c r="A130" s="155">
        <v>51</v>
      </c>
      <c r="B130" s="162" t="s">
        <v>261</v>
      </c>
      <c r="C130" s="193" t="s">
        <v>262</v>
      </c>
      <c r="D130" s="164" t="s">
        <v>260</v>
      </c>
      <c r="E130" s="169">
        <v>1</v>
      </c>
      <c r="F130" s="172"/>
      <c r="G130" s="173">
        <f>ROUND(E130*F130,2)</f>
        <v>0</v>
      </c>
      <c r="H130" s="172"/>
      <c r="I130" s="173">
        <f>ROUND(E130*H130,2)</f>
        <v>0</v>
      </c>
      <c r="J130" s="172"/>
      <c r="K130" s="173">
        <f>ROUND(E130*J130,2)</f>
        <v>0</v>
      </c>
      <c r="L130" s="173">
        <v>21</v>
      </c>
      <c r="M130" s="173">
        <f>G130*(1+L130/100)</f>
        <v>0</v>
      </c>
      <c r="N130" s="164">
        <v>0</v>
      </c>
      <c r="O130" s="164">
        <f>ROUND(E130*N130,5)</f>
        <v>0</v>
      </c>
      <c r="P130" s="164">
        <v>0</v>
      </c>
      <c r="Q130" s="164">
        <f>ROUND(E130*P130,5)</f>
        <v>0</v>
      </c>
      <c r="R130" s="164"/>
      <c r="S130" s="164"/>
      <c r="T130" s="165">
        <v>0.2</v>
      </c>
      <c r="U130" s="164">
        <f>ROUND(E130*T130,2)</f>
        <v>0.2</v>
      </c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 t="s">
        <v>119</v>
      </c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</row>
    <row r="131" spans="1:60" outlineLevel="1" x14ac:dyDescent="0.2">
      <c r="A131" s="155">
        <v>52</v>
      </c>
      <c r="B131" s="162" t="s">
        <v>263</v>
      </c>
      <c r="C131" s="193" t="s">
        <v>264</v>
      </c>
      <c r="D131" s="164" t="s">
        <v>260</v>
      </c>
      <c r="E131" s="169">
        <v>4</v>
      </c>
      <c r="F131" s="172"/>
      <c r="G131" s="173">
        <f>ROUND(E131*F131,2)</f>
        <v>0</v>
      </c>
      <c r="H131" s="172"/>
      <c r="I131" s="173">
        <f>ROUND(E131*H131,2)</f>
        <v>0</v>
      </c>
      <c r="J131" s="172"/>
      <c r="K131" s="173">
        <f>ROUND(E131*J131,2)</f>
        <v>0</v>
      </c>
      <c r="L131" s="173">
        <v>21</v>
      </c>
      <c r="M131" s="173">
        <f>G131*(1+L131/100)</f>
        <v>0</v>
      </c>
      <c r="N131" s="164">
        <v>5.1000000000000004E-3</v>
      </c>
      <c r="O131" s="164">
        <f>ROUND(E131*N131,5)</f>
        <v>2.0400000000000001E-2</v>
      </c>
      <c r="P131" s="164">
        <v>0</v>
      </c>
      <c r="Q131" s="164">
        <f>ROUND(E131*P131,5)</f>
        <v>0</v>
      </c>
      <c r="R131" s="164"/>
      <c r="S131" s="164"/>
      <c r="T131" s="165">
        <v>0</v>
      </c>
      <c r="U131" s="164">
        <f>ROUND(E131*T131,2)</f>
        <v>0</v>
      </c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 t="s">
        <v>209</v>
      </c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</row>
    <row r="132" spans="1:60" outlineLevel="1" x14ac:dyDescent="0.2">
      <c r="A132" s="155"/>
      <c r="B132" s="162"/>
      <c r="C132" s="194" t="s">
        <v>265</v>
      </c>
      <c r="D132" s="166"/>
      <c r="E132" s="170">
        <v>1</v>
      </c>
      <c r="F132" s="173"/>
      <c r="G132" s="173"/>
      <c r="H132" s="173"/>
      <c r="I132" s="173"/>
      <c r="J132" s="173"/>
      <c r="K132" s="173"/>
      <c r="L132" s="173"/>
      <c r="M132" s="173"/>
      <c r="N132" s="164"/>
      <c r="O132" s="164"/>
      <c r="P132" s="164"/>
      <c r="Q132" s="164"/>
      <c r="R132" s="164"/>
      <c r="S132" s="164"/>
      <c r="T132" s="165"/>
      <c r="U132" s="16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 t="s">
        <v>115</v>
      </c>
      <c r="AF132" s="154">
        <v>0</v>
      </c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</row>
    <row r="133" spans="1:60" outlineLevel="1" x14ac:dyDescent="0.2">
      <c r="A133" s="155"/>
      <c r="B133" s="162"/>
      <c r="C133" s="194" t="s">
        <v>266</v>
      </c>
      <c r="D133" s="166"/>
      <c r="E133" s="170">
        <v>2</v>
      </c>
      <c r="F133" s="173"/>
      <c r="G133" s="173"/>
      <c r="H133" s="173"/>
      <c r="I133" s="173"/>
      <c r="J133" s="173"/>
      <c r="K133" s="173"/>
      <c r="L133" s="173"/>
      <c r="M133" s="173"/>
      <c r="N133" s="164"/>
      <c r="O133" s="164"/>
      <c r="P133" s="164"/>
      <c r="Q133" s="164"/>
      <c r="R133" s="164"/>
      <c r="S133" s="164"/>
      <c r="T133" s="165"/>
      <c r="U133" s="16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 t="s">
        <v>115</v>
      </c>
      <c r="AF133" s="154">
        <v>0</v>
      </c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</row>
    <row r="134" spans="1:60" outlineLevel="1" x14ac:dyDescent="0.2">
      <c r="A134" s="155"/>
      <c r="B134" s="162"/>
      <c r="C134" s="194" t="s">
        <v>267</v>
      </c>
      <c r="D134" s="166"/>
      <c r="E134" s="170">
        <v>1</v>
      </c>
      <c r="F134" s="173"/>
      <c r="G134" s="173"/>
      <c r="H134" s="173"/>
      <c r="I134" s="173"/>
      <c r="J134" s="173"/>
      <c r="K134" s="173"/>
      <c r="L134" s="173"/>
      <c r="M134" s="173"/>
      <c r="N134" s="164"/>
      <c r="O134" s="164"/>
      <c r="P134" s="164"/>
      <c r="Q134" s="164"/>
      <c r="R134" s="164"/>
      <c r="S134" s="164"/>
      <c r="T134" s="165"/>
      <c r="U134" s="16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 t="s">
        <v>115</v>
      </c>
      <c r="AF134" s="154">
        <v>0</v>
      </c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0" outlineLevel="1" x14ac:dyDescent="0.2">
      <c r="A135" s="155">
        <v>53</v>
      </c>
      <c r="B135" s="162" t="s">
        <v>268</v>
      </c>
      <c r="C135" s="193" t="s">
        <v>269</v>
      </c>
      <c r="D135" s="164" t="s">
        <v>260</v>
      </c>
      <c r="E135" s="169">
        <v>1</v>
      </c>
      <c r="F135" s="172"/>
      <c r="G135" s="173">
        <f>ROUND(E135*F135,2)</f>
        <v>0</v>
      </c>
      <c r="H135" s="172"/>
      <c r="I135" s="173">
        <f>ROUND(E135*H135,2)</f>
        <v>0</v>
      </c>
      <c r="J135" s="172"/>
      <c r="K135" s="173">
        <f>ROUND(E135*J135,2)</f>
        <v>0</v>
      </c>
      <c r="L135" s="173">
        <v>21</v>
      </c>
      <c r="M135" s="173">
        <f>G135*(1+L135/100)</f>
        <v>0</v>
      </c>
      <c r="N135" s="164">
        <v>3.0000000000000001E-3</v>
      </c>
      <c r="O135" s="164">
        <f>ROUND(E135*N135,5)</f>
        <v>3.0000000000000001E-3</v>
      </c>
      <c r="P135" s="164">
        <v>0</v>
      </c>
      <c r="Q135" s="164">
        <f>ROUND(E135*P135,5)</f>
        <v>0</v>
      </c>
      <c r="R135" s="164"/>
      <c r="S135" s="164"/>
      <c r="T135" s="165">
        <v>0</v>
      </c>
      <c r="U135" s="164">
        <f>ROUND(E135*T135,2)</f>
        <v>0</v>
      </c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 t="s">
        <v>209</v>
      </c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</row>
    <row r="136" spans="1:60" outlineLevel="1" x14ac:dyDescent="0.2">
      <c r="A136" s="155"/>
      <c r="B136" s="162"/>
      <c r="C136" s="194" t="s">
        <v>270</v>
      </c>
      <c r="D136" s="166"/>
      <c r="E136" s="170">
        <v>1</v>
      </c>
      <c r="F136" s="173"/>
      <c r="G136" s="173"/>
      <c r="H136" s="173"/>
      <c r="I136" s="173"/>
      <c r="J136" s="173"/>
      <c r="K136" s="173"/>
      <c r="L136" s="173"/>
      <c r="M136" s="173"/>
      <c r="N136" s="164"/>
      <c r="O136" s="164"/>
      <c r="P136" s="164"/>
      <c r="Q136" s="164"/>
      <c r="R136" s="164"/>
      <c r="S136" s="164"/>
      <c r="T136" s="165"/>
      <c r="U136" s="16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 t="s">
        <v>115</v>
      </c>
      <c r="AF136" s="154">
        <v>0</v>
      </c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</row>
    <row r="137" spans="1:60" outlineLevel="1" x14ac:dyDescent="0.2">
      <c r="A137" s="155">
        <v>54</v>
      </c>
      <c r="B137" s="162" t="s">
        <v>271</v>
      </c>
      <c r="C137" s="193" t="s">
        <v>272</v>
      </c>
      <c r="D137" s="164" t="s">
        <v>260</v>
      </c>
      <c r="E137" s="169">
        <v>1</v>
      </c>
      <c r="F137" s="172"/>
      <c r="G137" s="173">
        <f>ROUND(E137*F137,2)</f>
        <v>0</v>
      </c>
      <c r="H137" s="172"/>
      <c r="I137" s="173">
        <f>ROUND(E137*H137,2)</f>
        <v>0</v>
      </c>
      <c r="J137" s="172"/>
      <c r="K137" s="173">
        <f>ROUND(E137*J137,2)</f>
        <v>0</v>
      </c>
      <c r="L137" s="173">
        <v>21</v>
      </c>
      <c r="M137" s="173">
        <f>G137*(1+L137/100)</f>
        <v>0</v>
      </c>
      <c r="N137" s="164">
        <v>5.1000000000000004E-3</v>
      </c>
      <c r="O137" s="164">
        <f>ROUND(E137*N137,5)</f>
        <v>5.1000000000000004E-3</v>
      </c>
      <c r="P137" s="164">
        <v>0</v>
      </c>
      <c r="Q137" s="164">
        <f>ROUND(E137*P137,5)</f>
        <v>0</v>
      </c>
      <c r="R137" s="164"/>
      <c r="S137" s="164"/>
      <c r="T137" s="165">
        <v>0</v>
      </c>
      <c r="U137" s="164">
        <f>ROUND(E137*T137,2)</f>
        <v>0</v>
      </c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 t="s">
        <v>209</v>
      </c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</row>
    <row r="138" spans="1:60" outlineLevel="1" x14ac:dyDescent="0.2">
      <c r="A138" s="155"/>
      <c r="B138" s="162"/>
      <c r="C138" s="194" t="s">
        <v>273</v>
      </c>
      <c r="D138" s="166"/>
      <c r="E138" s="170">
        <v>1</v>
      </c>
      <c r="F138" s="173"/>
      <c r="G138" s="173"/>
      <c r="H138" s="173"/>
      <c r="I138" s="173"/>
      <c r="J138" s="173"/>
      <c r="K138" s="173"/>
      <c r="L138" s="173"/>
      <c r="M138" s="173"/>
      <c r="N138" s="164"/>
      <c r="O138" s="164"/>
      <c r="P138" s="164"/>
      <c r="Q138" s="164"/>
      <c r="R138" s="164"/>
      <c r="S138" s="164"/>
      <c r="T138" s="165"/>
      <c r="U138" s="16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 t="s">
        <v>115</v>
      </c>
      <c r="AF138" s="154">
        <v>0</v>
      </c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</row>
    <row r="139" spans="1:60" outlineLevel="1" x14ac:dyDescent="0.2">
      <c r="A139" s="155">
        <v>55</v>
      </c>
      <c r="B139" s="162" t="s">
        <v>274</v>
      </c>
      <c r="C139" s="193" t="s">
        <v>275</v>
      </c>
      <c r="D139" s="164" t="s">
        <v>260</v>
      </c>
      <c r="E139" s="169">
        <v>2</v>
      </c>
      <c r="F139" s="172"/>
      <c r="G139" s="173">
        <f>ROUND(E139*F139,2)</f>
        <v>0</v>
      </c>
      <c r="H139" s="172"/>
      <c r="I139" s="173">
        <f>ROUND(E139*H139,2)</f>
        <v>0</v>
      </c>
      <c r="J139" s="172"/>
      <c r="K139" s="173">
        <f>ROUND(E139*J139,2)</f>
        <v>0</v>
      </c>
      <c r="L139" s="173">
        <v>21</v>
      </c>
      <c r="M139" s="173">
        <f>G139*(1+L139/100)</f>
        <v>0</v>
      </c>
      <c r="N139" s="164">
        <v>0.25080000000000002</v>
      </c>
      <c r="O139" s="164">
        <f>ROUND(E139*N139,5)</f>
        <v>0.50160000000000005</v>
      </c>
      <c r="P139" s="164">
        <v>0</v>
      </c>
      <c r="Q139" s="164">
        <f>ROUND(E139*P139,5)</f>
        <v>0</v>
      </c>
      <c r="R139" s="164"/>
      <c r="S139" s="164"/>
      <c r="T139" s="165">
        <v>0.81799999999999995</v>
      </c>
      <c r="U139" s="164">
        <f>ROUND(E139*T139,2)</f>
        <v>1.64</v>
      </c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 t="s">
        <v>119</v>
      </c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</row>
    <row r="140" spans="1:60" outlineLevel="1" x14ac:dyDescent="0.2">
      <c r="A140" s="155"/>
      <c r="B140" s="162"/>
      <c r="C140" s="194" t="s">
        <v>276</v>
      </c>
      <c r="D140" s="166"/>
      <c r="E140" s="170">
        <v>2</v>
      </c>
      <c r="F140" s="173"/>
      <c r="G140" s="173"/>
      <c r="H140" s="173"/>
      <c r="I140" s="173"/>
      <c r="J140" s="173"/>
      <c r="K140" s="173"/>
      <c r="L140" s="173"/>
      <c r="M140" s="173"/>
      <c r="N140" s="164"/>
      <c r="O140" s="164"/>
      <c r="P140" s="164"/>
      <c r="Q140" s="164"/>
      <c r="R140" s="164"/>
      <c r="S140" s="164"/>
      <c r="T140" s="165"/>
      <c r="U140" s="16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 t="s">
        <v>115</v>
      </c>
      <c r="AF140" s="154">
        <v>0</v>
      </c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</row>
    <row r="141" spans="1:60" ht="22.5" outlineLevel="1" x14ac:dyDescent="0.2">
      <c r="A141" s="155">
        <v>56</v>
      </c>
      <c r="B141" s="162" t="s">
        <v>277</v>
      </c>
      <c r="C141" s="193" t="s">
        <v>278</v>
      </c>
      <c r="D141" s="164" t="s">
        <v>260</v>
      </c>
      <c r="E141" s="169">
        <v>2</v>
      </c>
      <c r="F141" s="172"/>
      <c r="G141" s="173">
        <f>ROUND(E141*F141,2)</f>
        <v>0</v>
      </c>
      <c r="H141" s="172"/>
      <c r="I141" s="173">
        <f>ROUND(E141*H141,2)</f>
        <v>0</v>
      </c>
      <c r="J141" s="172"/>
      <c r="K141" s="173">
        <f>ROUND(E141*J141,2)</f>
        <v>0</v>
      </c>
      <c r="L141" s="173">
        <v>21</v>
      </c>
      <c r="M141" s="173">
        <f>G141*(1+L141/100)</f>
        <v>0</v>
      </c>
      <c r="N141" s="164">
        <v>2.2000000000000001E-3</v>
      </c>
      <c r="O141" s="164">
        <f>ROUND(E141*N141,5)</f>
        <v>4.4000000000000003E-3</v>
      </c>
      <c r="P141" s="164">
        <v>0</v>
      </c>
      <c r="Q141" s="164">
        <f>ROUND(E141*P141,5)</f>
        <v>0</v>
      </c>
      <c r="R141" s="164"/>
      <c r="S141" s="164"/>
      <c r="T141" s="165">
        <v>0</v>
      </c>
      <c r="U141" s="164">
        <f>ROUND(E141*T141,2)</f>
        <v>0</v>
      </c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 t="s">
        <v>209</v>
      </c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</row>
    <row r="142" spans="1:60" outlineLevel="1" x14ac:dyDescent="0.2">
      <c r="A142" s="155"/>
      <c r="B142" s="162"/>
      <c r="C142" s="194" t="s">
        <v>276</v>
      </c>
      <c r="D142" s="166"/>
      <c r="E142" s="170">
        <v>2</v>
      </c>
      <c r="F142" s="173"/>
      <c r="G142" s="173"/>
      <c r="H142" s="173"/>
      <c r="I142" s="173"/>
      <c r="J142" s="173"/>
      <c r="K142" s="173"/>
      <c r="L142" s="173"/>
      <c r="M142" s="173"/>
      <c r="N142" s="164"/>
      <c r="O142" s="164"/>
      <c r="P142" s="164"/>
      <c r="Q142" s="164"/>
      <c r="R142" s="164"/>
      <c r="S142" s="164"/>
      <c r="T142" s="165"/>
      <c r="U142" s="16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 t="s">
        <v>115</v>
      </c>
      <c r="AF142" s="154">
        <v>0</v>
      </c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</row>
    <row r="143" spans="1:60" outlineLevel="1" x14ac:dyDescent="0.2">
      <c r="A143" s="155">
        <v>57</v>
      </c>
      <c r="B143" s="162" t="s">
        <v>279</v>
      </c>
      <c r="C143" s="193" t="s">
        <v>280</v>
      </c>
      <c r="D143" s="164" t="s">
        <v>112</v>
      </c>
      <c r="E143" s="169">
        <v>2</v>
      </c>
      <c r="F143" s="172"/>
      <c r="G143" s="173">
        <f>ROUND(E143*F143,2)</f>
        <v>0</v>
      </c>
      <c r="H143" s="172"/>
      <c r="I143" s="173">
        <f>ROUND(E143*H143,2)</f>
        <v>0</v>
      </c>
      <c r="J143" s="172"/>
      <c r="K143" s="173">
        <f>ROUND(E143*J143,2)</f>
        <v>0</v>
      </c>
      <c r="L143" s="173">
        <v>21</v>
      </c>
      <c r="M143" s="173">
        <f>G143*(1+L143/100)</f>
        <v>0</v>
      </c>
      <c r="N143" s="164">
        <v>1.3999999999999999E-4</v>
      </c>
      <c r="O143" s="164">
        <f>ROUND(E143*N143,5)</f>
        <v>2.7999999999999998E-4</v>
      </c>
      <c r="P143" s="164">
        <v>0</v>
      </c>
      <c r="Q143" s="164">
        <f>ROUND(E143*P143,5)</f>
        <v>0</v>
      </c>
      <c r="R143" s="164"/>
      <c r="S143" s="164"/>
      <c r="T143" s="165">
        <v>0.72299999999999998</v>
      </c>
      <c r="U143" s="164">
        <f>ROUND(E143*T143,2)</f>
        <v>1.45</v>
      </c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 t="s">
        <v>119</v>
      </c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</row>
    <row r="144" spans="1:60" outlineLevel="1" x14ac:dyDescent="0.2">
      <c r="A144" s="155"/>
      <c r="B144" s="162"/>
      <c r="C144" s="194" t="s">
        <v>281</v>
      </c>
      <c r="D144" s="166"/>
      <c r="E144" s="170">
        <v>2</v>
      </c>
      <c r="F144" s="173"/>
      <c r="G144" s="173"/>
      <c r="H144" s="173"/>
      <c r="I144" s="173"/>
      <c r="J144" s="173"/>
      <c r="K144" s="173"/>
      <c r="L144" s="173"/>
      <c r="M144" s="173"/>
      <c r="N144" s="164"/>
      <c r="O144" s="164"/>
      <c r="P144" s="164"/>
      <c r="Q144" s="164"/>
      <c r="R144" s="164"/>
      <c r="S144" s="164"/>
      <c r="T144" s="165"/>
      <c r="U144" s="16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 t="s">
        <v>115</v>
      </c>
      <c r="AF144" s="154">
        <v>0</v>
      </c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</row>
    <row r="145" spans="1:60" x14ac:dyDescent="0.2">
      <c r="A145" s="156" t="s">
        <v>108</v>
      </c>
      <c r="B145" s="163" t="s">
        <v>75</v>
      </c>
      <c r="C145" s="195" t="s">
        <v>76</v>
      </c>
      <c r="D145" s="167"/>
      <c r="E145" s="171"/>
      <c r="F145" s="174"/>
      <c r="G145" s="174">
        <f>SUMIF(AE146:AE147,"&lt;&gt;NOR",G146:G147)</f>
        <v>0</v>
      </c>
      <c r="H145" s="174"/>
      <c r="I145" s="174">
        <f>SUM(I146:I147)</f>
        <v>0</v>
      </c>
      <c r="J145" s="174"/>
      <c r="K145" s="174">
        <f>SUM(K146:K147)</f>
        <v>0</v>
      </c>
      <c r="L145" s="174"/>
      <c r="M145" s="174">
        <f>SUM(M146:M147)</f>
        <v>0</v>
      </c>
      <c r="N145" s="167"/>
      <c r="O145" s="167">
        <f>SUM(O146:O147)</f>
        <v>0</v>
      </c>
      <c r="P145" s="167"/>
      <c r="Q145" s="167">
        <f>SUM(Q146:Q147)</f>
        <v>4.8</v>
      </c>
      <c r="R145" s="167"/>
      <c r="S145" s="167"/>
      <c r="T145" s="168"/>
      <c r="U145" s="167">
        <f>SUM(U146:U147)</f>
        <v>39.97</v>
      </c>
      <c r="AE145" t="s">
        <v>109</v>
      </c>
    </row>
    <row r="146" spans="1:60" ht="22.5" outlineLevel="1" x14ac:dyDescent="0.2">
      <c r="A146" s="155">
        <v>58</v>
      </c>
      <c r="B146" s="162" t="s">
        <v>282</v>
      </c>
      <c r="C146" s="193" t="s">
        <v>283</v>
      </c>
      <c r="D146" s="164" t="s">
        <v>131</v>
      </c>
      <c r="E146" s="169">
        <v>2</v>
      </c>
      <c r="F146" s="172"/>
      <c r="G146" s="173">
        <f>ROUND(E146*F146,2)</f>
        <v>0</v>
      </c>
      <c r="H146" s="172"/>
      <c r="I146" s="173">
        <f>ROUND(E146*H146,2)</f>
        <v>0</v>
      </c>
      <c r="J146" s="172"/>
      <c r="K146" s="173">
        <f>ROUND(E146*J146,2)</f>
        <v>0</v>
      </c>
      <c r="L146" s="173">
        <v>21</v>
      </c>
      <c r="M146" s="173">
        <f>G146*(1+L146/100)</f>
        <v>0</v>
      </c>
      <c r="N146" s="164">
        <v>0</v>
      </c>
      <c r="O146" s="164">
        <f>ROUND(E146*N146,5)</f>
        <v>0</v>
      </c>
      <c r="P146" s="164">
        <v>2.4</v>
      </c>
      <c r="Q146" s="164">
        <f>ROUND(E146*P146,5)</f>
        <v>4.8</v>
      </c>
      <c r="R146" s="164"/>
      <c r="S146" s="164"/>
      <c r="T146" s="165">
        <v>19.984999999999999</v>
      </c>
      <c r="U146" s="164">
        <f>ROUND(E146*T146,2)</f>
        <v>39.97</v>
      </c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 t="s">
        <v>113</v>
      </c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</row>
    <row r="147" spans="1:60" outlineLevel="1" x14ac:dyDescent="0.2">
      <c r="A147" s="155"/>
      <c r="B147" s="162"/>
      <c r="C147" s="194" t="s">
        <v>284</v>
      </c>
      <c r="D147" s="166"/>
      <c r="E147" s="170">
        <v>2</v>
      </c>
      <c r="F147" s="173"/>
      <c r="G147" s="173"/>
      <c r="H147" s="173"/>
      <c r="I147" s="173"/>
      <c r="J147" s="173"/>
      <c r="K147" s="173"/>
      <c r="L147" s="173"/>
      <c r="M147" s="173"/>
      <c r="N147" s="164"/>
      <c r="O147" s="164"/>
      <c r="P147" s="164"/>
      <c r="Q147" s="164"/>
      <c r="R147" s="164"/>
      <c r="S147" s="164"/>
      <c r="T147" s="165"/>
      <c r="U147" s="16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 t="s">
        <v>115</v>
      </c>
      <c r="AF147" s="154">
        <v>0</v>
      </c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</row>
    <row r="148" spans="1:60" x14ac:dyDescent="0.2">
      <c r="A148" s="156" t="s">
        <v>108</v>
      </c>
      <c r="B148" s="163" t="s">
        <v>77</v>
      </c>
      <c r="C148" s="195" t="s">
        <v>78</v>
      </c>
      <c r="D148" s="167"/>
      <c r="E148" s="171"/>
      <c r="F148" s="174"/>
      <c r="G148" s="174">
        <f>SUMIF(AE149:AE152,"&lt;&gt;NOR",G149:G152)</f>
        <v>0</v>
      </c>
      <c r="H148" s="174"/>
      <c r="I148" s="174">
        <f>SUM(I149:I152)</f>
        <v>0</v>
      </c>
      <c r="J148" s="174"/>
      <c r="K148" s="174">
        <f>SUM(K149:K152)</f>
        <v>0</v>
      </c>
      <c r="L148" s="174"/>
      <c r="M148" s="174">
        <f>SUM(M149:M152)</f>
        <v>0</v>
      </c>
      <c r="N148" s="167"/>
      <c r="O148" s="167">
        <f>SUM(O149:O152)</f>
        <v>0</v>
      </c>
      <c r="P148" s="167"/>
      <c r="Q148" s="167">
        <f>SUM(Q149:Q152)</f>
        <v>0</v>
      </c>
      <c r="R148" s="167"/>
      <c r="S148" s="167"/>
      <c r="T148" s="168"/>
      <c r="U148" s="167">
        <f>SUM(U149:U152)</f>
        <v>0</v>
      </c>
      <c r="AE148" t="s">
        <v>109</v>
      </c>
    </row>
    <row r="149" spans="1:60" outlineLevel="1" x14ac:dyDescent="0.2">
      <c r="A149" s="155">
        <v>59</v>
      </c>
      <c r="B149" s="162" t="s">
        <v>285</v>
      </c>
      <c r="C149" s="193" t="s">
        <v>286</v>
      </c>
      <c r="D149" s="164" t="s">
        <v>143</v>
      </c>
      <c r="E149" s="169">
        <v>15.1775</v>
      </c>
      <c r="F149" s="172"/>
      <c r="G149" s="173">
        <f>ROUND(E149*F149,2)</f>
        <v>0</v>
      </c>
      <c r="H149" s="172"/>
      <c r="I149" s="173">
        <f>ROUND(E149*H149,2)</f>
        <v>0</v>
      </c>
      <c r="J149" s="172"/>
      <c r="K149" s="173">
        <f>ROUND(E149*J149,2)</f>
        <v>0</v>
      </c>
      <c r="L149" s="173">
        <v>21</v>
      </c>
      <c r="M149" s="173">
        <f>G149*(1+L149/100)</f>
        <v>0</v>
      </c>
      <c r="N149" s="164">
        <v>0</v>
      </c>
      <c r="O149" s="164">
        <f>ROUND(E149*N149,5)</f>
        <v>0</v>
      </c>
      <c r="P149" s="164">
        <v>0</v>
      </c>
      <c r="Q149" s="164">
        <f>ROUND(E149*P149,5)</f>
        <v>0</v>
      </c>
      <c r="R149" s="164"/>
      <c r="S149" s="164"/>
      <c r="T149" s="165">
        <v>0</v>
      </c>
      <c r="U149" s="164">
        <f>ROUND(E149*T149,2)</f>
        <v>0</v>
      </c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 t="s">
        <v>119</v>
      </c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</row>
    <row r="150" spans="1:60" outlineLevel="1" x14ac:dyDescent="0.2">
      <c r="A150" s="155"/>
      <c r="B150" s="162"/>
      <c r="C150" s="194" t="s">
        <v>287</v>
      </c>
      <c r="D150" s="166"/>
      <c r="E150" s="170">
        <v>4.6725000000000003</v>
      </c>
      <c r="F150" s="173"/>
      <c r="G150" s="173"/>
      <c r="H150" s="173"/>
      <c r="I150" s="173"/>
      <c r="J150" s="173"/>
      <c r="K150" s="173"/>
      <c r="L150" s="173"/>
      <c r="M150" s="173"/>
      <c r="N150" s="164"/>
      <c r="O150" s="164"/>
      <c r="P150" s="164"/>
      <c r="Q150" s="164"/>
      <c r="R150" s="164"/>
      <c r="S150" s="164"/>
      <c r="T150" s="165"/>
      <c r="U150" s="16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 t="s">
        <v>115</v>
      </c>
      <c r="AF150" s="154">
        <v>0</v>
      </c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</row>
    <row r="151" spans="1:60" outlineLevel="1" x14ac:dyDescent="0.2">
      <c r="A151" s="155"/>
      <c r="B151" s="162"/>
      <c r="C151" s="194" t="s">
        <v>288</v>
      </c>
      <c r="D151" s="166"/>
      <c r="E151" s="170">
        <v>5.7050000000000001</v>
      </c>
      <c r="F151" s="173"/>
      <c r="G151" s="173"/>
      <c r="H151" s="173"/>
      <c r="I151" s="173"/>
      <c r="J151" s="173"/>
      <c r="K151" s="173"/>
      <c r="L151" s="173"/>
      <c r="M151" s="173"/>
      <c r="N151" s="164"/>
      <c r="O151" s="164"/>
      <c r="P151" s="164"/>
      <c r="Q151" s="164"/>
      <c r="R151" s="164"/>
      <c r="S151" s="164"/>
      <c r="T151" s="165"/>
      <c r="U151" s="16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 t="s">
        <v>115</v>
      </c>
      <c r="AF151" s="154">
        <v>0</v>
      </c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</row>
    <row r="152" spans="1:60" outlineLevel="1" x14ac:dyDescent="0.2">
      <c r="A152" s="155"/>
      <c r="B152" s="162"/>
      <c r="C152" s="194" t="s">
        <v>289</v>
      </c>
      <c r="D152" s="166"/>
      <c r="E152" s="170">
        <v>4.8</v>
      </c>
      <c r="F152" s="173"/>
      <c r="G152" s="173"/>
      <c r="H152" s="173"/>
      <c r="I152" s="173"/>
      <c r="J152" s="173"/>
      <c r="K152" s="173"/>
      <c r="L152" s="173"/>
      <c r="M152" s="173"/>
      <c r="N152" s="164"/>
      <c r="O152" s="164"/>
      <c r="P152" s="164"/>
      <c r="Q152" s="164"/>
      <c r="R152" s="164"/>
      <c r="S152" s="164"/>
      <c r="T152" s="165"/>
      <c r="U152" s="16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 t="s">
        <v>115</v>
      </c>
      <c r="AF152" s="154">
        <v>0</v>
      </c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</row>
    <row r="153" spans="1:60" x14ac:dyDescent="0.2">
      <c r="A153" s="156" t="s">
        <v>108</v>
      </c>
      <c r="B153" s="163" t="s">
        <v>79</v>
      </c>
      <c r="C153" s="195" t="s">
        <v>80</v>
      </c>
      <c r="D153" s="167"/>
      <c r="E153" s="171"/>
      <c r="F153" s="174"/>
      <c r="G153" s="174">
        <f>SUMIF(AE154:AE155,"&lt;&gt;NOR",G154:G155)</f>
        <v>0</v>
      </c>
      <c r="H153" s="174"/>
      <c r="I153" s="174">
        <f>SUM(I154:I155)</f>
        <v>0</v>
      </c>
      <c r="J153" s="174"/>
      <c r="K153" s="174">
        <f>SUM(K154:K155)</f>
        <v>0</v>
      </c>
      <c r="L153" s="174"/>
      <c r="M153" s="174">
        <f>SUM(M154:M155)</f>
        <v>0</v>
      </c>
      <c r="N153" s="167"/>
      <c r="O153" s="167">
        <f>SUM(O154:O155)</f>
        <v>0</v>
      </c>
      <c r="P153" s="167"/>
      <c r="Q153" s="167">
        <f>SUM(Q154:Q155)</f>
        <v>0</v>
      </c>
      <c r="R153" s="167"/>
      <c r="S153" s="167"/>
      <c r="T153" s="168"/>
      <c r="U153" s="167">
        <f>SUM(U154:U155)</f>
        <v>139.15</v>
      </c>
      <c r="AE153" t="s">
        <v>109</v>
      </c>
    </row>
    <row r="154" spans="1:60" outlineLevel="1" x14ac:dyDescent="0.2">
      <c r="A154" s="155">
        <v>60</v>
      </c>
      <c r="B154" s="162" t="s">
        <v>290</v>
      </c>
      <c r="C154" s="193" t="s">
        <v>291</v>
      </c>
      <c r="D154" s="164" t="s">
        <v>143</v>
      </c>
      <c r="E154" s="169">
        <v>356.79005999999998</v>
      </c>
      <c r="F154" s="172"/>
      <c r="G154" s="173">
        <f>ROUND(E154*F154,2)</f>
        <v>0</v>
      </c>
      <c r="H154" s="172"/>
      <c r="I154" s="173">
        <f>ROUND(E154*H154,2)</f>
        <v>0</v>
      </c>
      <c r="J154" s="172"/>
      <c r="K154" s="173">
        <f>ROUND(E154*J154,2)</f>
        <v>0</v>
      </c>
      <c r="L154" s="173">
        <v>21</v>
      </c>
      <c r="M154" s="173">
        <f>G154*(1+L154/100)</f>
        <v>0</v>
      </c>
      <c r="N154" s="164">
        <v>0</v>
      </c>
      <c r="O154" s="164">
        <f>ROUND(E154*N154,5)</f>
        <v>0</v>
      </c>
      <c r="P154" s="164">
        <v>0</v>
      </c>
      <c r="Q154" s="164">
        <f>ROUND(E154*P154,5)</f>
        <v>0</v>
      </c>
      <c r="R154" s="164"/>
      <c r="S154" s="164"/>
      <c r="T154" s="165">
        <v>0.39</v>
      </c>
      <c r="U154" s="164">
        <f>ROUND(E154*T154,2)</f>
        <v>139.15</v>
      </c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 t="s">
        <v>119</v>
      </c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</row>
    <row r="155" spans="1:60" ht="22.5" outlineLevel="1" x14ac:dyDescent="0.2">
      <c r="A155" s="155"/>
      <c r="B155" s="162"/>
      <c r="C155" s="194" t="s">
        <v>292</v>
      </c>
      <c r="D155" s="166"/>
      <c r="E155" s="170">
        <v>356.79005999999998</v>
      </c>
      <c r="F155" s="173"/>
      <c r="G155" s="173"/>
      <c r="H155" s="173"/>
      <c r="I155" s="173"/>
      <c r="J155" s="173"/>
      <c r="K155" s="173"/>
      <c r="L155" s="173"/>
      <c r="M155" s="173"/>
      <c r="N155" s="164"/>
      <c r="O155" s="164"/>
      <c r="P155" s="164"/>
      <c r="Q155" s="164"/>
      <c r="R155" s="164"/>
      <c r="S155" s="164"/>
      <c r="T155" s="165"/>
      <c r="U155" s="16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 t="s">
        <v>115</v>
      </c>
      <c r="AF155" s="154">
        <v>0</v>
      </c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</row>
    <row r="156" spans="1:60" x14ac:dyDescent="0.2">
      <c r="A156" s="156" t="s">
        <v>108</v>
      </c>
      <c r="B156" s="163" t="s">
        <v>81</v>
      </c>
      <c r="C156" s="195" t="s">
        <v>26</v>
      </c>
      <c r="D156" s="167"/>
      <c r="E156" s="171"/>
      <c r="F156" s="174"/>
      <c r="G156" s="174">
        <f>SUMIF(AE157:AE164,"&lt;&gt;NOR",G157:G164)</f>
        <v>0</v>
      </c>
      <c r="H156" s="174"/>
      <c r="I156" s="174">
        <f>SUM(I157:I164)</f>
        <v>0</v>
      </c>
      <c r="J156" s="174"/>
      <c r="K156" s="174">
        <f>SUM(K157:K164)</f>
        <v>0</v>
      </c>
      <c r="L156" s="174"/>
      <c r="M156" s="174">
        <f>SUM(M157:M164)</f>
        <v>0</v>
      </c>
      <c r="N156" s="167"/>
      <c r="O156" s="167">
        <f>SUM(O157:O164)</f>
        <v>0</v>
      </c>
      <c r="P156" s="167"/>
      <c r="Q156" s="167">
        <f>SUM(Q157:Q164)</f>
        <v>0</v>
      </c>
      <c r="R156" s="167"/>
      <c r="S156" s="167"/>
      <c r="T156" s="168"/>
      <c r="U156" s="167">
        <f>SUM(U157:U164)</f>
        <v>0</v>
      </c>
      <c r="AE156" t="s">
        <v>109</v>
      </c>
    </row>
    <row r="157" spans="1:60" ht="22.5" outlineLevel="1" x14ac:dyDescent="0.2">
      <c r="A157" s="155">
        <v>61</v>
      </c>
      <c r="B157" s="162" t="s">
        <v>293</v>
      </c>
      <c r="C157" s="193" t="s">
        <v>294</v>
      </c>
      <c r="D157" s="164" t="s">
        <v>295</v>
      </c>
      <c r="E157" s="169">
        <v>1</v>
      </c>
      <c r="F157" s="172"/>
      <c r="G157" s="173">
        <f t="shared" ref="G157:G164" si="0">ROUND(E157*F157,2)</f>
        <v>0</v>
      </c>
      <c r="H157" s="172"/>
      <c r="I157" s="173">
        <f t="shared" ref="I157:I164" si="1">ROUND(E157*H157,2)</f>
        <v>0</v>
      </c>
      <c r="J157" s="172"/>
      <c r="K157" s="173">
        <f t="shared" ref="K157:K164" si="2">ROUND(E157*J157,2)</f>
        <v>0</v>
      </c>
      <c r="L157" s="173">
        <v>21</v>
      </c>
      <c r="M157" s="173">
        <f t="shared" ref="M157:M164" si="3">G157*(1+L157/100)</f>
        <v>0</v>
      </c>
      <c r="N157" s="164">
        <v>0</v>
      </c>
      <c r="O157" s="164">
        <f t="shared" ref="O157:O164" si="4">ROUND(E157*N157,5)</f>
        <v>0</v>
      </c>
      <c r="P157" s="164">
        <v>0</v>
      </c>
      <c r="Q157" s="164">
        <f t="shared" ref="Q157:Q164" si="5">ROUND(E157*P157,5)</f>
        <v>0</v>
      </c>
      <c r="R157" s="164"/>
      <c r="S157" s="164"/>
      <c r="T157" s="165">
        <v>0</v>
      </c>
      <c r="U157" s="164">
        <f t="shared" ref="U157:U164" si="6">ROUND(E157*T157,2)</f>
        <v>0</v>
      </c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 t="s">
        <v>119</v>
      </c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</row>
    <row r="158" spans="1:60" outlineLevel="1" x14ac:dyDescent="0.2">
      <c r="A158" s="155">
        <v>62</v>
      </c>
      <c r="B158" s="162" t="s">
        <v>296</v>
      </c>
      <c r="C158" s="193" t="s">
        <v>297</v>
      </c>
      <c r="D158" s="164" t="s">
        <v>295</v>
      </c>
      <c r="E158" s="169">
        <v>1</v>
      </c>
      <c r="F158" s="172"/>
      <c r="G158" s="173">
        <f t="shared" si="0"/>
        <v>0</v>
      </c>
      <c r="H158" s="172"/>
      <c r="I158" s="173">
        <f t="shared" si="1"/>
        <v>0</v>
      </c>
      <c r="J158" s="172"/>
      <c r="K158" s="173">
        <f t="shared" si="2"/>
        <v>0</v>
      </c>
      <c r="L158" s="173">
        <v>21</v>
      </c>
      <c r="M158" s="173">
        <f t="shared" si="3"/>
        <v>0</v>
      </c>
      <c r="N158" s="164">
        <v>0</v>
      </c>
      <c r="O158" s="164">
        <f t="shared" si="4"/>
        <v>0</v>
      </c>
      <c r="P158" s="164">
        <v>0</v>
      </c>
      <c r="Q158" s="164">
        <f t="shared" si="5"/>
        <v>0</v>
      </c>
      <c r="R158" s="164"/>
      <c r="S158" s="164"/>
      <c r="T158" s="165">
        <v>0</v>
      </c>
      <c r="U158" s="164">
        <f t="shared" si="6"/>
        <v>0</v>
      </c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 t="s">
        <v>119</v>
      </c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</row>
    <row r="159" spans="1:60" outlineLevel="1" x14ac:dyDescent="0.2">
      <c r="A159" s="155">
        <v>63</v>
      </c>
      <c r="B159" s="162" t="s">
        <v>298</v>
      </c>
      <c r="C159" s="193" t="s">
        <v>299</v>
      </c>
      <c r="D159" s="164" t="s">
        <v>295</v>
      </c>
      <c r="E159" s="169">
        <v>1</v>
      </c>
      <c r="F159" s="172"/>
      <c r="G159" s="173">
        <f t="shared" si="0"/>
        <v>0</v>
      </c>
      <c r="H159" s="172"/>
      <c r="I159" s="173">
        <f t="shared" si="1"/>
        <v>0</v>
      </c>
      <c r="J159" s="172"/>
      <c r="K159" s="173">
        <f t="shared" si="2"/>
        <v>0</v>
      </c>
      <c r="L159" s="173">
        <v>21</v>
      </c>
      <c r="M159" s="173">
        <f t="shared" si="3"/>
        <v>0</v>
      </c>
      <c r="N159" s="164">
        <v>0</v>
      </c>
      <c r="O159" s="164">
        <f t="shared" si="4"/>
        <v>0</v>
      </c>
      <c r="P159" s="164">
        <v>0</v>
      </c>
      <c r="Q159" s="164">
        <f t="shared" si="5"/>
        <v>0</v>
      </c>
      <c r="R159" s="164"/>
      <c r="S159" s="164"/>
      <c r="T159" s="165">
        <v>0</v>
      </c>
      <c r="U159" s="164">
        <f t="shared" si="6"/>
        <v>0</v>
      </c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 t="s">
        <v>119</v>
      </c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</row>
    <row r="160" spans="1:60" outlineLevel="1" x14ac:dyDescent="0.2">
      <c r="A160" s="155">
        <v>64</v>
      </c>
      <c r="B160" s="162" t="s">
        <v>300</v>
      </c>
      <c r="C160" s="193" t="s">
        <v>301</v>
      </c>
      <c r="D160" s="164" t="s">
        <v>295</v>
      </c>
      <c r="E160" s="169">
        <v>1</v>
      </c>
      <c r="F160" s="172"/>
      <c r="G160" s="173">
        <f t="shared" si="0"/>
        <v>0</v>
      </c>
      <c r="H160" s="172"/>
      <c r="I160" s="173">
        <f t="shared" si="1"/>
        <v>0</v>
      </c>
      <c r="J160" s="172"/>
      <c r="K160" s="173">
        <f t="shared" si="2"/>
        <v>0</v>
      </c>
      <c r="L160" s="173">
        <v>21</v>
      </c>
      <c r="M160" s="173">
        <f t="shared" si="3"/>
        <v>0</v>
      </c>
      <c r="N160" s="164">
        <v>0</v>
      </c>
      <c r="O160" s="164">
        <f t="shared" si="4"/>
        <v>0</v>
      </c>
      <c r="P160" s="164">
        <v>0</v>
      </c>
      <c r="Q160" s="164">
        <f t="shared" si="5"/>
        <v>0</v>
      </c>
      <c r="R160" s="164"/>
      <c r="S160" s="164"/>
      <c r="T160" s="165">
        <v>0</v>
      </c>
      <c r="U160" s="164">
        <f t="shared" si="6"/>
        <v>0</v>
      </c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 t="s">
        <v>119</v>
      </c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 outlineLevel="1" x14ac:dyDescent="0.2">
      <c r="A161" s="155">
        <v>65</v>
      </c>
      <c r="B161" s="162" t="s">
        <v>302</v>
      </c>
      <c r="C161" s="193" t="s">
        <v>303</v>
      </c>
      <c r="D161" s="164" t="s">
        <v>295</v>
      </c>
      <c r="E161" s="169">
        <v>1</v>
      </c>
      <c r="F161" s="172"/>
      <c r="G161" s="173">
        <f t="shared" si="0"/>
        <v>0</v>
      </c>
      <c r="H161" s="172"/>
      <c r="I161" s="173">
        <f t="shared" si="1"/>
        <v>0</v>
      </c>
      <c r="J161" s="172"/>
      <c r="K161" s="173">
        <f t="shared" si="2"/>
        <v>0</v>
      </c>
      <c r="L161" s="173">
        <v>21</v>
      </c>
      <c r="M161" s="173">
        <f t="shared" si="3"/>
        <v>0</v>
      </c>
      <c r="N161" s="164">
        <v>0</v>
      </c>
      <c r="O161" s="164">
        <f t="shared" si="4"/>
        <v>0</v>
      </c>
      <c r="P161" s="164">
        <v>0</v>
      </c>
      <c r="Q161" s="164">
        <f t="shared" si="5"/>
        <v>0</v>
      </c>
      <c r="R161" s="164"/>
      <c r="S161" s="164"/>
      <c r="T161" s="165">
        <v>0</v>
      </c>
      <c r="U161" s="164">
        <f t="shared" si="6"/>
        <v>0</v>
      </c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 t="s">
        <v>119</v>
      </c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</row>
    <row r="162" spans="1:60" outlineLevel="1" x14ac:dyDescent="0.2">
      <c r="A162" s="155">
        <v>66</v>
      </c>
      <c r="B162" s="162" t="s">
        <v>304</v>
      </c>
      <c r="C162" s="193" t="s">
        <v>305</v>
      </c>
      <c r="D162" s="164" t="s">
        <v>295</v>
      </c>
      <c r="E162" s="169">
        <v>1</v>
      </c>
      <c r="F162" s="172"/>
      <c r="G162" s="173">
        <f t="shared" si="0"/>
        <v>0</v>
      </c>
      <c r="H162" s="172"/>
      <c r="I162" s="173">
        <f t="shared" si="1"/>
        <v>0</v>
      </c>
      <c r="J162" s="172"/>
      <c r="K162" s="173">
        <f t="shared" si="2"/>
        <v>0</v>
      </c>
      <c r="L162" s="173">
        <v>21</v>
      </c>
      <c r="M162" s="173">
        <f t="shared" si="3"/>
        <v>0</v>
      </c>
      <c r="N162" s="164">
        <v>0</v>
      </c>
      <c r="O162" s="164">
        <f t="shared" si="4"/>
        <v>0</v>
      </c>
      <c r="P162" s="164">
        <v>0</v>
      </c>
      <c r="Q162" s="164">
        <f t="shared" si="5"/>
        <v>0</v>
      </c>
      <c r="R162" s="164"/>
      <c r="S162" s="164"/>
      <c r="T162" s="165">
        <v>0</v>
      </c>
      <c r="U162" s="164">
        <f t="shared" si="6"/>
        <v>0</v>
      </c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 t="s">
        <v>119</v>
      </c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</row>
    <row r="163" spans="1:60" outlineLevel="1" x14ac:dyDescent="0.2">
      <c r="A163" s="155">
        <v>67</v>
      </c>
      <c r="B163" s="162" t="s">
        <v>306</v>
      </c>
      <c r="C163" s="193" t="s">
        <v>307</v>
      </c>
      <c r="D163" s="164" t="s">
        <v>295</v>
      </c>
      <c r="E163" s="169">
        <v>1</v>
      </c>
      <c r="F163" s="172"/>
      <c r="G163" s="173">
        <f t="shared" si="0"/>
        <v>0</v>
      </c>
      <c r="H163" s="172"/>
      <c r="I163" s="173">
        <f t="shared" si="1"/>
        <v>0</v>
      </c>
      <c r="J163" s="172"/>
      <c r="K163" s="173">
        <f t="shared" si="2"/>
        <v>0</v>
      </c>
      <c r="L163" s="173">
        <v>21</v>
      </c>
      <c r="M163" s="173">
        <f t="shared" si="3"/>
        <v>0</v>
      </c>
      <c r="N163" s="164">
        <v>0</v>
      </c>
      <c r="O163" s="164">
        <f t="shared" si="4"/>
        <v>0</v>
      </c>
      <c r="P163" s="164">
        <v>0</v>
      </c>
      <c r="Q163" s="164">
        <f t="shared" si="5"/>
        <v>0</v>
      </c>
      <c r="R163" s="164"/>
      <c r="S163" s="164"/>
      <c r="T163" s="165">
        <v>0</v>
      </c>
      <c r="U163" s="164">
        <f t="shared" si="6"/>
        <v>0</v>
      </c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 t="s">
        <v>119</v>
      </c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</row>
    <row r="164" spans="1:60" outlineLevel="1" x14ac:dyDescent="0.2">
      <c r="A164" s="182">
        <v>68</v>
      </c>
      <c r="B164" s="183" t="s">
        <v>308</v>
      </c>
      <c r="C164" s="196" t="s">
        <v>309</v>
      </c>
      <c r="D164" s="184" t="s">
        <v>295</v>
      </c>
      <c r="E164" s="185">
        <v>1</v>
      </c>
      <c r="F164" s="186"/>
      <c r="G164" s="187">
        <f t="shared" si="0"/>
        <v>0</v>
      </c>
      <c r="H164" s="186"/>
      <c r="I164" s="187">
        <f t="shared" si="1"/>
        <v>0</v>
      </c>
      <c r="J164" s="186"/>
      <c r="K164" s="187">
        <f t="shared" si="2"/>
        <v>0</v>
      </c>
      <c r="L164" s="187">
        <v>21</v>
      </c>
      <c r="M164" s="187">
        <f t="shared" si="3"/>
        <v>0</v>
      </c>
      <c r="N164" s="184">
        <v>0</v>
      </c>
      <c r="O164" s="184">
        <f t="shared" si="4"/>
        <v>0</v>
      </c>
      <c r="P164" s="184">
        <v>0</v>
      </c>
      <c r="Q164" s="184">
        <f t="shared" si="5"/>
        <v>0</v>
      </c>
      <c r="R164" s="184"/>
      <c r="S164" s="184"/>
      <c r="T164" s="188">
        <v>0</v>
      </c>
      <c r="U164" s="184">
        <f t="shared" si="6"/>
        <v>0</v>
      </c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 t="s">
        <v>119</v>
      </c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 x14ac:dyDescent="0.2">
      <c r="A165" s="6"/>
      <c r="B165" s="7" t="s">
        <v>310</v>
      </c>
      <c r="C165" s="197" t="s">
        <v>310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AC165">
        <v>15</v>
      </c>
      <c r="AD165">
        <v>21</v>
      </c>
    </row>
    <row r="166" spans="1:60" x14ac:dyDescent="0.2">
      <c r="A166" s="189"/>
      <c r="B166" s="190">
        <v>26</v>
      </c>
      <c r="C166" s="198" t="s">
        <v>310</v>
      </c>
      <c r="D166" s="191"/>
      <c r="E166" s="191"/>
      <c r="F166" s="191"/>
      <c r="G166" s="192">
        <f>G8+G64+G67+G74+G111+G113+G145+G148+G153+G156</f>
        <v>0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AC166">
        <f>SUMIF(L7:L164,AC165,G7:G164)</f>
        <v>0</v>
      </c>
      <c r="AD166">
        <f>SUMIF(L7:L164,AD165,G7:G164)</f>
        <v>0</v>
      </c>
      <c r="AE166" t="s">
        <v>311</v>
      </c>
    </row>
    <row r="167" spans="1:60" x14ac:dyDescent="0.2">
      <c r="A167" s="6"/>
      <c r="B167" s="7" t="s">
        <v>310</v>
      </c>
      <c r="C167" s="197" t="s">
        <v>310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60" x14ac:dyDescent="0.2">
      <c r="A168" s="6"/>
      <c r="B168" s="7" t="s">
        <v>310</v>
      </c>
      <c r="C168" s="197" t="s">
        <v>310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60" x14ac:dyDescent="0.2">
      <c r="A169" s="265">
        <v>33</v>
      </c>
      <c r="B169" s="265"/>
      <c r="C169" s="26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60" x14ac:dyDescent="0.2">
      <c r="A170" s="267"/>
      <c r="B170" s="268"/>
      <c r="C170" s="269"/>
      <c r="D170" s="268"/>
      <c r="E170" s="268"/>
      <c r="F170" s="268"/>
      <c r="G170" s="27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AE170" t="s">
        <v>312</v>
      </c>
    </row>
    <row r="171" spans="1:60" x14ac:dyDescent="0.2">
      <c r="A171" s="271"/>
      <c r="B171" s="272"/>
      <c r="C171" s="273"/>
      <c r="D171" s="272"/>
      <c r="E171" s="272"/>
      <c r="F171" s="272"/>
      <c r="G171" s="274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60" x14ac:dyDescent="0.2">
      <c r="A172" s="271"/>
      <c r="B172" s="272"/>
      <c r="C172" s="273"/>
      <c r="D172" s="272"/>
      <c r="E172" s="272"/>
      <c r="F172" s="272"/>
      <c r="G172" s="27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60" x14ac:dyDescent="0.2">
      <c r="A173" s="271"/>
      <c r="B173" s="272"/>
      <c r="C173" s="273"/>
      <c r="D173" s="272"/>
      <c r="E173" s="272"/>
      <c r="F173" s="272"/>
      <c r="G173" s="27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60" x14ac:dyDescent="0.2">
      <c r="A174" s="275"/>
      <c r="B174" s="276"/>
      <c r="C174" s="277"/>
      <c r="D174" s="276"/>
      <c r="E174" s="276"/>
      <c r="F174" s="276"/>
      <c r="G174" s="27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60" x14ac:dyDescent="0.2">
      <c r="A175" s="6"/>
      <c r="B175" s="7" t="s">
        <v>310</v>
      </c>
      <c r="C175" s="197" t="s">
        <v>310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60" x14ac:dyDescent="0.2">
      <c r="C176" s="199"/>
      <c r="AE176" t="s">
        <v>313</v>
      </c>
    </row>
  </sheetData>
  <mergeCells count="31">
    <mergeCell ref="C124:G124"/>
    <mergeCell ref="C127:G127"/>
    <mergeCell ref="A169:C169"/>
    <mergeCell ref="A170:G174"/>
    <mergeCell ref="C92:G92"/>
    <mergeCell ref="C94:G94"/>
    <mergeCell ref="C97:G97"/>
    <mergeCell ref="C100:G100"/>
    <mergeCell ref="C105:G105"/>
    <mergeCell ref="C117:G117"/>
    <mergeCell ref="C86:G86"/>
    <mergeCell ref="C48:G48"/>
    <mergeCell ref="C51:G51"/>
    <mergeCell ref="C54:G54"/>
    <mergeCell ref="C55:G55"/>
    <mergeCell ref="C60:G60"/>
    <mergeCell ref="C66:G66"/>
    <mergeCell ref="C69:G69"/>
    <mergeCell ref="C72:G72"/>
    <mergeCell ref="C45:G45"/>
    <mergeCell ref="A1:G1"/>
    <mergeCell ref="C2:G2"/>
    <mergeCell ref="C3:G3"/>
    <mergeCell ref="C4:G4"/>
    <mergeCell ref="C14:G14"/>
    <mergeCell ref="C17:G17"/>
    <mergeCell ref="C20:G20"/>
    <mergeCell ref="C23:G23"/>
    <mergeCell ref="C29:G29"/>
    <mergeCell ref="C37:G37"/>
    <mergeCell ref="C42:G42"/>
  </mergeCells>
  <pageMargins left="0.59055118110236204" right="0.39370078740157499" top="0.78740157499999996" bottom="0.78740157499999996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Klementová Alena</cp:lastModifiedBy>
  <cp:lastPrinted>2021-03-11T08:13:21Z</cp:lastPrinted>
  <dcterms:created xsi:type="dcterms:W3CDTF">2009-04-08T07:15:50Z</dcterms:created>
  <dcterms:modified xsi:type="dcterms:W3CDTF">2021-04-09T07:39:19Z</dcterms:modified>
</cp:coreProperties>
</file>