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 Ulice Hostýnská\VZ\2. Výkazy výměr\"/>
    </mc:Choice>
  </mc:AlternateContent>
  <xr:revisionPtr revIDLastSave="0" documentId="13_ncr:1_{F9101C06-0EFD-4718-B6A2-139CCC003405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2" i="12" l="1"/>
  <c r="F39" i="1" s="1"/>
  <c r="F40" i="1" s="1"/>
  <c r="G23" i="1" s="1"/>
  <c r="BA73" i="12"/>
  <c r="BA65" i="12"/>
  <c r="BA57" i="12"/>
  <c r="BA51" i="12"/>
  <c r="BA47" i="12"/>
  <c r="BA43" i="12"/>
  <c r="BA39" i="12"/>
  <c r="BA37" i="12"/>
  <c r="BA35" i="12"/>
  <c r="BA30" i="12"/>
  <c r="BA27" i="12"/>
  <c r="BA25" i="12"/>
  <c r="BA22" i="12"/>
  <c r="BA19" i="12"/>
  <c r="BA16" i="12"/>
  <c r="BA13" i="12"/>
  <c r="BA10" i="12"/>
  <c r="G9" i="12"/>
  <c r="I9" i="12"/>
  <c r="K9" i="12"/>
  <c r="O9" i="12"/>
  <c r="Q9" i="12"/>
  <c r="U9" i="12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21" i="12"/>
  <c r="M21" i="12" s="1"/>
  <c r="I21" i="12"/>
  <c r="K21" i="12"/>
  <c r="O21" i="12"/>
  <c r="Q21" i="12"/>
  <c r="U21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6" i="12"/>
  <c r="G45" i="12" s="1"/>
  <c r="I48" i="1" s="1"/>
  <c r="I46" i="12"/>
  <c r="I45" i="12" s="1"/>
  <c r="K46" i="12"/>
  <c r="K45" i="12" s="1"/>
  <c r="O46" i="12"/>
  <c r="O45" i="12" s="1"/>
  <c r="Q46" i="12"/>
  <c r="Q45" i="12" s="1"/>
  <c r="U46" i="12"/>
  <c r="U45" i="12" s="1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60" i="12"/>
  <c r="M60" i="12" s="1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4" i="12"/>
  <c r="M64" i="12" s="1"/>
  <c r="I64" i="12"/>
  <c r="K64" i="12"/>
  <c r="O64" i="12"/>
  <c r="Q64" i="12"/>
  <c r="U64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6" i="12"/>
  <c r="M76" i="12" s="1"/>
  <c r="M75" i="12" s="1"/>
  <c r="I76" i="12"/>
  <c r="I75" i="12" s="1"/>
  <c r="K76" i="12"/>
  <c r="K75" i="12" s="1"/>
  <c r="O76" i="12"/>
  <c r="O75" i="12" s="1"/>
  <c r="Q76" i="12"/>
  <c r="Q75" i="12" s="1"/>
  <c r="U76" i="12"/>
  <c r="U75" i="12" s="1"/>
  <c r="G79" i="12"/>
  <c r="M79" i="12" s="1"/>
  <c r="M78" i="12" s="1"/>
  <c r="I79" i="12"/>
  <c r="I78" i="12" s="1"/>
  <c r="K79" i="12"/>
  <c r="K78" i="12" s="1"/>
  <c r="O79" i="12"/>
  <c r="O78" i="12" s="1"/>
  <c r="Q79" i="12"/>
  <c r="Q78" i="12" s="1"/>
  <c r="U79" i="12"/>
  <c r="U78" i="12" s="1"/>
  <c r="G82" i="12"/>
  <c r="I82" i="12"/>
  <c r="K82" i="12"/>
  <c r="M82" i="12"/>
  <c r="O82" i="12"/>
  <c r="Q82" i="12"/>
  <c r="U82" i="12"/>
  <c r="G84" i="12"/>
  <c r="I84" i="12"/>
  <c r="K84" i="12"/>
  <c r="O84" i="12"/>
  <c r="Q84" i="12"/>
  <c r="U84" i="12"/>
  <c r="G86" i="12"/>
  <c r="M86" i="12" s="1"/>
  <c r="I86" i="12"/>
  <c r="K86" i="12"/>
  <c r="O86" i="12"/>
  <c r="Q86" i="12"/>
  <c r="U86" i="12"/>
  <c r="G89" i="12"/>
  <c r="M89" i="12" s="1"/>
  <c r="M88" i="12" s="1"/>
  <c r="I89" i="12"/>
  <c r="I88" i="12" s="1"/>
  <c r="K89" i="12"/>
  <c r="K88" i="12" s="1"/>
  <c r="O89" i="12"/>
  <c r="O88" i="12" s="1"/>
  <c r="Q89" i="12"/>
  <c r="Q88" i="12" s="1"/>
  <c r="U89" i="12"/>
  <c r="U88" i="12" s="1"/>
  <c r="G92" i="12"/>
  <c r="M92" i="12" s="1"/>
  <c r="M91" i="12" s="1"/>
  <c r="I92" i="12"/>
  <c r="I91" i="12" s="1"/>
  <c r="K92" i="12"/>
  <c r="K91" i="12" s="1"/>
  <c r="O92" i="12"/>
  <c r="O91" i="12" s="1"/>
  <c r="Q92" i="12"/>
  <c r="Q91" i="12" s="1"/>
  <c r="U92" i="12"/>
  <c r="U91" i="12" s="1"/>
  <c r="G95" i="12"/>
  <c r="M95" i="12" s="1"/>
  <c r="I95" i="12"/>
  <c r="K95" i="12"/>
  <c r="O95" i="12"/>
  <c r="Q95" i="12"/>
  <c r="U95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5" i="12"/>
  <c r="M105" i="12" s="1"/>
  <c r="I105" i="12"/>
  <c r="K105" i="12"/>
  <c r="O105" i="12"/>
  <c r="Q105" i="12"/>
  <c r="U105" i="12"/>
  <c r="G107" i="12"/>
  <c r="M107" i="12" s="1"/>
  <c r="I107" i="12"/>
  <c r="K107" i="12"/>
  <c r="O107" i="12"/>
  <c r="Q107" i="12"/>
  <c r="U107" i="12"/>
  <c r="G109" i="12"/>
  <c r="M109" i="12" s="1"/>
  <c r="I109" i="12"/>
  <c r="K109" i="12"/>
  <c r="O109" i="12"/>
  <c r="Q109" i="12"/>
  <c r="U109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AD112" i="12" l="1"/>
  <c r="G39" i="1" s="1"/>
  <c r="G40" i="1" s="1"/>
  <c r="G25" i="1" s="1"/>
  <c r="G26" i="1" s="1"/>
  <c r="G91" i="12"/>
  <c r="I54" i="1" s="1"/>
  <c r="I17" i="1" s="1"/>
  <c r="G88" i="12"/>
  <c r="I53" i="1" s="1"/>
  <c r="G78" i="12"/>
  <c r="I51" i="1" s="1"/>
  <c r="K81" i="12"/>
  <c r="G75" i="12"/>
  <c r="I50" i="1" s="1"/>
  <c r="U81" i="12"/>
  <c r="M49" i="12"/>
  <c r="U94" i="12"/>
  <c r="I94" i="12"/>
  <c r="Q81" i="12"/>
  <c r="G94" i="12"/>
  <c r="I55" i="1" s="1"/>
  <c r="I19" i="1" s="1"/>
  <c r="K94" i="12"/>
  <c r="O81" i="12"/>
  <c r="O8" i="12"/>
  <c r="K8" i="12"/>
  <c r="M9" i="12"/>
  <c r="M8" i="12" s="1"/>
  <c r="O49" i="12"/>
  <c r="Q94" i="12"/>
  <c r="U49" i="12"/>
  <c r="K49" i="12"/>
  <c r="Q8" i="12"/>
  <c r="U8" i="12"/>
  <c r="G8" i="12"/>
  <c r="I8" i="12"/>
  <c r="O94" i="12"/>
  <c r="G81" i="12"/>
  <c r="I52" i="1" s="1"/>
  <c r="I81" i="12"/>
  <c r="Q49" i="12"/>
  <c r="I49" i="12"/>
  <c r="G24" i="1"/>
  <c r="G29" i="1" s="1"/>
  <c r="G28" i="1"/>
  <c r="M94" i="12"/>
  <c r="G49" i="12"/>
  <c r="I49" i="1" s="1"/>
  <c r="M84" i="12"/>
  <c r="M81" i="12" s="1"/>
  <c r="M46" i="12"/>
  <c r="M45" i="12" s="1"/>
  <c r="H39" i="1" l="1"/>
  <c r="I39" i="1" s="1"/>
  <c r="I40" i="1" s="1"/>
  <c r="J39" i="1" s="1"/>
  <c r="J40" i="1" s="1"/>
  <c r="H40" i="1"/>
  <c r="I47" i="1"/>
  <c r="G112" i="12"/>
  <c r="I56" i="1" l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<sst xmlns="http://schemas.openxmlformats.org/spreadsheetml/2006/main" count="453" uniqueCount="236">
  <si>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</si>
  <si>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</si>
  <si>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</si>
  <si>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</si>
  <si>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</si>
  <si>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</si>
  <si>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</si>
  <si>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</si>
  <si>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</si>
  <si>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</si>
  <si>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</si>
  <si>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</si>
  <si>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</si>
  <si>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</si>
  <si>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</si>
  <si>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</si>
  <si>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</si>
  <si>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</si>
  <si>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</si>
  <si>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</si>
  <si>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</si>
  <si>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</si>
  <si>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</si>
  <si>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</si>
  <si>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</si>
  <si>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</si>
  <si>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</si>
  <si>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</si>
  <si>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</si>
  <si>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</si>
  <si>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</si>
  <si>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</si>
  <si>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</si>
  <si>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</si>
  <si>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</si>
  <si>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</si>
  <si>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</si>
  <si>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</si>
  <si>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</si>
  <si>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</si>
  <si>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</si>
  <si>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</si>
  <si>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Hostýnem, ul. Hostýnská</t>
  </si>
  <si>
    <t>Rozpočet:</t>
  </si>
  <si>
    <t>Misto</t>
  </si>
  <si>
    <t>Ing. Tomáš Olša</t>
  </si>
  <si>
    <t>Rekonstrukce chodníků v ulici Hostýnská, Bystřice pod Hostýnem (SO 101)</t>
  </si>
  <si>
    <t>Město Bystřice pod Hostýnem</t>
  </si>
  <si>
    <t>Masarykovo nám. 137</t>
  </si>
  <si>
    <t>Bystřice pod Hostýnem</t>
  </si>
  <si>
    <t>76861</t>
  </si>
  <si>
    <t>00287113</t>
  </si>
  <si>
    <t>CZ00287113</t>
  </si>
  <si>
    <t>není znám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</si>
  <si>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</si>
  <si>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</si>
  <si>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</si>
  <si>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</si>
  <si>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</si>
  <si>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</si>
  <si>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</si>
  <si>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</si>
  <si>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</si>
  <si>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</si>
  <si>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</si>
  <si>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</si>
  <si>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</si>
  <si>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</si>
  <si>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</si>
  <si>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</si>
  <si>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</si>
  <si>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</si>
  <si>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</si>
  <si>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</si>
  <si>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</si>
  <si>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</si>
  <si>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</si>
  <si>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</si>
  <si>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</si>
  <si>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</si>
  <si>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</si>
  <si>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</si>
  <si>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</si>
  <si>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</si>
  <si>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</si>
  <si>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</si>
  <si>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</si>
  <si>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</si>
  <si>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</si>
  <si>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</si>
  <si>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</si>
  <si>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</si>
  <si>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</si>
  <si>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</si>
  <si>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</si>
  <si>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</si>
  <si>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</si>
  <si>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</si>
  <si>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</si>
  <si>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</si>
  <si>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</si>
  <si>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</si>
  <si>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</si>
  <si>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</si>
  <si>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113201011RAA</t>
  </si>
  <si>
    <t>Vytrhání obrubníků silničních, včetně naložení a odvozu na skládku do 1 km</t>
  </si>
  <si>
    <t>m</t>
  </si>
  <si>
    <t>POL2_0</t>
  </si>
  <si>
    <t>S vybouráním lože.</t>
  </si>
  <si>
    <t>POP</t>
  </si>
  <si>
    <t>SO 101:3+3</t>
  </si>
  <si>
    <t>VV</t>
  </si>
  <si>
    <t>113201012RAA</t>
  </si>
  <si>
    <t>Vytrhání obrubníků chodníkových a parkových, včetně naložení a odvozu na skládku do 1 km</t>
  </si>
  <si>
    <t>SO 101:195</t>
  </si>
  <si>
    <t>113106004RAB</t>
  </si>
  <si>
    <t>Odstranění beton.dlažby vč.podkladu, pl.nad 50 m2, včetně nakládání a odvozu na skládku do 1 km</t>
  </si>
  <si>
    <t>m2</t>
  </si>
  <si>
    <t>včetně podkladních konstrukčních vrstev</t>
  </si>
  <si>
    <t>SO 101:88+237</t>
  </si>
  <si>
    <t>113106000RAB</t>
  </si>
  <si>
    <t>Odstranění zám.dlažby 6 cm vč.podkladu,pl.do 50 m2, včetně naložení a odvozu na skládku do 1 km</t>
  </si>
  <si>
    <t>SO 101:11+7</t>
  </si>
  <si>
    <t>113107100RAB</t>
  </si>
  <si>
    <t>Odstranění bet.vozovky, kryt tl. 8 cm, pl.do 50 m2, včetně naložení a odvozu na skládku do 1 km</t>
  </si>
  <si>
    <t>SO 101:6</t>
  </si>
  <si>
    <t>132200010RAA</t>
  </si>
  <si>
    <t>Hloubení nezapaž. rýh šířky do 60 cm v hornině 1-4, odvoz do  1 km, uložení na skládku</t>
  </si>
  <si>
    <t>m3</t>
  </si>
  <si>
    <t>S urovnáním dna do předepsaného profilu a spádu, se svislým přemístěním, s naložením na dopravní prostředek, s odvozem a uložením na skládku, bez poplatku za skládku.</t>
  </si>
  <si>
    <t>122201109R00</t>
  </si>
  <si>
    <t>Příplatek za lepivost - odkopávky v hor. 3</t>
  </si>
  <si>
    <t>POL1_0</t>
  </si>
  <si>
    <t>Odkopávky a prokopávky nezapažené s přehozením výkopku na vzdálenost do 3 m nebo s naložením na dopravní prostředek.</t>
  </si>
  <si>
    <t>SO 101:26,02350</t>
  </si>
  <si>
    <t>162100010RAA</t>
  </si>
  <si>
    <t>Vodorovné přemístění výkopku, příplatek za každý další 1 km</t>
  </si>
  <si>
    <t>Příplatek za vodorovné přemístění výkopku přes vymezenou dopravní vzdálenost uvedenou u jednotlivých položek.</t>
  </si>
  <si>
    <t>SO 101 - skládka Žopy (cca 13 km):12*26,02350</t>
  </si>
  <si>
    <t>199000005R00</t>
  </si>
  <si>
    <t>Poplatek za skládku zeminy 1- 4</t>
  </si>
  <si>
    <t>t</t>
  </si>
  <si>
    <t>SO 101:26,02350*1750/1000</t>
  </si>
  <si>
    <t>122100010RAA</t>
  </si>
  <si>
    <t>Odkopávky nezapažené v hornině 1-4, naložení, odvoz 1 km, uložení</t>
  </si>
  <si>
    <t>Nezapažené s naložením na dopravní prostředek, odvozem a uložením na skládku, bez poplatku za skládku.</t>
  </si>
  <si>
    <t>SO 101 - skládka Žopy (cca 13 km):12*49,764</t>
  </si>
  <si>
    <t>181101102R00</t>
  </si>
  <si>
    <t>Úprava pláně v zářezech v hor. 1-4, se zhutněním</t>
  </si>
  <si>
    <t>Vyrovnáním výškových rozdílů.</t>
  </si>
  <si>
    <t>SO 101:377</t>
  </si>
  <si>
    <t>212750010RAB</t>
  </si>
  <si>
    <t>Trativody z drenážních trubek, lože štěrkopís.,obsyp kamenivem,světlost trub 10cm</t>
  </si>
  <si>
    <t>Trativody z drenážních trubek, včetně lože ze štěrkopísku a obsypu z z kameniva, bez výkopu rýhy.</t>
  </si>
  <si>
    <t>SO 101 - odvodnění zemní pláně:173,49</t>
  </si>
  <si>
    <t>567122111R00</t>
  </si>
  <si>
    <t>Podklad z kameniva zpev.cementem SC C8/10 tl.12 cm</t>
  </si>
  <si>
    <t>Bez dilatačních spár, s rozprostřením a zhutněním.</t>
  </si>
  <si>
    <t>564851111RT2</t>
  </si>
  <si>
    <t>Podklad ze štěrkodrti po zhutnění tloušťky 15 cm, štěrkodrť frakce 0-32 mm</t>
  </si>
  <si>
    <t>SO 101 - 1. podkladní vrstva:377</t>
  </si>
  <si>
    <t>564851111RT4</t>
  </si>
  <si>
    <t>Podklad ze štěrkodrti po zhutnění tloušťky 15 cm, štěrkodrť frakce 0-63 mm</t>
  </si>
  <si>
    <t>SO 101 - 2. podkladní vrstva u vjezdů:(41+10)*1,1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</si>
  <si>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</si>
  <si>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</si>
  <si>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</si>
  <si>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SO 101 - chodník:322</t>
  </si>
  <si>
    <t>SO 101 - varovné a signální pásy u přejezdu:4</t>
  </si>
  <si>
    <t>59245110R</t>
  </si>
  <si>
    <t>Dlažba sklad. 20x10x6 cm přírodní</t>
  </si>
  <si>
    <t>POL3_0</t>
  </si>
  <si>
    <t>SO 101 - chodník:30+15+29+136+72+30+5+5</t>
  </si>
  <si>
    <t>592451151R</t>
  </si>
  <si>
    <t>Dlažba SLP skladba 20x20x6 cm červená, dlažba pro nevidomé</t>
  </si>
  <si>
    <t>SO 101 - varovné a signální pásy u přejezdu:2+2</t>
  </si>
  <si>
    <t>596215040R00</t>
  </si>
  <si>
    <t>Kladení zámkové dlažby tl. 8 cm do drtě tl. 4 cm</t>
  </si>
  <si>
    <t>SO 101 - vjezdy:41</t>
  </si>
  <si>
    <t>SO 101 - varovné pásy u vjezdů:10</t>
  </si>
  <si>
    <t>592451171R</t>
  </si>
  <si>
    <t>Dlažba 20x10x8 cm červená</t>
  </si>
  <si>
    <t>SO 101 - vjezdy:8+8+8+8+9</t>
  </si>
  <si>
    <t>592451158R</t>
  </si>
  <si>
    <t>Dlažba SLP skladba 20x20x8 cm červená, dlažba pro nevidomé</t>
  </si>
  <si>
    <t>SO 101 - varovné pásy u vjezdů:2+2+2+2+2</t>
  </si>
  <si>
    <t>591100031RA0</t>
  </si>
  <si>
    <t>Chodník z dlažby zámkové tl. 6 cm - oprava</t>
  </si>
  <si>
    <t>S provedením potřebných zemních prací, ve skladbách podle popisu, s dodávkou a osazením obrubníků.</t>
  </si>
  <si>
    <t>SO 101 - předláždění stávajících chodníků:5</t>
  </si>
  <si>
    <t>899431111R00</t>
  </si>
  <si>
    <t>Výšková úprava do 20 cm, zvýšení/snížení krytu šoupěte</t>
  </si>
  <si>
    <t>kus</t>
  </si>
  <si>
    <t>SO 101:13</t>
  </si>
  <si>
    <t>917862111RT5</t>
  </si>
  <si>
    <t>Osazení stojat. obrub.bet. s opěrou,lože z C 16/20, včetně obrubníku 100/10/25</t>
  </si>
  <si>
    <t>SO 101:15+1+7+1+15+1+63+1+37+1+19+3+5+19+11+2</t>
  </si>
  <si>
    <t>979082213R00</t>
  </si>
  <si>
    <t>Vodorovná doprava suti po suchu do 1 km</t>
  </si>
  <si>
    <t>SO 101 - vybouraný materiál:172,6192</t>
  </si>
  <si>
    <t>979082219R00</t>
  </si>
  <si>
    <t>Příplatek za dopravu suti po suchu za další 1 km</t>
  </si>
  <si>
    <t>SO 101 - skládka Žopy (cca 13 km):12*172,6192</t>
  </si>
  <si>
    <t>979990103R00</t>
  </si>
  <si>
    <t>Poplatek za skládku suti - beton do 30x30 cm, včetně podkladu</t>
  </si>
  <si>
    <t>SO 101:172,6192</t>
  </si>
  <si>
    <t>998223011R00</t>
  </si>
  <si>
    <t>Přesun hmot, pozemní komunikace, kryt dlážděný</t>
  </si>
  <si>
    <t>Soubor</t>
  </si>
  <si>
    <t>SO 101:1</t>
  </si>
  <si>
    <t>711823111RT2</t>
  </si>
  <si>
    <t>Položení nopové fólie vodorovně, včetně dodávky fólie</t>
  </si>
  <si>
    <t>SO 101:140*0,5</t>
  </si>
  <si>
    <t>005111020R</t>
  </si>
  <si>
    <t>Vytyčení stavby</t>
  </si>
  <si>
    <t>005111021R</t>
  </si>
  <si>
    <t>Vytyčení inženýrských sítí</t>
  </si>
  <si>
    <t>005121010R</t>
  </si>
  <si>
    <t>Vybudování zařízení staveniště</t>
  </si>
  <si>
    <t>005121030R</t>
  </si>
  <si>
    <t>Odstranění zařízení staveniště</t>
  </si>
  <si>
    <t>005211030R</t>
  </si>
  <si>
    <t xml:space="preserve">Dočasná dopravní opatření </t>
  </si>
  <si>
    <t>004111010R</t>
  </si>
  <si>
    <t>Průzkumné práce, laboratorní zkoušky, zkoušky únosnosti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</si>
  <si>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</si>
  <si>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</si>
  <si>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</si>
  <si>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</si>
  <si>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/>
  </si>
  <si>
    <t>SUM</t>
  </si>
  <si>
    <t>POPUZIV</t>
  </si>
  <si>
    <t>END</t>
  </si>
  <si>
    <t>Soupis prací</t>
  </si>
  <si>
    <t>Rekonstrukce chodníku v ulici Hostýnská, Bystřice pod Hostýnem (SO 101)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</si>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</sst>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N19" sqref="N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233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40</v>
      </c>
      <c r="C2" s="82"/>
      <c r="D2" s="226" t="s">
        <v>234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44</v>
      </c>
      <c r="C3" s="84"/>
      <c r="D3" s="219" t="s">
        <v>42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 t="s">
        <v>53</v>
      </c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SUMIF(F47:F55,A16,I47:I55)+SUMIF(F47:F55,"PSU",I47:I55)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SUMIF(F47:F55,A17,I47:I55)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SUMIF(F47:F55,A18,I47:I55)</f>
        <v>0</v>
      </c>
      <c r="J18" s="210"/>
    </row>
    <row r="19" spans="1:10" ht="23.25" customHeight="1" x14ac:dyDescent="0.2">
      <c r="A19" s="141" t="s">
        <v>75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SUMIF(F47:F55,A19,I47:I55)</f>
        <v>0</v>
      </c>
      <c r="J19" s="210"/>
    </row>
    <row r="20" spans="1:10" ht="23.25" customHeight="1" x14ac:dyDescent="0.2">
      <c r="A20" s="141" t="s">
        <v>76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SUMIF(F47:F55,A20,I47:I55)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54</v>
      </c>
      <c r="C39" s="234" t="s">
        <v>46</v>
      </c>
      <c r="D39" s="235"/>
      <c r="E39" s="235"/>
      <c r="F39" s="108">
        <f>'Rozpočet Pol'!AC112</f>
        <v>0</v>
      </c>
      <c r="G39" s="109">
        <f>'Rozpočet Pol'!AD112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55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57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58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59</v>
      </c>
      <c r="C47" s="241" t="s">
        <v>60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61</v>
      </c>
      <c r="C48" s="224" t="s">
        <v>62</v>
      </c>
      <c r="D48" s="225"/>
      <c r="E48" s="225"/>
      <c r="F48" s="134" t="s">
        <v>23</v>
      </c>
      <c r="G48" s="135"/>
      <c r="H48" s="135"/>
      <c r="I48" s="223">
        <f>'Rozpočet Pol'!G45</f>
        <v>0</v>
      </c>
      <c r="J48" s="223"/>
    </row>
    <row r="49" spans="1:10" ht="25.5" customHeight="1" x14ac:dyDescent="0.2">
      <c r="A49" s="122"/>
      <c r="B49" s="124" t="s">
        <v>63</v>
      </c>
      <c r="C49" s="224" t="s">
        <v>64</v>
      </c>
      <c r="D49" s="225"/>
      <c r="E49" s="225"/>
      <c r="F49" s="134" t="s">
        <v>23</v>
      </c>
      <c r="G49" s="135"/>
      <c r="H49" s="135"/>
      <c r="I49" s="223">
        <f>'Rozpočet Pol'!G49</f>
        <v>0</v>
      </c>
      <c r="J49" s="223"/>
    </row>
    <row r="50" spans="1:10" ht="25.5" customHeight="1" x14ac:dyDescent="0.2">
      <c r="A50" s="122"/>
      <c r="B50" s="124" t="s">
        <v>65</v>
      </c>
      <c r="C50" s="224" t="s">
        <v>66</v>
      </c>
      <c r="D50" s="225"/>
      <c r="E50" s="225"/>
      <c r="F50" s="134" t="s">
        <v>23</v>
      </c>
      <c r="G50" s="135"/>
      <c r="H50" s="135"/>
      <c r="I50" s="223">
        <f>'Rozpočet Pol'!G75</f>
        <v>0</v>
      </c>
      <c r="J50" s="223"/>
    </row>
    <row r="51" spans="1:10" ht="25.5" customHeight="1" x14ac:dyDescent="0.2">
      <c r="A51" s="122"/>
      <c r="B51" s="124" t="s">
        <v>67</v>
      </c>
      <c r="C51" s="224" t="s">
        <v>68</v>
      </c>
      <c r="D51" s="225"/>
      <c r="E51" s="225"/>
      <c r="F51" s="134" t="s">
        <v>23</v>
      </c>
      <c r="G51" s="135"/>
      <c r="H51" s="135"/>
      <c r="I51" s="223">
        <f>'Rozpočet Pol'!G78</f>
        <v>0</v>
      </c>
      <c r="J51" s="223"/>
    </row>
    <row r="52" spans="1:10" ht="25.5" customHeight="1" x14ac:dyDescent="0.2">
      <c r="A52" s="122"/>
      <c r="B52" s="124" t="s">
        <v>69</v>
      </c>
      <c r="C52" s="224" t="s">
        <v>70</v>
      </c>
      <c r="D52" s="225"/>
      <c r="E52" s="225"/>
      <c r="F52" s="134" t="s">
        <v>23</v>
      </c>
      <c r="G52" s="135"/>
      <c r="H52" s="135"/>
      <c r="I52" s="223">
        <f>'Rozpočet Pol'!G81</f>
        <v>0</v>
      </c>
      <c r="J52" s="223"/>
    </row>
    <row r="53" spans="1:10" ht="25.5" customHeight="1" x14ac:dyDescent="0.2">
      <c r="A53" s="122"/>
      <c r="B53" s="124" t="s">
        <v>71</v>
      </c>
      <c r="C53" s="224" t="s">
        <v>72</v>
      </c>
      <c r="D53" s="225"/>
      <c r="E53" s="225"/>
      <c r="F53" s="134" t="s">
        <v>23</v>
      </c>
      <c r="G53" s="135"/>
      <c r="H53" s="135"/>
      <c r="I53" s="223">
        <f>'Rozpočet Pol'!G88</f>
        <v>0</v>
      </c>
      <c r="J53" s="223"/>
    </row>
    <row r="54" spans="1:10" ht="25.5" customHeight="1" x14ac:dyDescent="0.2">
      <c r="A54" s="122"/>
      <c r="B54" s="124" t="s">
        <v>73</v>
      </c>
      <c r="C54" s="224" t="s">
        <v>74</v>
      </c>
      <c r="D54" s="225"/>
      <c r="E54" s="225"/>
      <c r="F54" s="134" t="s">
        <v>24</v>
      </c>
      <c r="G54" s="135"/>
      <c r="H54" s="135"/>
      <c r="I54" s="223">
        <f>'Rozpočet Pol'!G91</f>
        <v>0</v>
      </c>
      <c r="J54" s="223"/>
    </row>
    <row r="55" spans="1:10" ht="25.5" customHeight="1" x14ac:dyDescent="0.2">
      <c r="A55" s="122"/>
      <c r="B55" s="131" t="s">
        <v>75</v>
      </c>
      <c r="C55" s="244" t="s">
        <v>26</v>
      </c>
      <c r="D55" s="245"/>
      <c r="E55" s="245"/>
      <c r="F55" s="136" t="s">
        <v>75</v>
      </c>
      <c r="G55" s="137"/>
      <c r="H55" s="137"/>
      <c r="I55" s="243">
        <f>'Rozpočet Pol'!G94</f>
        <v>0</v>
      </c>
      <c r="J55" s="243"/>
    </row>
    <row r="56" spans="1:10" ht="25.5" customHeight="1" x14ac:dyDescent="0.2">
      <c r="A56" s="123"/>
      <c r="B56" s="127" t="s">
        <v>1</v>
      </c>
      <c r="C56" s="127"/>
      <c r="D56" s="128"/>
      <c r="E56" s="128"/>
      <c r="F56" s="138"/>
      <c r="G56" s="139"/>
      <c r="H56" s="139"/>
      <c r="I56" s="246">
        <f>SUM(I47:I55)</f>
        <v>0</v>
      </c>
      <c r="J56" s="246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22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235</v>
      </c>
      <c r="B1" s="256"/>
      <c r="C1" s="256"/>
      <c r="D1" s="256"/>
      <c r="E1" s="256"/>
      <c r="F1" s="256"/>
      <c r="G1" s="256"/>
      <c r="AE1" t="s">
        <v>78</v>
      </c>
    </row>
    <row r="2" spans="1:60" ht="24.95" customHeight="1" x14ac:dyDescent="0.2">
      <c r="A2" s="145" t="s">
        <v>77</v>
      </c>
      <c r="B2" s="143"/>
      <c r="C2" s="257" t="s">
        <v>234</v>
      </c>
      <c r="D2" s="258"/>
      <c r="E2" s="258"/>
      <c r="F2" s="258"/>
      <c r="G2" s="259"/>
      <c r="AE2" t="s">
        <v>79</v>
      </c>
    </row>
    <row r="3" spans="1:60" ht="24.95" customHeight="1" x14ac:dyDescent="0.2">
      <c r="A3" s="146" t="s">
        <v>7</v>
      </c>
      <c r="B3" s="144"/>
      <c r="C3" s="260" t="s">
        <v>42</v>
      </c>
      <c r="D3" s="261"/>
      <c r="E3" s="261"/>
      <c r="F3" s="261"/>
      <c r="G3" s="262"/>
      <c r="AE3" t="s">
        <v>80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81</v>
      </c>
    </row>
    <row r="5" spans="1:60" hidden="1" x14ac:dyDescent="0.2">
      <c r="A5" s="147" t="s">
        <v>82</v>
      </c>
      <c r="B5" s="148"/>
      <c r="C5" s="149"/>
      <c r="D5" s="150"/>
      <c r="E5" s="150"/>
      <c r="F5" s="150"/>
      <c r="G5" s="151"/>
      <c r="AE5" t="s">
        <v>83</v>
      </c>
    </row>
    <row r="7" spans="1:60" ht="38.25" x14ac:dyDescent="0.2">
      <c r="A7" s="157" t="s">
        <v>84</v>
      </c>
      <c r="B7" s="158" t="s">
        <v>85</v>
      </c>
      <c r="C7" s="158" t="s">
        <v>86</v>
      </c>
      <c r="D7" s="157" t="s">
        <v>87</v>
      </c>
      <c r="E7" s="157" t="s">
        <v>88</v>
      </c>
      <c r="F7" s="152" t="s">
        <v>89</v>
      </c>
      <c r="G7" s="174" t="s">
        <v>28</v>
      </c>
      <c r="H7" s="175" t="s">
        <v>29</v>
      </c>
      <c r="I7" s="175" t="s">
        <v>90</v>
      </c>
      <c r="J7" s="175" t="s">
        <v>30</v>
      </c>
      <c r="K7" s="175" t="s">
        <v>91</v>
      </c>
      <c r="L7" s="175" t="s">
        <v>92</v>
      </c>
      <c r="M7" s="175" t="s">
        <v>93</v>
      </c>
      <c r="N7" s="175" t="s">
        <v>94</v>
      </c>
      <c r="O7" s="175" t="s">
        <v>95</v>
      </c>
      <c r="P7" s="175" t="s">
        <v>96</v>
      </c>
      <c r="Q7" s="175" t="s">
        <v>97</v>
      </c>
      <c r="R7" s="175" t="s">
        <v>98</v>
      </c>
      <c r="S7" s="175" t="s">
        <v>99</v>
      </c>
      <c r="T7" s="175" t="s">
        <v>100</v>
      </c>
      <c r="U7" s="160" t="s">
        <v>101</v>
      </c>
    </row>
    <row r="8" spans="1:60" x14ac:dyDescent="0.2">
      <c r="A8" s="176" t="s">
        <v>102</v>
      </c>
      <c r="B8" s="177" t="s">
        <v>59</v>
      </c>
      <c r="C8" s="178" t="s">
        <v>60</v>
      </c>
      <c r="D8" s="159"/>
      <c r="E8" s="179"/>
      <c r="F8" s="180"/>
      <c r="G8" s="180">
        <f>SUMIF(AE9:AE44,"&lt;&gt;NOR",G9:G44)</f>
        <v>0</v>
      </c>
      <c r="H8" s="180"/>
      <c r="I8" s="180">
        <f>SUM(I9:I44)</f>
        <v>0</v>
      </c>
      <c r="J8" s="180"/>
      <c r="K8" s="180">
        <f>SUM(K9:K44)</f>
        <v>0</v>
      </c>
      <c r="L8" s="180"/>
      <c r="M8" s="180">
        <f>SUM(M9:M44)</f>
        <v>0</v>
      </c>
      <c r="N8" s="159"/>
      <c r="O8" s="159">
        <f>SUM(O9:O44)</f>
        <v>0</v>
      </c>
      <c r="P8" s="159"/>
      <c r="Q8" s="159">
        <f>SUM(Q9:Q44)</f>
        <v>172.61920000000001</v>
      </c>
      <c r="R8" s="159"/>
      <c r="S8" s="159"/>
      <c r="T8" s="176"/>
      <c r="U8" s="159">
        <f>SUM(U9:U44)</f>
        <v>239.77999999999994</v>
      </c>
      <c r="AE8" t="s">
        <v>103</v>
      </c>
    </row>
    <row r="9" spans="1:60" ht="22.5" outlineLevel="1" x14ac:dyDescent="0.2">
      <c r="A9" s="154">
        <v>1</v>
      </c>
      <c r="B9" s="161" t="s">
        <v>104</v>
      </c>
      <c r="C9" s="192" t="s">
        <v>105</v>
      </c>
      <c r="D9" s="163" t="s">
        <v>106</v>
      </c>
      <c r="E9" s="168">
        <v>6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0.27</v>
      </c>
      <c r="Q9" s="163">
        <f>ROUND(E9*P9,5)</f>
        <v>1.62</v>
      </c>
      <c r="R9" s="163"/>
      <c r="S9" s="163"/>
      <c r="T9" s="164">
        <v>0.49452000000000002</v>
      </c>
      <c r="U9" s="163">
        <f>ROUND(E9*T9,2)</f>
        <v>2.97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1"/>
      <c r="C10" s="251" t="s">
        <v>108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109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S vybouráním lože.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110</v>
      </c>
      <c r="D11" s="165"/>
      <c r="E11" s="169">
        <v>6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111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1" t="s">
        <v>112</v>
      </c>
      <c r="C12" s="192" t="s">
        <v>113</v>
      </c>
      <c r="D12" s="163" t="s">
        <v>106</v>
      </c>
      <c r="E12" s="168">
        <v>195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0.22</v>
      </c>
      <c r="Q12" s="163">
        <f>ROUND(E12*P12,5)</f>
        <v>42.9</v>
      </c>
      <c r="R12" s="163"/>
      <c r="S12" s="163"/>
      <c r="T12" s="164">
        <v>0.44572000000000001</v>
      </c>
      <c r="U12" s="163">
        <f>ROUND(E12*T12,2)</f>
        <v>86.92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107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1"/>
      <c r="C13" s="251" t="s">
        <v>108</v>
      </c>
      <c r="D13" s="252"/>
      <c r="E13" s="253"/>
      <c r="F13" s="254"/>
      <c r="G13" s="255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109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S vybouráním lože.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193" t="s">
        <v>114</v>
      </c>
      <c r="D14" s="165"/>
      <c r="E14" s="169">
        <v>195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111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3</v>
      </c>
      <c r="B15" s="161" t="s">
        <v>115</v>
      </c>
      <c r="C15" s="192" t="s">
        <v>116</v>
      </c>
      <c r="D15" s="163" t="s">
        <v>117</v>
      </c>
      <c r="E15" s="168">
        <v>325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0</v>
      </c>
      <c r="O15" s="163">
        <f>ROUND(E15*N15,5)</f>
        <v>0</v>
      </c>
      <c r="P15" s="163">
        <v>0.35799999999999998</v>
      </c>
      <c r="Q15" s="163">
        <f>ROUND(E15*P15,5)</f>
        <v>116.35</v>
      </c>
      <c r="R15" s="163"/>
      <c r="S15" s="163"/>
      <c r="T15" s="164">
        <v>0.24803</v>
      </c>
      <c r="U15" s="163">
        <f>ROUND(E15*T15,2)</f>
        <v>80.61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107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251" t="s">
        <v>118</v>
      </c>
      <c r="D16" s="252"/>
      <c r="E16" s="253"/>
      <c r="F16" s="254"/>
      <c r="G16" s="255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109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6" t="str">
        <f>C16</f>
        <v>včetně podkladních konstrukčních vrstev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1"/>
      <c r="C17" s="193" t="s">
        <v>119</v>
      </c>
      <c r="D17" s="165"/>
      <c r="E17" s="169">
        <v>325</v>
      </c>
      <c r="F17" s="172"/>
      <c r="G17" s="172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111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4</v>
      </c>
      <c r="B18" s="161" t="s">
        <v>120</v>
      </c>
      <c r="C18" s="192" t="s">
        <v>121</v>
      </c>
      <c r="D18" s="163" t="s">
        <v>117</v>
      </c>
      <c r="E18" s="168">
        <v>18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63">
        <v>0</v>
      </c>
      <c r="O18" s="163">
        <f>ROUND(E18*N18,5)</f>
        <v>0</v>
      </c>
      <c r="P18" s="163">
        <v>0.44500000000000001</v>
      </c>
      <c r="Q18" s="163">
        <f>ROUND(E18*P18,5)</f>
        <v>8.01</v>
      </c>
      <c r="R18" s="163"/>
      <c r="S18" s="163"/>
      <c r="T18" s="164">
        <v>0.61151</v>
      </c>
      <c r="U18" s="163">
        <f>ROUND(E18*T18,2)</f>
        <v>11.01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107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1"/>
      <c r="C19" s="251" t="s">
        <v>118</v>
      </c>
      <c r="D19" s="252"/>
      <c r="E19" s="253"/>
      <c r="F19" s="254"/>
      <c r="G19" s="255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109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6" t="str">
        <f>C19</f>
        <v>včetně podkladních konstrukčních vrstev</v>
      </c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1"/>
      <c r="C20" s="193" t="s">
        <v>122</v>
      </c>
      <c r="D20" s="165"/>
      <c r="E20" s="169">
        <v>18</v>
      </c>
      <c r="F20" s="172"/>
      <c r="G20" s="172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111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54">
        <v>5</v>
      </c>
      <c r="B21" s="161" t="s">
        <v>123</v>
      </c>
      <c r="C21" s="192" t="s">
        <v>124</v>
      </c>
      <c r="D21" s="163" t="s">
        <v>117</v>
      </c>
      <c r="E21" s="168">
        <v>6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63">
        <v>0</v>
      </c>
      <c r="O21" s="163">
        <f>ROUND(E21*N21,5)</f>
        <v>0</v>
      </c>
      <c r="P21" s="163">
        <v>0.62319999999999998</v>
      </c>
      <c r="Q21" s="163">
        <f>ROUND(E21*P21,5)</f>
        <v>3.7391999999999999</v>
      </c>
      <c r="R21" s="163"/>
      <c r="S21" s="163"/>
      <c r="T21" s="164">
        <v>1.91804</v>
      </c>
      <c r="U21" s="163">
        <f>ROUND(E21*T21,2)</f>
        <v>11.51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107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251" t="s">
        <v>118</v>
      </c>
      <c r="D22" s="252"/>
      <c r="E22" s="253"/>
      <c r="F22" s="254"/>
      <c r="G22" s="255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109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6" t="str">
        <f>C22</f>
        <v>včetně podkladních konstrukčních vrstev</v>
      </c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1"/>
      <c r="C23" s="193" t="s">
        <v>125</v>
      </c>
      <c r="D23" s="165"/>
      <c r="E23" s="169">
        <v>6</v>
      </c>
      <c r="F23" s="172"/>
      <c r="G23" s="17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111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6</v>
      </c>
      <c r="B24" s="161" t="s">
        <v>126</v>
      </c>
      <c r="C24" s="192" t="s">
        <v>127</v>
      </c>
      <c r="D24" s="163" t="s">
        <v>128</v>
      </c>
      <c r="E24" s="168">
        <v>26.023499999999999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0.80230000000000001</v>
      </c>
      <c r="U24" s="163">
        <f>ROUND(E24*T24,2)</f>
        <v>20.88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107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/>
      <c r="B25" s="161"/>
      <c r="C25" s="251" t="s">
        <v>129</v>
      </c>
      <c r="D25" s="252"/>
      <c r="E25" s="253"/>
      <c r="F25" s="254"/>
      <c r="G25" s="255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109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6" t="str">
        <f>C25</f>
        <v>S urovnáním dna do předepsaného profilu a spádu, se svislým přemístěním, s naložením na dopravní prostředek, s odvozem a uložením na skládku, bez poplatku za skládku.</v>
      </c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7</v>
      </c>
      <c r="B26" s="161" t="s">
        <v>130</v>
      </c>
      <c r="C26" s="192" t="s">
        <v>131</v>
      </c>
      <c r="D26" s="163" t="s">
        <v>128</v>
      </c>
      <c r="E26" s="168">
        <v>26.023499999999999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5.8000000000000003E-2</v>
      </c>
      <c r="U26" s="163">
        <f>ROUND(E26*T26,2)</f>
        <v>1.51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132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/>
      <c r="B27" s="161"/>
      <c r="C27" s="251" t="s">
        <v>133</v>
      </c>
      <c r="D27" s="252"/>
      <c r="E27" s="253"/>
      <c r="F27" s="254"/>
      <c r="G27" s="255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109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6" t="str">
        <f>C27</f>
        <v>Odkopávky a prokopávky nezapažené s přehozením výkopku na vzdálenost do 3 m nebo s naložením na dopravní prostředek.</v>
      </c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1"/>
      <c r="C28" s="193" t="s">
        <v>134</v>
      </c>
      <c r="D28" s="165"/>
      <c r="E28" s="169">
        <v>26.023499999999999</v>
      </c>
      <c r="F28" s="172"/>
      <c r="G28" s="172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111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8</v>
      </c>
      <c r="B29" s="161" t="s">
        <v>135</v>
      </c>
      <c r="C29" s="192" t="s">
        <v>136</v>
      </c>
      <c r="D29" s="163" t="s">
        <v>128</v>
      </c>
      <c r="E29" s="168">
        <v>312.28199999999998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0</v>
      </c>
      <c r="U29" s="163">
        <f>ROUND(E29*T29,2)</f>
        <v>0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107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 x14ac:dyDescent="0.2">
      <c r="A30" s="154"/>
      <c r="B30" s="161"/>
      <c r="C30" s="251" t="s">
        <v>137</v>
      </c>
      <c r="D30" s="252"/>
      <c r="E30" s="253"/>
      <c r="F30" s="254"/>
      <c r="G30" s="255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109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6" t="str">
        <f>C30</f>
        <v>Příplatek za vodorovné přemístění výkopku přes vymezenou dopravní vzdálenost uvedenou u jednotlivých položek.</v>
      </c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193" t="s">
        <v>138</v>
      </c>
      <c r="D31" s="165"/>
      <c r="E31" s="169">
        <v>312.28199999999998</v>
      </c>
      <c r="F31" s="172"/>
      <c r="G31" s="172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111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9</v>
      </c>
      <c r="B32" s="161" t="s">
        <v>139</v>
      </c>
      <c r="C32" s="192" t="s">
        <v>140</v>
      </c>
      <c r="D32" s="163" t="s">
        <v>141</v>
      </c>
      <c r="E32" s="168">
        <v>45.541125000000001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</v>
      </c>
      <c r="U32" s="163">
        <f>ROUND(E32*T32,2)</f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132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1"/>
      <c r="C33" s="193" t="s">
        <v>142</v>
      </c>
      <c r="D33" s="165"/>
      <c r="E33" s="169">
        <v>45.541125000000001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111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>
        <v>10</v>
      </c>
      <c r="B34" s="161" t="s">
        <v>143</v>
      </c>
      <c r="C34" s="192" t="s">
        <v>144</v>
      </c>
      <c r="D34" s="163" t="s">
        <v>128</v>
      </c>
      <c r="E34" s="168">
        <v>49.764000000000003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0.29525000000000001</v>
      </c>
      <c r="U34" s="163">
        <f>ROUND(E34*T34,2)</f>
        <v>14.69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107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/>
      <c r="B35" s="161"/>
      <c r="C35" s="251" t="s">
        <v>145</v>
      </c>
      <c r="D35" s="252"/>
      <c r="E35" s="253"/>
      <c r="F35" s="254"/>
      <c r="G35" s="255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109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6" t="str">
        <f>C35</f>
        <v>Nezapažené s naložením na dopravní prostředek, odvozem a uložením na skládku, bez poplatku za skládku.</v>
      </c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11</v>
      </c>
      <c r="B36" s="161" t="s">
        <v>130</v>
      </c>
      <c r="C36" s="192" t="s">
        <v>131</v>
      </c>
      <c r="D36" s="163" t="s">
        <v>128</v>
      </c>
      <c r="E36" s="168">
        <v>49.764000000000003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63">
        <v>0</v>
      </c>
      <c r="O36" s="163">
        <f>ROUND(E36*N36,5)</f>
        <v>0</v>
      </c>
      <c r="P36" s="163">
        <v>0</v>
      </c>
      <c r="Q36" s="163">
        <f>ROUND(E36*P36,5)</f>
        <v>0</v>
      </c>
      <c r="R36" s="163"/>
      <c r="S36" s="163"/>
      <c r="T36" s="164">
        <v>5.8000000000000003E-2</v>
      </c>
      <c r="U36" s="163">
        <f>ROUND(E36*T36,2)</f>
        <v>2.89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132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/>
      <c r="B37" s="161"/>
      <c r="C37" s="251" t="s">
        <v>133</v>
      </c>
      <c r="D37" s="252"/>
      <c r="E37" s="253"/>
      <c r="F37" s="254"/>
      <c r="G37" s="255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109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6" t="str">
        <f>C37</f>
        <v>Odkopávky a prokopávky nezapažené s přehozením výkopku na vzdálenost do 3 m nebo s naložením na dopravní prostředek.</v>
      </c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12</v>
      </c>
      <c r="B38" s="161" t="s">
        <v>135</v>
      </c>
      <c r="C38" s="192" t="s">
        <v>136</v>
      </c>
      <c r="D38" s="163" t="s">
        <v>128</v>
      </c>
      <c r="E38" s="168">
        <v>597.16800000000001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107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54"/>
      <c r="B39" s="161"/>
      <c r="C39" s="251" t="s">
        <v>137</v>
      </c>
      <c r="D39" s="252"/>
      <c r="E39" s="253"/>
      <c r="F39" s="254"/>
      <c r="G39" s="255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109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6" t="str">
        <f>C39</f>
        <v>Příplatek za vodorovné přemístění výkopku přes vymezenou dopravní vzdálenost uvedenou u jednotlivých položek.</v>
      </c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193" t="s">
        <v>146</v>
      </c>
      <c r="D40" s="165"/>
      <c r="E40" s="169">
        <v>597.16800000000001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111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13</v>
      </c>
      <c r="B41" s="161" t="s">
        <v>139</v>
      </c>
      <c r="C41" s="192" t="s">
        <v>140</v>
      </c>
      <c r="D41" s="163" t="s">
        <v>141</v>
      </c>
      <c r="E41" s="168">
        <v>87.087000000000003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63">
        <v>0</v>
      </c>
      <c r="O41" s="163">
        <f>ROUND(E41*N41,5)</f>
        <v>0</v>
      </c>
      <c r="P41" s="163">
        <v>0</v>
      </c>
      <c r="Q41" s="163">
        <f>ROUND(E41*P41,5)</f>
        <v>0</v>
      </c>
      <c r="R41" s="163"/>
      <c r="S41" s="163"/>
      <c r="T41" s="164">
        <v>0</v>
      </c>
      <c r="U41" s="163">
        <f>ROUND(E41*T41,2)</f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132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14</v>
      </c>
      <c r="B42" s="161" t="s">
        <v>147</v>
      </c>
      <c r="C42" s="192" t="s">
        <v>148</v>
      </c>
      <c r="D42" s="163" t="s">
        <v>117</v>
      </c>
      <c r="E42" s="168">
        <v>377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1.7999999999999999E-2</v>
      </c>
      <c r="U42" s="163">
        <f>ROUND(E42*T42,2)</f>
        <v>6.79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132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251" t="s">
        <v>149</v>
      </c>
      <c r="D43" s="252"/>
      <c r="E43" s="253"/>
      <c r="F43" s="254"/>
      <c r="G43" s="255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109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6" t="str">
        <f>C43</f>
        <v>Vyrovnáním výškových rozdílů.</v>
      </c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193" t="s">
        <v>150</v>
      </c>
      <c r="D44" s="165"/>
      <c r="E44" s="169">
        <v>377</v>
      </c>
      <c r="F44" s="172"/>
      <c r="G44" s="172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111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55" t="s">
        <v>102</v>
      </c>
      <c r="B45" s="162" t="s">
        <v>61</v>
      </c>
      <c r="C45" s="194" t="s">
        <v>62</v>
      </c>
      <c r="D45" s="166"/>
      <c r="E45" s="170"/>
      <c r="F45" s="173"/>
      <c r="G45" s="173">
        <f>SUMIF(AE46:AE48,"&lt;&gt;NOR",G46:G48)</f>
        <v>0</v>
      </c>
      <c r="H45" s="173"/>
      <c r="I45" s="173">
        <f>SUM(I46:I48)</f>
        <v>0</v>
      </c>
      <c r="J45" s="173"/>
      <c r="K45" s="173">
        <f>SUM(K46:K48)</f>
        <v>0</v>
      </c>
      <c r="L45" s="173"/>
      <c r="M45" s="173">
        <f>SUM(M46:M48)</f>
        <v>0</v>
      </c>
      <c r="N45" s="166"/>
      <c r="O45" s="166">
        <f>SUM(O46:O48)</f>
        <v>75.733590000000007</v>
      </c>
      <c r="P45" s="166"/>
      <c r="Q45" s="166">
        <f>SUM(Q46:Q48)</f>
        <v>0</v>
      </c>
      <c r="R45" s="166"/>
      <c r="S45" s="166"/>
      <c r="T45" s="167"/>
      <c r="U45" s="166">
        <f>SUM(U46:U48)</f>
        <v>139.81</v>
      </c>
      <c r="AE45" t="s">
        <v>103</v>
      </c>
    </row>
    <row r="46" spans="1:60" ht="22.5" outlineLevel="1" x14ac:dyDescent="0.2">
      <c r="A46" s="154">
        <v>15</v>
      </c>
      <c r="B46" s="161" t="s">
        <v>151</v>
      </c>
      <c r="C46" s="192" t="s">
        <v>152</v>
      </c>
      <c r="D46" s="163" t="s">
        <v>106</v>
      </c>
      <c r="E46" s="168">
        <v>173.49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0.43652999999999997</v>
      </c>
      <c r="O46" s="163">
        <f>ROUND(E46*N46,5)</f>
        <v>75.733590000000007</v>
      </c>
      <c r="P46" s="163">
        <v>0</v>
      </c>
      <c r="Q46" s="163">
        <f>ROUND(E46*P46,5)</f>
        <v>0</v>
      </c>
      <c r="R46" s="163"/>
      <c r="S46" s="163"/>
      <c r="T46" s="164">
        <v>0.80588000000000004</v>
      </c>
      <c r="U46" s="163">
        <f>ROUND(E46*T46,2)</f>
        <v>139.81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107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251" t="s">
        <v>153</v>
      </c>
      <c r="D47" s="252"/>
      <c r="E47" s="253"/>
      <c r="F47" s="254"/>
      <c r="G47" s="255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109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6" t="str">
        <f>C47</f>
        <v>Trativody z drenážních trubek, včetně lože ze štěrkopísku a obsypu z z kameniva, bez výkopu rýhy.</v>
      </c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193" t="s">
        <v>154</v>
      </c>
      <c r="D48" s="165"/>
      <c r="E48" s="169">
        <v>173.49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111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x14ac:dyDescent="0.2">
      <c r="A49" s="155" t="s">
        <v>102</v>
      </c>
      <c r="B49" s="162" t="s">
        <v>63</v>
      </c>
      <c r="C49" s="194" t="s">
        <v>64</v>
      </c>
      <c r="D49" s="166"/>
      <c r="E49" s="170"/>
      <c r="F49" s="173"/>
      <c r="G49" s="173">
        <f>SUMIF(AE50:AE74,"&lt;&gt;NOR",G50:G74)</f>
        <v>0</v>
      </c>
      <c r="H49" s="173"/>
      <c r="I49" s="173">
        <f>SUM(I50:I74)</f>
        <v>0</v>
      </c>
      <c r="J49" s="173"/>
      <c r="K49" s="173">
        <f>SUM(K50:K74)</f>
        <v>0</v>
      </c>
      <c r="L49" s="173"/>
      <c r="M49" s="173">
        <f>SUM(M50:M74)</f>
        <v>0</v>
      </c>
      <c r="N49" s="166"/>
      <c r="O49" s="166">
        <f>SUM(O50:O74)</f>
        <v>353.60747000000003</v>
      </c>
      <c r="P49" s="166"/>
      <c r="Q49" s="166">
        <f>SUM(Q50:Q74)</f>
        <v>0</v>
      </c>
      <c r="R49" s="166"/>
      <c r="S49" s="166"/>
      <c r="T49" s="167"/>
      <c r="U49" s="166">
        <f>SUM(U50:U74)</f>
        <v>193.53</v>
      </c>
      <c r="AE49" t="s">
        <v>103</v>
      </c>
    </row>
    <row r="50" spans="1:60" ht="22.5" outlineLevel="1" x14ac:dyDescent="0.2">
      <c r="A50" s="154">
        <v>16</v>
      </c>
      <c r="B50" s="161" t="s">
        <v>155</v>
      </c>
      <c r="C50" s="192" t="s">
        <v>156</v>
      </c>
      <c r="D50" s="163" t="s">
        <v>117</v>
      </c>
      <c r="E50" s="168">
        <v>377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63">
        <v>0.30651</v>
      </c>
      <c r="O50" s="163">
        <f>ROUND(E50*N50,5)</f>
        <v>115.55427</v>
      </c>
      <c r="P50" s="163">
        <v>0</v>
      </c>
      <c r="Q50" s="163">
        <f>ROUND(E50*P50,5)</f>
        <v>0</v>
      </c>
      <c r="R50" s="163"/>
      <c r="S50" s="163"/>
      <c r="T50" s="164">
        <v>2.5000000000000001E-2</v>
      </c>
      <c r="U50" s="163">
        <f>ROUND(E50*T50,2)</f>
        <v>9.43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132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251" t="s">
        <v>157</v>
      </c>
      <c r="D51" s="252"/>
      <c r="E51" s="253"/>
      <c r="F51" s="254"/>
      <c r="G51" s="255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109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6" t="str">
        <f>C51</f>
        <v>Bez dilatačních spár, s rozprostřením a zhutněním.</v>
      </c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17</v>
      </c>
      <c r="B52" s="161" t="s">
        <v>158</v>
      </c>
      <c r="C52" s="192" t="s">
        <v>159</v>
      </c>
      <c r="D52" s="163" t="s">
        <v>117</v>
      </c>
      <c r="E52" s="168">
        <v>377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63">
        <v>0.378</v>
      </c>
      <c r="O52" s="163">
        <f>ROUND(E52*N52,5)</f>
        <v>142.506</v>
      </c>
      <c r="P52" s="163">
        <v>0</v>
      </c>
      <c r="Q52" s="163">
        <f>ROUND(E52*P52,5)</f>
        <v>0</v>
      </c>
      <c r="R52" s="163"/>
      <c r="S52" s="163"/>
      <c r="T52" s="164">
        <v>2.5999999999999999E-2</v>
      </c>
      <c r="U52" s="163">
        <f>ROUND(E52*T52,2)</f>
        <v>9.8000000000000007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132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193" t="s">
        <v>160</v>
      </c>
      <c r="D53" s="165"/>
      <c r="E53" s="169">
        <v>377</v>
      </c>
      <c r="F53" s="172"/>
      <c r="G53" s="172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111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>
        <v>18</v>
      </c>
      <c r="B54" s="161" t="s">
        <v>161</v>
      </c>
      <c r="C54" s="192" t="s">
        <v>162</v>
      </c>
      <c r="D54" s="163" t="s">
        <v>117</v>
      </c>
      <c r="E54" s="168">
        <v>56.1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63">
        <v>0.378</v>
      </c>
      <c r="O54" s="163">
        <f>ROUND(E54*N54,5)</f>
        <v>21.2058</v>
      </c>
      <c r="P54" s="163">
        <v>0</v>
      </c>
      <c r="Q54" s="163">
        <f>ROUND(E54*P54,5)</f>
        <v>0</v>
      </c>
      <c r="R54" s="163"/>
      <c r="S54" s="163"/>
      <c r="T54" s="164">
        <v>2.5999999999999999E-2</v>
      </c>
      <c r="U54" s="163">
        <f>ROUND(E54*T54,2)</f>
        <v>1.46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132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1"/>
      <c r="C55" s="193" t="s">
        <v>163</v>
      </c>
      <c r="D55" s="165"/>
      <c r="E55" s="169">
        <v>56.1</v>
      </c>
      <c r="F55" s="172"/>
      <c r="G55" s="172"/>
      <c r="H55" s="172"/>
      <c r="I55" s="172"/>
      <c r="J55" s="172"/>
      <c r="K55" s="172"/>
      <c r="L55" s="172"/>
      <c r="M55" s="172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111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19</v>
      </c>
      <c r="B56" s="161" t="s">
        <v>164</v>
      </c>
      <c r="C56" s="192" t="s">
        <v>165</v>
      </c>
      <c r="D56" s="163" t="s">
        <v>117</v>
      </c>
      <c r="E56" s="168">
        <v>326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63">
        <v>5.5449999999999999E-2</v>
      </c>
      <c r="O56" s="163">
        <f>ROUND(E56*N56,5)</f>
        <v>18.076699999999999</v>
      </c>
      <c r="P56" s="163">
        <v>0</v>
      </c>
      <c r="Q56" s="163">
        <f>ROUND(E56*P56,5)</f>
        <v>0</v>
      </c>
      <c r="R56" s="163"/>
      <c r="S56" s="163"/>
      <c r="T56" s="164">
        <v>0.442</v>
      </c>
      <c r="U56" s="163">
        <f>ROUND(E56*T56,2)</f>
        <v>144.09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132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/>
      <c r="B57" s="161"/>
      <c r="C57" s="251" t="s">
        <v>166</v>
      </c>
      <c r="D57" s="252"/>
      <c r="E57" s="253"/>
      <c r="F57" s="254"/>
      <c r="G57" s="255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109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6" t="str">
        <f>C57</f>
        <v>S provedením lože z kameniva drceného, s vyplněním spár, s dvojitým hutněním vibrováním, a se smetením přebytečného materiálu na krajnici. S dodáním hmot pro lože a výplň spár.</v>
      </c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1"/>
      <c r="C58" s="193" t="s">
        <v>167</v>
      </c>
      <c r="D58" s="165"/>
      <c r="E58" s="169">
        <v>322</v>
      </c>
      <c r="F58" s="172"/>
      <c r="G58" s="172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111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1"/>
      <c r="C59" s="193" t="s">
        <v>168</v>
      </c>
      <c r="D59" s="165"/>
      <c r="E59" s="169">
        <v>4</v>
      </c>
      <c r="F59" s="172"/>
      <c r="G59" s="172"/>
      <c r="H59" s="172"/>
      <c r="I59" s="172"/>
      <c r="J59" s="172"/>
      <c r="K59" s="172"/>
      <c r="L59" s="172"/>
      <c r="M59" s="172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111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20</v>
      </c>
      <c r="B60" s="161" t="s">
        <v>169</v>
      </c>
      <c r="C60" s="192" t="s">
        <v>170</v>
      </c>
      <c r="D60" s="163" t="s">
        <v>117</v>
      </c>
      <c r="E60" s="168">
        <v>322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63">
        <v>0.129</v>
      </c>
      <c r="O60" s="163">
        <f>ROUND(E60*N60,5)</f>
        <v>41.537999999999997</v>
      </c>
      <c r="P60" s="163">
        <v>0</v>
      </c>
      <c r="Q60" s="163">
        <f>ROUND(E60*P60,5)</f>
        <v>0</v>
      </c>
      <c r="R60" s="163"/>
      <c r="S60" s="163"/>
      <c r="T60" s="164">
        <v>0</v>
      </c>
      <c r="U60" s="163">
        <f>ROUND(E60*T60,2)</f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171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1"/>
      <c r="C61" s="193" t="s">
        <v>172</v>
      </c>
      <c r="D61" s="165"/>
      <c r="E61" s="169">
        <v>322</v>
      </c>
      <c r="F61" s="172"/>
      <c r="G61" s="172"/>
      <c r="H61" s="172"/>
      <c r="I61" s="172"/>
      <c r="J61" s="172"/>
      <c r="K61" s="172"/>
      <c r="L61" s="172"/>
      <c r="M61" s="172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111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21</v>
      </c>
      <c r="B62" s="161" t="s">
        <v>173</v>
      </c>
      <c r="C62" s="192" t="s">
        <v>174</v>
      </c>
      <c r="D62" s="163" t="s">
        <v>117</v>
      </c>
      <c r="E62" s="168">
        <v>4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21</v>
      </c>
      <c r="M62" s="172">
        <f>G62*(1+L62/100)</f>
        <v>0</v>
      </c>
      <c r="N62" s="163">
        <v>0.13150000000000001</v>
      </c>
      <c r="O62" s="163">
        <f>ROUND(E62*N62,5)</f>
        <v>0.52600000000000002</v>
      </c>
      <c r="P62" s="163">
        <v>0</v>
      </c>
      <c r="Q62" s="163">
        <f>ROUND(E62*P62,5)</f>
        <v>0</v>
      </c>
      <c r="R62" s="163"/>
      <c r="S62" s="163"/>
      <c r="T62" s="164">
        <v>0</v>
      </c>
      <c r="U62" s="163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171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1"/>
      <c r="C63" s="193" t="s">
        <v>175</v>
      </c>
      <c r="D63" s="165"/>
      <c r="E63" s="169">
        <v>4</v>
      </c>
      <c r="F63" s="172"/>
      <c r="G63" s="172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111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22</v>
      </c>
      <c r="B64" s="161" t="s">
        <v>176</v>
      </c>
      <c r="C64" s="192" t="s">
        <v>177</v>
      </c>
      <c r="D64" s="163" t="s">
        <v>117</v>
      </c>
      <c r="E64" s="168">
        <v>51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63">
        <v>7.3899999999999993E-2</v>
      </c>
      <c r="O64" s="163">
        <f>ROUND(E64*N64,5)</f>
        <v>3.7688999999999999</v>
      </c>
      <c r="P64" s="163">
        <v>0</v>
      </c>
      <c r="Q64" s="163">
        <f>ROUND(E64*P64,5)</f>
        <v>0</v>
      </c>
      <c r="R64" s="163"/>
      <c r="S64" s="163"/>
      <c r="T64" s="164">
        <v>0.47799999999999998</v>
      </c>
      <c r="U64" s="163">
        <f>ROUND(E64*T64,2)</f>
        <v>24.38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132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54"/>
      <c r="B65" s="161"/>
      <c r="C65" s="251" t="s">
        <v>166</v>
      </c>
      <c r="D65" s="252"/>
      <c r="E65" s="253"/>
      <c r="F65" s="254"/>
      <c r="G65" s="255"/>
      <c r="H65" s="172"/>
      <c r="I65" s="172"/>
      <c r="J65" s="172"/>
      <c r="K65" s="172"/>
      <c r="L65" s="172"/>
      <c r="M65" s="172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109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6" t="str">
        <f>C65</f>
        <v>S provedením lože z kameniva drceného, s vyplněním spár, s dvojitým hutněním vibrováním, a se smetením přebytečného materiálu na krajnici. S dodáním hmot pro lože a výplň spár.</v>
      </c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3" t="s">
        <v>178</v>
      </c>
      <c r="D66" s="165"/>
      <c r="E66" s="169">
        <v>41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111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1"/>
      <c r="C67" s="193" t="s">
        <v>179</v>
      </c>
      <c r="D67" s="165"/>
      <c r="E67" s="169">
        <v>10</v>
      </c>
      <c r="F67" s="172"/>
      <c r="G67" s="172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111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>
        <v>23</v>
      </c>
      <c r="B68" s="161" t="s">
        <v>180</v>
      </c>
      <c r="C68" s="192" t="s">
        <v>181</v>
      </c>
      <c r="D68" s="163" t="s">
        <v>117</v>
      </c>
      <c r="E68" s="168">
        <v>41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63">
        <v>0.17244999999999999</v>
      </c>
      <c r="O68" s="163">
        <f>ROUND(E68*N68,5)</f>
        <v>7.0704500000000001</v>
      </c>
      <c r="P68" s="163">
        <v>0</v>
      </c>
      <c r="Q68" s="163">
        <f>ROUND(E68*P68,5)</f>
        <v>0</v>
      </c>
      <c r="R68" s="163"/>
      <c r="S68" s="163"/>
      <c r="T68" s="164">
        <v>0</v>
      </c>
      <c r="U68" s="163">
        <f>ROUND(E68*T68,2)</f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171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1"/>
      <c r="C69" s="193" t="s">
        <v>182</v>
      </c>
      <c r="D69" s="165"/>
      <c r="E69" s="169">
        <v>41</v>
      </c>
      <c r="F69" s="172"/>
      <c r="G69" s="172"/>
      <c r="H69" s="172"/>
      <c r="I69" s="172"/>
      <c r="J69" s="172"/>
      <c r="K69" s="172"/>
      <c r="L69" s="172"/>
      <c r="M69" s="172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111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>
        <v>24</v>
      </c>
      <c r="B70" s="161" t="s">
        <v>183</v>
      </c>
      <c r="C70" s="192" t="s">
        <v>184</v>
      </c>
      <c r="D70" s="163" t="s">
        <v>117</v>
      </c>
      <c r="E70" s="168">
        <v>10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63">
        <v>0.17824000000000001</v>
      </c>
      <c r="O70" s="163">
        <f>ROUND(E70*N70,5)</f>
        <v>1.7824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171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1"/>
      <c r="C71" s="193" t="s">
        <v>185</v>
      </c>
      <c r="D71" s="165"/>
      <c r="E71" s="169">
        <v>10</v>
      </c>
      <c r="F71" s="172"/>
      <c r="G71" s="17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111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25</v>
      </c>
      <c r="B72" s="161" t="s">
        <v>186</v>
      </c>
      <c r="C72" s="192" t="s">
        <v>187</v>
      </c>
      <c r="D72" s="163" t="s">
        <v>117</v>
      </c>
      <c r="E72" s="168">
        <v>5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63">
        <v>0.31579000000000002</v>
      </c>
      <c r="O72" s="163">
        <f>ROUND(E72*N72,5)</f>
        <v>1.5789500000000001</v>
      </c>
      <c r="P72" s="163">
        <v>0</v>
      </c>
      <c r="Q72" s="163">
        <f>ROUND(E72*P72,5)</f>
        <v>0</v>
      </c>
      <c r="R72" s="163"/>
      <c r="S72" s="163"/>
      <c r="T72" s="164">
        <v>0.87448000000000004</v>
      </c>
      <c r="U72" s="163">
        <f>ROUND(E72*T72,2)</f>
        <v>4.37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107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54"/>
      <c r="B73" s="161"/>
      <c r="C73" s="251" t="s">
        <v>188</v>
      </c>
      <c r="D73" s="252"/>
      <c r="E73" s="253"/>
      <c r="F73" s="254"/>
      <c r="G73" s="255"/>
      <c r="H73" s="172"/>
      <c r="I73" s="172"/>
      <c r="J73" s="172"/>
      <c r="K73" s="172"/>
      <c r="L73" s="172"/>
      <c r="M73" s="172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109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6" t="str">
        <f>C73</f>
        <v>S provedením potřebných zemních prací, ve skladbách podle popisu, s dodávkou a osazením obrubníků.</v>
      </c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193" t="s">
        <v>189</v>
      </c>
      <c r="D74" s="165"/>
      <c r="E74" s="169">
        <v>5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111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x14ac:dyDescent="0.2">
      <c r="A75" s="155" t="s">
        <v>102</v>
      </c>
      <c r="B75" s="162" t="s">
        <v>65</v>
      </c>
      <c r="C75" s="194" t="s">
        <v>66</v>
      </c>
      <c r="D75" s="166"/>
      <c r="E75" s="170"/>
      <c r="F75" s="173"/>
      <c r="G75" s="173">
        <f>SUMIF(AE76:AE77,"&lt;&gt;NOR",G76:G77)</f>
        <v>0</v>
      </c>
      <c r="H75" s="173"/>
      <c r="I75" s="173">
        <f>SUM(I76:I77)</f>
        <v>0</v>
      </c>
      <c r="J75" s="173"/>
      <c r="K75" s="173">
        <f>SUM(K76:K77)</f>
        <v>0</v>
      </c>
      <c r="L75" s="173"/>
      <c r="M75" s="173">
        <f>SUM(M76:M77)</f>
        <v>0</v>
      </c>
      <c r="N75" s="166"/>
      <c r="O75" s="166">
        <f>SUM(O76:O77)</f>
        <v>4.1067</v>
      </c>
      <c r="P75" s="166"/>
      <c r="Q75" s="166">
        <f>SUM(Q76:Q77)</f>
        <v>0</v>
      </c>
      <c r="R75" s="166"/>
      <c r="S75" s="166"/>
      <c r="T75" s="167"/>
      <c r="U75" s="166">
        <f>SUM(U76:U77)</f>
        <v>20.16</v>
      </c>
      <c r="AE75" t="s">
        <v>103</v>
      </c>
    </row>
    <row r="76" spans="1:60" ht="22.5" outlineLevel="1" x14ac:dyDescent="0.2">
      <c r="A76" s="154">
        <v>26</v>
      </c>
      <c r="B76" s="161" t="s">
        <v>190</v>
      </c>
      <c r="C76" s="192" t="s">
        <v>191</v>
      </c>
      <c r="D76" s="163" t="s">
        <v>192</v>
      </c>
      <c r="E76" s="168">
        <v>13</v>
      </c>
      <c r="F76" s="171"/>
      <c r="G76" s="172">
        <f>ROUND(E76*F76,2)</f>
        <v>0</v>
      </c>
      <c r="H76" s="171"/>
      <c r="I76" s="172">
        <f>ROUND(E76*H76,2)</f>
        <v>0</v>
      </c>
      <c r="J76" s="171"/>
      <c r="K76" s="172">
        <f>ROUND(E76*J76,2)</f>
        <v>0</v>
      </c>
      <c r="L76" s="172">
        <v>21</v>
      </c>
      <c r="M76" s="172">
        <f>G76*(1+L76/100)</f>
        <v>0</v>
      </c>
      <c r="N76" s="163">
        <v>0.31590000000000001</v>
      </c>
      <c r="O76" s="163">
        <f>ROUND(E76*N76,5)</f>
        <v>4.1067</v>
      </c>
      <c r="P76" s="163">
        <v>0</v>
      </c>
      <c r="Q76" s="163">
        <f>ROUND(E76*P76,5)</f>
        <v>0</v>
      </c>
      <c r="R76" s="163"/>
      <c r="S76" s="163"/>
      <c r="T76" s="164">
        <v>1.5509999999999999</v>
      </c>
      <c r="U76" s="163">
        <f>ROUND(E76*T76,2)</f>
        <v>20.16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132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1"/>
      <c r="C77" s="193" t="s">
        <v>193</v>
      </c>
      <c r="D77" s="165"/>
      <c r="E77" s="169">
        <v>13</v>
      </c>
      <c r="F77" s="172"/>
      <c r="G77" s="172"/>
      <c r="H77" s="172"/>
      <c r="I77" s="172"/>
      <c r="J77" s="172"/>
      <c r="K77" s="172"/>
      <c r="L77" s="172"/>
      <c r="M77" s="172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111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55" t="s">
        <v>102</v>
      </c>
      <c r="B78" s="162" t="s">
        <v>67</v>
      </c>
      <c r="C78" s="194" t="s">
        <v>68</v>
      </c>
      <c r="D78" s="166"/>
      <c r="E78" s="170"/>
      <c r="F78" s="173"/>
      <c r="G78" s="173">
        <f>SUMIF(AE79:AE80,"&lt;&gt;NOR",G79:G80)</f>
        <v>0</v>
      </c>
      <c r="H78" s="173"/>
      <c r="I78" s="173">
        <f>SUM(I79:I80)</f>
        <v>0</v>
      </c>
      <c r="J78" s="173"/>
      <c r="K78" s="173">
        <f>SUM(K79:K80)</f>
        <v>0</v>
      </c>
      <c r="L78" s="173"/>
      <c r="M78" s="173">
        <f>SUM(M79:M80)</f>
        <v>0</v>
      </c>
      <c r="N78" s="166"/>
      <c r="O78" s="166">
        <f>SUM(O79:O80)</f>
        <v>44.48733</v>
      </c>
      <c r="P78" s="166"/>
      <c r="Q78" s="166">
        <f>SUM(Q79:Q80)</f>
        <v>0</v>
      </c>
      <c r="R78" s="166"/>
      <c r="S78" s="166"/>
      <c r="T78" s="167"/>
      <c r="U78" s="166">
        <f>SUM(U79:U80)</f>
        <v>54.67</v>
      </c>
      <c r="AE78" t="s">
        <v>103</v>
      </c>
    </row>
    <row r="79" spans="1:60" ht="22.5" outlineLevel="1" x14ac:dyDescent="0.2">
      <c r="A79" s="154">
        <v>27</v>
      </c>
      <c r="B79" s="161" t="s">
        <v>194</v>
      </c>
      <c r="C79" s="192" t="s">
        <v>195</v>
      </c>
      <c r="D79" s="163" t="s">
        <v>106</v>
      </c>
      <c r="E79" s="168">
        <v>201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63">
        <v>0.22133</v>
      </c>
      <c r="O79" s="163">
        <f>ROUND(E79*N79,5)</f>
        <v>44.48733</v>
      </c>
      <c r="P79" s="163">
        <v>0</v>
      </c>
      <c r="Q79" s="163">
        <f>ROUND(E79*P79,5)</f>
        <v>0</v>
      </c>
      <c r="R79" s="163"/>
      <c r="S79" s="163"/>
      <c r="T79" s="164">
        <v>0.27200000000000002</v>
      </c>
      <c r="U79" s="163">
        <f>ROUND(E79*T79,2)</f>
        <v>54.67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132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54"/>
      <c r="B80" s="161"/>
      <c r="C80" s="193" t="s">
        <v>196</v>
      </c>
      <c r="D80" s="165"/>
      <c r="E80" s="169">
        <v>201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111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x14ac:dyDescent="0.2">
      <c r="A81" s="155" t="s">
        <v>102</v>
      </c>
      <c r="B81" s="162" t="s">
        <v>69</v>
      </c>
      <c r="C81" s="194" t="s">
        <v>70</v>
      </c>
      <c r="D81" s="166"/>
      <c r="E81" s="170"/>
      <c r="F81" s="173"/>
      <c r="G81" s="173">
        <f>SUMIF(AE82:AE87,"&lt;&gt;NOR",G82:G87)</f>
        <v>0</v>
      </c>
      <c r="H81" s="173"/>
      <c r="I81" s="173">
        <f>SUM(I82:I87)</f>
        <v>0</v>
      </c>
      <c r="J81" s="173"/>
      <c r="K81" s="173">
        <f>SUM(K82:K87)</f>
        <v>0</v>
      </c>
      <c r="L81" s="173"/>
      <c r="M81" s="173">
        <f>SUM(M82:M87)</f>
        <v>0</v>
      </c>
      <c r="N81" s="166"/>
      <c r="O81" s="166">
        <f>SUM(O82:O87)</f>
        <v>0</v>
      </c>
      <c r="P81" s="166"/>
      <c r="Q81" s="166">
        <f>SUM(Q82:Q87)</f>
        <v>0</v>
      </c>
      <c r="R81" s="166"/>
      <c r="S81" s="166"/>
      <c r="T81" s="167"/>
      <c r="U81" s="166">
        <f>SUM(U82:U87)</f>
        <v>1.73</v>
      </c>
      <c r="AE81" t="s">
        <v>103</v>
      </c>
    </row>
    <row r="82" spans="1:60" outlineLevel="1" x14ac:dyDescent="0.2">
      <c r="A82" s="154">
        <v>28</v>
      </c>
      <c r="B82" s="161" t="s">
        <v>197</v>
      </c>
      <c r="C82" s="192" t="s">
        <v>198</v>
      </c>
      <c r="D82" s="163" t="s">
        <v>141</v>
      </c>
      <c r="E82" s="168">
        <v>172.61920000000001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21</v>
      </c>
      <c r="M82" s="172">
        <f>G82*(1+L82/100)</f>
        <v>0</v>
      </c>
      <c r="N82" s="163">
        <v>0</v>
      </c>
      <c r="O82" s="163">
        <f>ROUND(E82*N82,5)</f>
        <v>0</v>
      </c>
      <c r="P82" s="163">
        <v>0</v>
      </c>
      <c r="Q82" s="163">
        <f>ROUND(E82*P82,5)</f>
        <v>0</v>
      </c>
      <c r="R82" s="163"/>
      <c r="S82" s="163"/>
      <c r="T82" s="164">
        <v>0.01</v>
      </c>
      <c r="U82" s="163">
        <f>ROUND(E82*T82,2)</f>
        <v>1.73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132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1"/>
      <c r="C83" s="193" t="s">
        <v>199</v>
      </c>
      <c r="D83" s="165"/>
      <c r="E83" s="169">
        <v>172.61920000000001</v>
      </c>
      <c r="F83" s="172"/>
      <c r="G83" s="172"/>
      <c r="H83" s="172"/>
      <c r="I83" s="172"/>
      <c r="J83" s="172"/>
      <c r="K83" s="172"/>
      <c r="L83" s="172"/>
      <c r="M83" s="172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111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29</v>
      </c>
      <c r="B84" s="161" t="s">
        <v>200</v>
      </c>
      <c r="C84" s="192" t="s">
        <v>201</v>
      </c>
      <c r="D84" s="163" t="s">
        <v>141</v>
      </c>
      <c r="E84" s="168">
        <v>2071.4304000000002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21</v>
      </c>
      <c r="M84" s="172">
        <f>G84*(1+L84/100)</f>
        <v>0</v>
      </c>
      <c r="N84" s="163">
        <v>0</v>
      </c>
      <c r="O84" s="163">
        <f>ROUND(E84*N84,5)</f>
        <v>0</v>
      </c>
      <c r="P84" s="163">
        <v>0</v>
      </c>
      <c r="Q84" s="163">
        <f>ROUND(E84*P84,5)</f>
        <v>0</v>
      </c>
      <c r="R84" s="163"/>
      <c r="S84" s="163"/>
      <c r="T84" s="164">
        <v>0</v>
      </c>
      <c r="U84" s="163">
        <f>ROUND(E84*T84,2)</f>
        <v>0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132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1"/>
      <c r="C85" s="193" t="s">
        <v>202</v>
      </c>
      <c r="D85" s="165"/>
      <c r="E85" s="169">
        <v>2071.4304000000002</v>
      </c>
      <c r="F85" s="172"/>
      <c r="G85" s="172"/>
      <c r="H85" s="172"/>
      <c r="I85" s="172"/>
      <c r="J85" s="172"/>
      <c r="K85" s="172"/>
      <c r="L85" s="172"/>
      <c r="M85" s="172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111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54">
        <v>30</v>
      </c>
      <c r="B86" s="161" t="s">
        <v>203</v>
      </c>
      <c r="C86" s="192" t="s">
        <v>204</v>
      </c>
      <c r="D86" s="163" t="s">
        <v>141</v>
      </c>
      <c r="E86" s="168">
        <v>172.61920000000001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21</v>
      </c>
      <c r="M86" s="172">
        <f>G86*(1+L86/100)</f>
        <v>0</v>
      </c>
      <c r="N86" s="163">
        <v>0</v>
      </c>
      <c r="O86" s="163">
        <f>ROUND(E86*N86,5)</f>
        <v>0</v>
      </c>
      <c r="P86" s="163">
        <v>0</v>
      </c>
      <c r="Q86" s="163">
        <f>ROUND(E86*P86,5)</f>
        <v>0</v>
      </c>
      <c r="R86" s="163"/>
      <c r="S86" s="163"/>
      <c r="T86" s="164">
        <v>0</v>
      </c>
      <c r="U86" s="163">
        <f>ROUND(E86*T86,2)</f>
        <v>0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132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1"/>
      <c r="C87" s="193" t="s">
        <v>205</v>
      </c>
      <c r="D87" s="165"/>
      <c r="E87" s="169">
        <v>172.61920000000001</v>
      </c>
      <c r="F87" s="172"/>
      <c r="G87" s="172"/>
      <c r="H87" s="172"/>
      <c r="I87" s="172"/>
      <c r="J87" s="172"/>
      <c r="K87" s="172"/>
      <c r="L87" s="172"/>
      <c r="M87" s="172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111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x14ac:dyDescent="0.2">
      <c r="A88" s="155" t="s">
        <v>102</v>
      </c>
      <c r="B88" s="162" t="s">
        <v>71</v>
      </c>
      <c r="C88" s="194" t="s">
        <v>72</v>
      </c>
      <c r="D88" s="166"/>
      <c r="E88" s="170"/>
      <c r="F88" s="173"/>
      <c r="G88" s="173">
        <f>SUMIF(AE89:AE90,"&lt;&gt;NOR",G89:G90)</f>
        <v>0</v>
      </c>
      <c r="H88" s="173"/>
      <c r="I88" s="173">
        <f>SUM(I89:I90)</f>
        <v>0</v>
      </c>
      <c r="J88" s="173"/>
      <c r="K88" s="173">
        <f>SUM(K89:K90)</f>
        <v>0</v>
      </c>
      <c r="L88" s="173"/>
      <c r="M88" s="173">
        <f>SUM(M89:M90)</f>
        <v>0</v>
      </c>
      <c r="N88" s="166"/>
      <c r="O88" s="166">
        <f>SUM(O89:O90)</f>
        <v>0</v>
      </c>
      <c r="P88" s="166"/>
      <c r="Q88" s="166">
        <f>SUM(Q89:Q90)</f>
        <v>0</v>
      </c>
      <c r="R88" s="166"/>
      <c r="S88" s="166"/>
      <c r="T88" s="167"/>
      <c r="U88" s="166">
        <f>SUM(U89:U90)</f>
        <v>0.39</v>
      </c>
      <c r="AE88" t="s">
        <v>103</v>
      </c>
    </row>
    <row r="89" spans="1:60" outlineLevel="1" x14ac:dyDescent="0.2">
      <c r="A89" s="154">
        <v>31</v>
      </c>
      <c r="B89" s="161" t="s">
        <v>206</v>
      </c>
      <c r="C89" s="192" t="s">
        <v>207</v>
      </c>
      <c r="D89" s="163" t="s">
        <v>208</v>
      </c>
      <c r="E89" s="168">
        <v>1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63">
        <v>0</v>
      </c>
      <c r="O89" s="163">
        <f>ROUND(E89*N89,5)</f>
        <v>0</v>
      </c>
      <c r="P89" s="163">
        <v>0</v>
      </c>
      <c r="Q89" s="163">
        <f>ROUND(E89*P89,5)</f>
        <v>0</v>
      </c>
      <c r="R89" s="163"/>
      <c r="S89" s="163"/>
      <c r="T89" s="164">
        <v>0.39</v>
      </c>
      <c r="U89" s="163">
        <f>ROUND(E89*T89,2)</f>
        <v>0.39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132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1"/>
      <c r="C90" s="193" t="s">
        <v>209</v>
      </c>
      <c r="D90" s="165"/>
      <c r="E90" s="169">
        <v>1</v>
      </c>
      <c r="F90" s="172"/>
      <c r="G90" s="172"/>
      <c r="H90" s="172"/>
      <c r="I90" s="172"/>
      <c r="J90" s="172"/>
      <c r="K90" s="172"/>
      <c r="L90" s="172"/>
      <c r="M90" s="172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111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x14ac:dyDescent="0.2">
      <c r="A91" s="155" t="s">
        <v>102</v>
      </c>
      <c r="B91" s="162" t="s">
        <v>73</v>
      </c>
      <c r="C91" s="194" t="s">
        <v>74</v>
      </c>
      <c r="D91" s="166"/>
      <c r="E91" s="170"/>
      <c r="F91" s="173"/>
      <c r="G91" s="173">
        <f>SUMIF(AE92:AE93,"&lt;&gt;NOR",G92:G93)</f>
        <v>0</v>
      </c>
      <c r="H91" s="173"/>
      <c r="I91" s="173">
        <f>SUM(I92:I93)</f>
        <v>0</v>
      </c>
      <c r="J91" s="173"/>
      <c r="K91" s="173">
        <f>SUM(K92:K93)</f>
        <v>0</v>
      </c>
      <c r="L91" s="173"/>
      <c r="M91" s="173">
        <f>SUM(M92:M93)</f>
        <v>0</v>
      </c>
      <c r="N91" s="166"/>
      <c r="O91" s="166">
        <f>SUM(O92:O93)</f>
        <v>1.1900000000000001E-2</v>
      </c>
      <c r="P91" s="166"/>
      <c r="Q91" s="166">
        <f>SUM(Q92:Q93)</f>
        <v>0</v>
      </c>
      <c r="R91" s="166"/>
      <c r="S91" s="166"/>
      <c r="T91" s="167"/>
      <c r="U91" s="166">
        <f>SUM(U92:U93)</f>
        <v>9.31</v>
      </c>
      <c r="AE91" t="s">
        <v>103</v>
      </c>
    </row>
    <row r="92" spans="1:60" ht="22.5" outlineLevel="1" x14ac:dyDescent="0.2">
      <c r="A92" s="154">
        <v>32</v>
      </c>
      <c r="B92" s="161" t="s">
        <v>210</v>
      </c>
      <c r="C92" s="192" t="s">
        <v>211</v>
      </c>
      <c r="D92" s="163" t="s">
        <v>117</v>
      </c>
      <c r="E92" s="168">
        <v>70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63">
        <v>1.7000000000000001E-4</v>
      </c>
      <c r="O92" s="163">
        <f>ROUND(E92*N92,5)</f>
        <v>1.1900000000000001E-2</v>
      </c>
      <c r="P92" s="163">
        <v>0</v>
      </c>
      <c r="Q92" s="163">
        <f>ROUND(E92*P92,5)</f>
        <v>0</v>
      </c>
      <c r="R92" s="163"/>
      <c r="S92" s="163"/>
      <c r="T92" s="164">
        <v>0.13300000000000001</v>
      </c>
      <c r="U92" s="163">
        <f>ROUND(E92*T92,2)</f>
        <v>9.31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132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1"/>
      <c r="C93" s="193" t="s">
        <v>212</v>
      </c>
      <c r="D93" s="165"/>
      <c r="E93" s="169">
        <v>70</v>
      </c>
      <c r="F93" s="172"/>
      <c r="G93" s="172"/>
      <c r="H93" s="172"/>
      <c r="I93" s="172"/>
      <c r="J93" s="172"/>
      <c r="K93" s="172"/>
      <c r="L93" s="172"/>
      <c r="M93" s="172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111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x14ac:dyDescent="0.2">
      <c r="A94" s="155" t="s">
        <v>102</v>
      </c>
      <c r="B94" s="162" t="s">
        <v>75</v>
      </c>
      <c r="C94" s="194" t="s">
        <v>26</v>
      </c>
      <c r="D94" s="166"/>
      <c r="E94" s="170"/>
      <c r="F94" s="173"/>
      <c r="G94" s="173">
        <f>SUMIF(AE95:AE110,"&lt;&gt;NOR",G95:G110)</f>
        <v>0</v>
      </c>
      <c r="H94" s="173"/>
      <c r="I94" s="173">
        <f>SUM(I95:I110)</f>
        <v>0</v>
      </c>
      <c r="J94" s="173"/>
      <c r="K94" s="173">
        <f>SUM(K95:K110)</f>
        <v>0</v>
      </c>
      <c r="L94" s="173"/>
      <c r="M94" s="173">
        <f>SUM(M95:M110)</f>
        <v>0</v>
      </c>
      <c r="N94" s="166"/>
      <c r="O94" s="166">
        <f>SUM(O95:O110)</f>
        <v>0</v>
      </c>
      <c r="P94" s="166"/>
      <c r="Q94" s="166">
        <f>SUM(Q95:Q110)</f>
        <v>0</v>
      </c>
      <c r="R94" s="166"/>
      <c r="S94" s="166"/>
      <c r="T94" s="167"/>
      <c r="U94" s="166">
        <f>SUM(U95:U110)</f>
        <v>0</v>
      </c>
      <c r="AE94" t="s">
        <v>103</v>
      </c>
    </row>
    <row r="95" spans="1:60" outlineLevel="1" x14ac:dyDescent="0.2">
      <c r="A95" s="154">
        <v>33</v>
      </c>
      <c r="B95" s="161" t="s">
        <v>213</v>
      </c>
      <c r="C95" s="192" t="s">
        <v>214</v>
      </c>
      <c r="D95" s="163" t="s">
        <v>208</v>
      </c>
      <c r="E95" s="168">
        <v>1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63">
        <v>0</v>
      </c>
      <c r="O95" s="163">
        <f>ROUND(E95*N95,5)</f>
        <v>0</v>
      </c>
      <c r="P95" s="163">
        <v>0</v>
      </c>
      <c r="Q95" s="163">
        <f>ROUND(E95*P95,5)</f>
        <v>0</v>
      </c>
      <c r="R95" s="163"/>
      <c r="S95" s="163"/>
      <c r="T95" s="164">
        <v>0</v>
      </c>
      <c r="U95" s="163">
        <f>ROUND(E95*T95,2)</f>
        <v>0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132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1"/>
      <c r="C96" s="193" t="s">
        <v>209</v>
      </c>
      <c r="D96" s="165"/>
      <c r="E96" s="169">
        <v>1</v>
      </c>
      <c r="F96" s="172"/>
      <c r="G96" s="172"/>
      <c r="H96" s="172"/>
      <c r="I96" s="172"/>
      <c r="J96" s="172"/>
      <c r="K96" s="172"/>
      <c r="L96" s="172"/>
      <c r="M96" s="172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111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34</v>
      </c>
      <c r="B97" s="161" t="s">
        <v>215</v>
      </c>
      <c r="C97" s="192" t="s">
        <v>216</v>
      </c>
      <c r="D97" s="163" t="s">
        <v>208</v>
      </c>
      <c r="E97" s="168">
        <v>1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63">
        <v>0</v>
      </c>
      <c r="O97" s="163">
        <f>ROUND(E97*N97,5)</f>
        <v>0</v>
      </c>
      <c r="P97" s="163">
        <v>0</v>
      </c>
      <c r="Q97" s="163">
        <f>ROUND(E97*P97,5)</f>
        <v>0</v>
      </c>
      <c r="R97" s="163"/>
      <c r="S97" s="163"/>
      <c r="T97" s="164">
        <v>0</v>
      </c>
      <c r="U97" s="163">
        <f>ROUND(E97*T97,2)</f>
        <v>0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132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1"/>
      <c r="C98" s="193" t="s">
        <v>209</v>
      </c>
      <c r="D98" s="165"/>
      <c r="E98" s="169">
        <v>1</v>
      </c>
      <c r="F98" s="172"/>
      <c r="G98" s="172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111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>
        <v>35</v>
      </c>
      <c r="B99" s="161" t="s">
        <v>217</v>
      </c>
      <c r="C99" s="192" t="s">
        <v>218</v>
      </c>
      <c r="D99" s="163" t="s">
        <v>208</v>
      </c>
      <c r="E99" s="168">
        <v>1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63">
        <v>0</v>
      </c>
      <c r="O99" s="163">
        <f>ROUND(E99*N99,5)</f>
        <v>0</v>
      </c>
      <c r="P99" s="163">
        <v>0</v>
      </c>
      <c r="Q99" s="163">
        <f>ROUND(E99*P99,5)</f>
        <v>0</v>
      </c>
      <c r="R99" s="163"/>
      <c r="S99" s="163"/>
      <c r="T99" s="164">
        <v>0</v>
      </c>
      <c r="U99" s="163">
        <f>ROUND(E99*T99,2)</f>
        <v>0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132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1"/>
      <c r="C100" s="193" t="s">
        <v>209</v>
      </c>
      <c r="D100" s="165"/>
      <c r="E100" s="169">
        <v>1</v>
      </c>
      <c r="F100" s="172"/>
      <c r="G100" s="172"/>
      <c r="H100" s="172"/>
      <c r="I100" s="172"/>
      <c r="J100" s="172"/>
      <c r="K100" s="172"/>
      <c r="L100" s="172"/>
      <c r="M100" s="172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111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36</v>
      </c>
      <c r="B101" s="161" t="s">
        <v>219</v>
      </c>
      <c r="C101" s="192" t="s">
        <v>220</v>
      </c>
      <c r="D101" s="163" t="s">
        <v>208</v>
      </c>
      <c r="E101" s="168">
        <v>1</v>
      </c>
      <c r="F101" s="171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21</v>
      </c>
      <c r="M101" s="172">
        <f>G101*(1+L101/100)</f>
        <v>0</v>
      </c>
      <c r="N101" s="163">
        <v>0</v>
      </c>
      <c r="O101" s="163">
        <f>ROUND(E101*N101,5)</f>
        <v>0</v>
      </c>
      <c r="P101" s="163">
        <v>0</v>
      </c>
      <c r="Q101" s="163">
        <f>ROUND(E101*P101,5)</f>
        <v>0</v>
      </c>
      <c r="R101" s="163"/>
      <c r="S101" s="163"/>
      <c r="T101" s="164">
        <v>0</v>
      </c>
      <c r="U101" s="163">
        <f>ROUND(E101*T101,2)</f>
        <v>0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132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1"/>
      <c r="C102" s="193" t="s">
        <v>209</v>
      </c>
      <c r="D102" s="165"/>
      <c r="E102" s="169">
        <v>1</v>
      </c>
      <c r="F102" s="172"/>
      <c r="G102" s="172"/>
      <c r="H102" s="172"/>
      <c r="I102" s="172"/>
      <c r="J102" s="172"/>
      <c r="K102" s="172"/>
      <c r="L102" s="172"/>
      <c r="M102" s="172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111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37</v>
      </c>
      <c r="B103" s="161" t="s">
        <v>221</v>
      </c>
      <c r="C103" s="192" t="s">
        <v>222</v>
      </c>
      <c r="D103" s="163" t="s">
        <v>208</v>
      </c>
      <c r="E103" s="168">
        <v>1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0</v>
      </c>
      <c r="U103" s="163">
        <f>ROUND(E103*T103,2)</f>
        <v>0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132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1"/>
      <c r="C104" s="193" t="s">
        <v>209</v>
      </c>
      <c r="D104" s="165"/>
      <c r="E104" s="169">
        <v>1</v>
      </c>
      <c r="F104" s="172"/>
      <c r="G104" s="172"/>
      <c r="H104" s="172"/>
      <c r="I104" s="172"/>
      <c r="J104" s="172"/>
      <c r="K104" s="172"/>
      <c r="L104" s="172"/>
      <c r="M104" s="172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111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54">
        <v>38</v>
      </c>
      <c r="B105" s="161" t="s">
        <v>223</v>
      </c>
      <c r="C105" s="192" t="s">
        <v>224</v>
      </c>
      <c r="D105" s="163" t="s">
        <v>208</v>
      </c>
      <c r="E105" s="168">
        <v>1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21</v>
      </c>
      <c r="M105" s="172">
        <f>G105*(1+L105/100)</f>
        <v>0</v>
      </c>
      <c r="N105" s="163">
        <v>0</v>
      </c>
      <c r="O105" s="163">
        <f>ROUND(E105*N105,5)</f>
        <v>0</v>
      </c>
      <c r="P105" s="163">
        <v>0</v>
      </c>
      <c r="Q105" s="163">
        <f>ROUND(E105*P105,5)</f>
        <v>0</v>
      </c>
      <c r="R105" s="163"/>
      <c r="S105" s="163"/>
      <c r="T105" s="164">
        <v>0</v>
      </c>
      <c r="U105" s="163">
        <f>ROUND(E105*T105,2)</f>
        <v>0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132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1"/>
      <c r="C106" s="193" t="s">
        <v>209</v>
      </c>
      <c r="D106" s="165"/>
      <c r="E106" s="169">
        <v>1</v>
      </c>
      <c r="F106" s="172"/>
      <c r="G106" s="172"/>
      <c r="H106" s="172"/>
      <c r="I106" s="172"/>
      <c r="J106" s="172"/>
      <c r="K106" s="172"/>
      <c r="L106" s="172"/>
      <c r="M106" s="172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111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39</v>
      </c>
      <c r="B107" s="161" t="s">
        <v>225</v>
      </c>
      <c r="C107" s="192" t="s">
        <v>226</v>
      </c>
      <c r="D107" s="163" t="s">
        <v>208</v>
      </c>
      <c r="E107" s="168">
        <v>1</v>
      </c>
      <c r="F107" s="171"/>
      <c r="G107" s="172">
        <f>ROUND(E107*F107,2)</f>
        <v>0</v>
      </c>
      <c r="H107" s="171"/>
      <c r="I107" s="172">
        <f>ROUND(E107*H107,2)</f>
        <v>0</v>
      </c>
      <c r="J107" s="171"/>
      <c r="K107" s="172">
        <f>ROUND(E107*J107,2)</f>
        <v>0</v>
      </c>
      <c r="L107" s="172">
        <v>21</v>
      </c>
      <c r="M107" s="172">
        <f>G107*(1+L107/100)</f>
        <v>0</v>
      </c>
      <c r="N107" s="163">
        <v>0</v>
      </c>
      <c r="O107" s="163">
        <f>ROUND(E107*N107,5)</f>
        <v>0</v>
      </c>
      <c r="P107" s="163">
        <v>0</v>
      </c>
      <c r="Q107" s="163">
        <f>ROUND(E107*P107,5)</f>
        <v>0</v>
      </c>
      <c r="R107" s="163"/>
      <c r="S107" s="163"/>
      <c r="T107" s="164">
        <v>0</v>
      </c>
      <c r="U107" s="163">
        <f>ROUND(E107*T107,2)</f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132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193" t="s">
        <v>209</v>
      </c>
      <c r="D108" s="165"/>
      <c r="E108" s="169">
        <v>1</v>
      </c>
      <c r="F108" s="172"/>
      <c r="G108" s="172"/>
      <c r="H108" s="172"/>
      <c r="I108" s="172"/>
      <c r="J108" s="172"/>
      <c r="K108" s="172"/>
      <c r="L108" s="172"/>
      <c r="M108" s="172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111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>
        <v>40</v>
      </c>
      <c r="B109" s="161" t="s">
        <v>227</v>
      </c>
      <c r="C109" s="192" t="s">
        <v>228</v>
      </c>
      <c r="D109" s="163" t="s">
        <v>208</v>
      </c>
      <c r="E109" s="168">
        <v>1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63">
        <v>0</v>
      </c>
      <c r="O109" s="163">
        <f>ROUND(E109*N109,5)</f>
        <v>0</v>
      </c>
      <c r="P109" s="163">
        <v>0</v>
      </c>
      <c r="Q109" s="163">
        <f>ROUND(E109*P109,5)</f>
        <v>0</v>
      </c>
      <c r="R109" s="163"/>
      <c r="S109" s="163"/>
      <c r="T109" s="164">
        <v>0</v>
      </c>
      <c r="U109" s="163">
        <f>ROUND(E109*T109,2)</f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132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81"/>
      <c r="B110" s="182"/>
      <c r="C110" s="195" t="s">
        <v>209</v>
      </c>
      <c r="D110" s="183"/>
      <c r="E110" s="184">
        <v>1</v>
      </c>
      <c r="F110" s="185"/>
      <c r="G110" s="185"/>
      <c r="H110" s="185"/>
      <c r="I110" s="185"/>
      <c r="J110" s="185"/>
      <c r="K110" s="185"/>
      <c r="L110" s="185"/>
      <c r="M110" s="185"/>
      <c r="N110" s="186"/>
      <c r="O110" s="186"/>
      <c r="P110" s="186"/>
      <c r="Q110" s="186"/>
      <c r="R110" s="186"/>
      <c r="S110" s="186"/>
      <c r="T110" s="187"/>
      <c r="U110" s="186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111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x14ac:dyDescent="0.2">
      <c r="A111" s="6"/>
      <c r="B111" s="7" t="s">
        <v>229</v>
      </c>
      <c r="C111" s="196" t="s">
        <v>229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v>15</v>
      </c>
      <c r="AD111">
        <v>21</v>
      </c>
    </row>
    <row r="112" spans="1:60" x14ac:dyDescent="0.2">
      <c r="A112" s="188"/>
      <c r="B112" s="189">
        <v>26</v>
      </c>
      <c r="C112" s="197" t="s">
        <v>229</v>
      </c>
      <c r="D112" s="190"/>
      <c r="E112" s="190"/>
      <c r="F112" s="190"/>
      <c r="G112" s="191">
        <f>G8+G45+G49+G75+G78+G81+G88+G91+G94</f>
        <v>0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f>SUMIF(L7:L110,AC111,G7:G110)</f>
        <v>0</v>
      </c>
      <c r="AD112">
        <f>SUMIF(L7:L110,AD111,G7:G110)</f>
        <v>0</v>
      </c>
      <c r="AE112" t="s">
        <v>230</v>
      </c>
    </row>
    <row r="113" spans="1:31" x14ac:dyDescent="0.2">
      <c r="A113" s="6"/>
      <c r="B113" s="7" t="s">
        <v>229</v>
      </c>
      <c r="C113" s="196" t="s">
        <v>229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6"/>
      <c r="B114" s="7" t="s">
        <v>229</v>
      </c>
      <c r="C114" s="196" t="s">
        <v>229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63">
        <v>33</v>
      </c>
      <c r="B115" s="263"/>
      <c r="C115" s="264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65"/>
      <c r="B116" s="266"/>
      <c r="C116" s="267"/>
      <c r="D116" s="266"/>
      <c r="E116" s="266"/>
      <c r="F116" s="266"/>
      <c r="G116" s="268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E116" t="s">
        <v>231</v>
      </c>
    </row>
    <row r="117" spans="1:31" x14ac:dyDescent="0.2">
      <c r="A117" s="269"/>
      <c r="B117" s="270"/>
      <c r="C117" s="271"/>
      <c r="D117" s="270"/>
      <c r="E117" s="270"/>
      <c r="F117" s="270"/>
      <c r="G117" s="272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69"/>
      <c r="B118" s="270"/>
      <c r="C118" s="271"/>
      <c r="D118" s="270"/>
      <c r="E118" s="270"/>
      <c r="F118" s="270"/>
      <c r="G118" s="272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69"/>
      <c r="B119" s="270"/>
      <c r="C119" s="271"/>
      <c r="D119" s="270"/>
      <c r="E119" s="270"/>
      <c r="F119" s="270"/>
      <c r="G119" s="272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73"/>
      <c r="B120" s="274"/>
      <c r="C120" s="275"/>
      <c r="D120" s="274"/>
      <c r="E120" s="274"/>
      <c r="F120" s="274"/>
      <c r="G120" s="27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6"/>
      <c r="B121" s="7" t="s">
        <v>229</v>
      </c>
      <c r="C121" s="196" t="s">
        <v>229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C122" s="198"/>
      <c r="AE122" t="s">
        <v>232</v>
      </c>
    </row>
  </sheetData>
  <mergeCells count="23">
    <mergeCell ref="C57:G57"/>
    <mergeCell ref="C65:G65"/>
    <mergeCell ref="C73:G73"/>
    <mergeCell ref="A115:C115"/>
    <mergeCell ref="A116:G120"/>
    <mergeCell ref="C51:G51"/>
    <mergeCell ref="C16:G16"/>
    <mergeCell ref="C19:G19"/>
    <mergeCell ref="C22:G22"/>
    <mergeCell ref="C25:G25"/>
    <mergeCell ref="C27:G27"/>
    <mergeCell ref="C30:G30"/>
    <mergeCell ref="C35:G35"/>
    <mergeCell ref="C37:G37"/>
    <mergeCell ref="C39:G39"/>
    <mergeCell ref="C43:G43"/>
    <mergeCell ref="C47:G47"/>
    <mergeCell ref="C13:G13"/>
    <mergeCell ref="A1:G1"/>
    <mergeCell ref="C2:G2"/>
    <mergeCell ref="C3:G3"/>
    <mergeCell ref="C4:G4"/>
    <mergeCell ref="C10:G1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Adamíková Kateřina</cp:lastModifiedBy>
  <cp:lastPrinted>2014-02-28T09:52:57Z</cp:lastPrinted>
  <dcterms:created xsi:type="dcterms:W3CDTF">2009-04-08T07:15:50Z</dcterms:created>
  <dcterms:modified xsi:type="dcterms:W3CDTF">2021-04-14T08:52:21Z</dcterms:modified>
</cp:coreProperties>
</file>