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tišek Štancl\Desktop\"/>
    </mc:Choice>
  </mc:AlternateContent>
  <xr:revisionPtr revIDLastSave="0" documentId="13_ncr:1_{164C2373-16A2-41FD-A089-8B08A3F42EB3}" xr6:coauthVersionLast="36" xr6:coauthVersionMax="36" xr10:uidLastSave="{00000000-0000-0000-0000-000000000000}"/>
  <bookViews>
    <workbookView xWindow="0" yWindow="0" windowWidth="20490" windowHeight="7545" activeTab="2" xr2:uid="{3075F67C-3DF9-4110-954A-60258D807F0E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Položky!$A$1:$K$104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BG103" i="3"/>
  <c r="BF103" i="3"/>
  <c r="BE103" i="3"/>
  <c r="BD103" i="3"/>
  <c r="BC103" i="3"/>
  <c r="K103" i="3"/>
  <c r="I103" i="3"/>
  <c r="G103" i="3"/>
  <c r="BG102" i="3"/>
  <c r="BF102" i="3"/>
  <c r="BE102" i="3"/>
  <c r="BD102" i="3"/>
  <c r="BC102" i="3"/>
  <c r="K102" i="3"/>
  <c r="I102" i="3"/>
  <c r="G102" i="3"/>
  <c r="BG101" i="3"/>
  <c r="BF101" i="3"/>
  <c r="BE101" i="3"/>
  <c r="BD101" i="3"/>
  <c r="BC101" i="3"/>
  <c r="K101" i="3"/>
  <c r="I101" i="3"/>
  <c r="G101" i="3"/>
  <c r="BG100" i="3"/>
  <c r="BF100" i="3"/>
  <c r="BE100" i="3"/>
  <c r="BD100" i="3"/>
  <c r="BC100" i="3"/>
  <c r="K100" i="3"/>
  <c r="I100" i="3"/>
  <c r="G100" i="3"/>
  <c r="BG99" i="3"/>
  <c r="BG104" i="3" s="1"/>
  <c r="I19" i="2" s="1"/>
  <c r="BF99" i="3"/>
  <c r="BE99" i="3"/>
  <c r="BE104" i="3" s="1"/>
  <c r="G19" i="2" s="1"/>
  <c r="BD99" i="3"/>
  <c r="BC99" i="3"/>
  <c r="BC104" i="3" s="1"/>
  <c r="E19" i="2" s="1"/>
  <c r="K99" i="3"/>
  <c r="I99" i="3"/>
  <c r="I104" i="3" s="1"/>
  <c r="G99" i="3"/>
  <c r="B19" i="2"/>
  <c r="A19" i="2"/>
  <c r="BF104" i="3"/>
  <c r="H19" i="2" s="1"/>
  <c r="BD104" i="3"/>
  <c r="F19" i="2" s="1"/>
  <c r="K104" i="3"/>
  <c r="G104" i="3"/>
  <c r="C104" i="3"/>
  <c r="BG95" i="3"/>
  <c r="BF95" i="3"/>
  <c r="BE95" i="3"/>
  <c r="BC95" i="3"/>
  <c r="K95" i="3"/>
  <c r="I95" i="3"/>
  <c r="G95" i="3"/>
  <c r="BD95" i="3" s="1"/>
  <c r="BG94" i="3"/>
  <c r="BF94" i="3"/>
  <c r="BF97" i="3" s="1"/>
  <c r="H18" i="2" s="1"/>
  <c r="BE94" i="3"/>
  <c r="BC94" i="3"/>
  <c r="K94" i="3"/>
  <c r="K97" i="3" s="1"/>
  <c r="I94" i="3"/>
  <c r="G94" i="3"/>
  <c r="G97" i="3" s="1"/>
  <c r="B18" i="2"/>
  <c r="A18" i="2"/>
  <c r="BG97" i="3"/>
  <c r="I18" i="2" s="1"/>
  <c r="BE97" i="3"/>
  <c r="G18" i="2" s="1"/>
  <c r="BC97" i="3"/>
  <c r="E18" i="2" s="1"/>
  <c r="I97" i="3"/>
  <c r="C97" i="3"/>
  <c r="BG91" i="3"/>
  <c r="BF91" i="3"/>
  <c r="BE91" i="3"/>
  <c r="BC91" i="3"/>
  <c r="K91" i="3"/>
  <c r="I91" i="3"/>
  <c r="G91" i="3"/>
  <c r="BD91" i="3" s="1"/>
  <c r="BG88" i="3"/>
  <c r="BF88" i="3"/>
  <c r="BE88" i="3"/>
  <c r="BC88" i="3"/>
  <c r="K88" i="3"/>
  <c r="I88" i="3"/>
  <c r="G88" i="3"/>
  <c r="BD88" i="3" s="1"/>
  <c r="BG85" i="3"/>
  <c r="BF85" i="3"/>
  <c r="BE85" i="3"/>
  <c r="BC85" i="3"/>
  <c r="K85" i="3"/>
  <c r="I85" i="3"/>
  <c r="G85" i="3"/>
  <c r="BD85" i="3" s="1"/>
  <c r="BG82" i="3"/>
  <c r="BF82" i="3"/>
  <c r="BE82" i="3"/>
  <c r="BC82" i="3"/>
  <c r="K82" i="3"/>
  <c r="I82" i="3"/>
  <c r="G82" i="3"/>
  <c r="BD82" i="3" s="1"/>
  <c r="BG81" i="3"/>
  <c r="BF81" i="3"/>
  <c r="BE81" i="3"/>
  <c r="BC81" i="3"/>
  <c r="K81" i="3"/>
  <c r="I81" i="3"/>
  <c r="G81" i="3"/>
  <c r="BD81" i="3" s="1"/>
  <c r="BG80" i="3"/>
  <c r="BF80" i="3"/>
  <c r="BE80" i="3"/>
  <c r="BC80" i="3"/>
  <c r="K80" i="3"/>
  <c r="I80" i="3"/>
  <c r="G80" i="3"/>
  <c r="BD80" i="3" s="1"/>
  <c r="BG77" i="3"/>
  <c r="BF77" i="3"/>
  <c r="BE77" i="3"/>
  <c r="BC77" i="3"/>
  <c r="K77" i="3"/>
  <c r="I77" i="3"/>
  <c r="G77" i="3"/>
  <c r="BD77" i="3" s="1"/>
  <c r="BG74" i="3"/>
  <c r="BF74" i="3"/>
  <c r="BE74" i="3"/>
  <c r="BC74" i="3"/>
  <c r="K74" i="3"/>
  <c r="I74" i="3"/>
  <c r="G74" i="3"/>
  <c r="BD74" i="3" s="1"/>
  <c r="BG73" i="3"/>
  <c r="BF73" i="3"/>
  <c r="BE73" i="3"/>
  <c r="BC73" i="3"/>
  <c r="K73" i="3"/>
  <c r="I73" i="3"/>
  <c r="G73" i="3"/>
  <c r="BD73" i="3" s="1"/>
  <c r="BG72" i="3"/>
  <c r="BF72" i="3"/>
  <c r="BE72" i="3"/>
  <c r="BC72" i="3"/>
  <c r="K72" i="3"/>
  <c r="I72" i="3"/>
  <c r="G72" i="3"/>
  <c r="BD72" i="3" s="1"/>
  <c r="BG71" i="3"/>
  <c r="BF71" i="3"/>
  <c r="BE71" i="3"/>
  <c r="BC71" i="3"/>
  <c r="K71" i="3"/>
  <c r="I71" i="3"/>
  <c r="G71" i="3"/>
  <c r="BD71" i="3" s="1"/>
  <c r="BG69" i="3"/>
  <c r="BF69" i="3"/>
  <c r="BF92" i="3" s="1"/>
  <c r="H17" i="2" s="1"/>
  <c r="BE69" i="3"/>
  <c r="BC69" i="3"/>
  <c r="K69" i="3"/>
  <c r="K92" i="3" s="1"/>
  <c r="I69" i="3"/>
  <c r="G69" i="3"/>
  <c r="G92" i="3" s="1"/>
  <c r="B17" i="2"/>
  <c r="A17" i="2"/>
  <c r="BG92" i="3"/>
  <c r="I17" i="2" s="1"/>
  <c r="BE92" i="3"/>
  <c r="G17" i="2" s="1"/>
  <c r="BC92" i="3"/>
  <c r="E17" i="2" s="1"/>
  <c r="I92" i="3"/>
  <c r="C92" i="3"/>
  <c r="BG66" i="3"/>
  <c r="BF66" i="3"/>
  <c r="BE66" i="3"/>
  <c r="BC66" i="3"/>
  <c r="K66" i="3"/>
  <c r="I66" i="3"/>
  <c r="G66" i="3"/>
  <c r="BD66" i="3" s="1"/>
  <c r="BG65" i="3"/>
  <c r="BF65" i="3"/>
  <c r="BE65" i="3"/>
  <c r="BC65" i="3"/>
  <c r="K65" i="3"/>
  <c r="I65" i="3"/>
  <c r="G65" i="3"/>
  <c r="BD65" i="3" s="1"/>
  <c r="BG64" i="3"/>
  <c r="BF64" i="3"/>
  <c r="BE64" i="3"/>
  <c r="BC64" i="3"/>
  <c r="K64" i="3"/>
  <c r="I64" i="3"/>
  <c r="G64" i="3"/>
  <c r="BD64" i="3" s="1"/>
  <c r="BG63" i="3"/>
  <c r="BF63" i="3"/>
  <c r="BF67" i="3" s="1"/>
  <c r="H16" i="2" s="1"/>
  <c r="BE63" i="3"/>
  <c r="BC63" i="3"/>
  <c r="K63" i="3"/>
  <c r="K67" i="3" s="1"/>
  <c r="I63" i="3"/>
  <c r="G63" i="3"/>
  <c r="G67" i="3" s="1"/>
  <c r="B16" i="2"/>
  <c r="A16" i="2"/>
  <c r="BG67" i="3"/>
  <c r="I16" i="2" s="1"/>
  <c r="BE67" i="3"/>
  <c r="G16" i="2" s="1"/>
  <c r="BC67" i="3"/>
  <c r="E16" i="2" s="1"/>
  <c r="I67" i="3"/>
  <c r="C67" i="3"/>
  <c r="BG60" i="3"/>
  <c r="BF60" i="3"/>
  <c r="BE60" i="3"/>
  <c r="BC60" i="3"/>
  <c r="K60" i="3"/>
  <c r="I60" i="3"/>
  <c r="G60" i="3"/>
  <c r="BD60" i="3" s="1"/>
  <c r="BG57" i="3"/>
  <c r="BF57" i="3"/>
  <c r="BE57" i="3"/>
  <c r="BC57" i="3"/>
  <c r="K57" i="3"/>
  <c r="I57" i="3"/>
  <c r="G57" i="3"/>
  <c r="BD57" i="3" s="1"/>
  <c r="BG56" i="3"/>
  <c r="BF56" i="3"/>
  <c r="BE56" i="3"/>
  <c r="BC56" i="3"/>
  <c r="K56" i="3"/>
  <c r="I56" i="3"/>
  <c r="G56" i="3"/>
  <c r="BD56" i="3" s="1"/>
  <c r="BG54" i="3"/>
  <c r="BF54" i="3"/>
  <c r="BE54" i="3"/>
  <c r="BC54" i="3"/>
  <c r="K54" i="3"/>
  <c r="I54" i="3"/>
  <c r="G54" i="3"/>
  <c r="BD54" i="3" s="1"/>
  <c r="BG53" i="3"/>
  <c r="BF53" i="3"/>
  <c r="BE53" i="3"/>
  <c r="BC53" i="3"/>
  <c r="K53" i="3"/>
  <c r="I53" i="3"/>
  <c r="G53" i="3"/>
  <c r="BD53" i="3" s="1"/>
  <c r="BG51" i="3"/>
  <c r="BF51" i="3"/>
  <c r="BE51" i="3"/>
  <c r="BC51" i="3"/>
  <c r="K51" i="3"/>
  <c r="I51" i="3"/>
  <c r="G51" i="3"/>
  <c r="BD51" i="3" s="1"/>
  <c r="BG49" i="3"/>
  <c r="BF49" i="3"/>
  <c r="BF61" i="3" s="1"/>
  <c r="BE49" i="3"/>
  <c r="BC49" i="3"/>
  <c r="K49" i="3"/>
  <c r="K61" i="3" s="1"/>
  <c r="I49" i="3"/>
  <c r="G49" i="3"/>
  <c r="H15" i="2"/>
  <c r="B15" i="2"/>
  <c r="A15" i="2"/>
  <c r="BG61" i="3"/>
  <c r="I15" i="2" s="1"/>
  <c r="BE61" i="3"/>
  <c r="G15" i="2" s="1"/>
  <c r="BC61" i="3"/>
  <c r="E15" i="2" s="1"/>
  <c r="I61" i="3"/>
  <c r="C61" i="3"/>
  <c r="BG46" i="3"/>
  <c r="BF46" i="3"/>
  <c r="BF47" i="3" s="1"/>
  <c r="BE46" i="3"/>
  <c r="BD46" i="3"/>
  <c r="BD47" i="3" s="1"/>
  <c r="F14" i="2" s="1"/>
  <c r="K46" i="3"/>
  <c r="K47" i="3" s="1"/>
  <c r="I46" i="3"/>
  <c r="G46" i="3"/>
  <c r="H14" i="2"/>
  <c r="B14" i="2"/>
  <c r="A14" i="2"/>
  <c r="BG47" i="3"/>
  <c r="I14" i="2" s="1"/>
  <c r="BE47" i="3"/>
  <c r="G14" i="2" s="1"/>
  <c r="I47" i="3"/>
  <c r="C47" i="3"/>
  <c r="BG42" i="3"/>
  <c r="BF42" i="3"/>
  <c r="BE42" i="3"/>
  <c r="BD42" i="3"/>
  <c r="K42" i="3"/>
  <c r="I42" i="3"/>
  <c r="G42" i="3"/>
  <c r="BC42" i="3" s="1"/>
  <c r="BG40" i="3"/>
  <c r="BF40" i="3"/>
  <c r="BE40" i="3"/>
  <c r="BD40" i="3"/>
  <c r="K40" i="3"/>
  <c r="I40" i="3"/>
  <c r="G40" i="3"/>
  <c r="BC40" i="3" s="1"/>
  <c r="BG38" i="3"/>
  <c r="BF38" i="3"/>
  <c r="BF44" i="3" s="1"/>
  <c r="BE38" i="3"/>
  <c r="BD38" i="3"/>
  <c r="BD44" i="3" s="1"/>
  <c r="F13" i="2" s="1"/>
  <c r="K38" i="3"/>
  <c r="I38" i="3"/>
  <c r="G38" i="3"/>
  <c r="H13" i="2"/>
  <c r="B13" i="2"/>
  <c r="A13" i="2"/>
  <c r="BG44" i="3"/>
  <c r="I13" i="2" s="1"/>
  <c r="BE44" i="3"/>
  <c r="G13" i="2" s="1"/>
  <c r="I44" i="3"/>
  <c r="C44" i="3"/>
  <c r="BG34" i="3"/>
  <c r="BF34" i="3"/>
  <c r="BF36" i="3" s="1"/>
  <c r="BE34" i="3"/>
  <c r="BD34" i="3"/>
  <c r="BD36" i="3" s="1"/>
  <c r="F12" i="2" s="1"/>
  <c r="K34" i="3"/>
  <c r="K36" i="3" s="1"/>
  <c r="I34" i="3"/>
  <c r="G34" i="3"/>
  <c r="H12" i="2"/>
  <c r="B12" i="2"/>
  <c r="A12" i="2"/>
  <c r="BG36" i="3"/>
  <c r="I12" i="2" s="1"/>
  <c r="BE36" i="3"/>
  <c r="G12" i="2" s="1"/>
  <c r="I36" i="3"/>
  <c r="C36" i="3"/>
  <c r="BG30" i="3"/>
  <c r="BF30" i="3"/>
  <c r="BF32" i="3" s="1"/>
  <c r="BE30" i="3"/>
  <c r="BD30" i="3"/>
  <c r="BD32" i="3" s="1"/>
  <c r="F11" i="2" s="1"/>
  <c r="K30" i="3"/>
  <c r="K32" i="3" s="1"/>
  <c r="I30" i="3"/>
  <c r="G30" i="3"/>
  <c r="H11" i="2"/>
  <c r="B11" i="2"/>
  <c r="A11" i="2"/>
  <c r="BG32" i="3"/>
  <c r="I11" i="2" s="1"/>
  <c r="BE32" i="3"/>
  <c r="G11" i="2" s="1"/>
  <c r="I32" i="3"/>
  <c r="C32" i="3"/>
  <c r="BG26" i="3"/>
  <c r="BF26" i="3"/>
  <c r="BF28" i="3" s="1"/>
  <c r="BE26" i="3"/>
  <c r="BD26" i="3"/>
  <c r="BD28" i="3" s="1"/>
  <c r="F10" i="2" s="1"/>
  <c r="K26" i="3"/>
  <c r="K28" i="3" s="1"/>
  <c r="I26" i="3"/>
  <c r="G26" i="3"/>
  <c r="H10" i="2"/>
  <c r="B10" i="2"/>
  <c r="A10" i="2"/>
  <c r="BG28" i="3"/>
  <c r="I10" i="2" s="1"/>
  <c r="BE28" i="3"/>
  <c r="G10" i="2" s="1"/>
  <c r="I28" i="3"/>
  <c r="C28" i="3"/>
  <c r="BG21" i="3"/>
  <c r="BF21" i="3"/>
  <c r="BF24" i="3" s="1"/>
  <c r="BE21" i="3"/>
  <c r="BD21" i="3"/>
  <c r="BD24" i="3" s="1"/>
  <c r="F9" i="2" s="1"/>
  <c r="K21" i="3"/>
  <c r="K24" i="3" s="1"/>
  <c r="I21" i="3"/>
  <c r="G21" i="3"/>
  <c r="H9" i="2"/>
  <c r="B9" i="2"/>
  <c r="A9" i="2"/>
  <c r="BG24" i="3"/>
  <c r="I9" i="2" s="1"/>
  <c r="BE24" i="3"/>
  <c r="G9" i="2" s="1"/>
  <c r="I24" i="3"/>
  <c r="C24" i="3"/>
  <c r="BG16" i="3"/>
  <c r="BF16" i="3"/>
  <c r="BF19" i="3" s="1"/>
  <c r="H8" i="2" s="1"/>
  <c r="BE16" i="3"/>
  <c r="BD16" i="3"/>
  <c r="BD19" i="3" s="1"/>
  <c r="F8" i="2" s="1"/>
  <c r="K16" i="3"/>
  <c r="K19" i="3" s="1"/>
  <c r="I16" i="3"/>
  <c r="G16" i="3"/>
  <c r="BC16" i="3" s="1"/>
  <c r="BC19" i="3" s="1"/>
  <c r="E8" i="2" s="1"/>
  <c r="B8" i="2"/>
  <c r="A8" i="2"/>
  <c r="BG19" i="3"/>
  <c r="I8" i="2" s="1"/>
  <c r="BE19" i="3"/>
  <c r="G8" i="2" s="1"/>
  <c r="I19" i="3"/>
  <c r="C19" i="3"/>
  <c r="BG13" i="3"/>
  <c r="BF13" i="3"/>
  <c r="BE13" i="3"/>
  <c r="BD13" i="3"/>
  <c r="K13" i="3"/>
  <c r="I13" i="3"/>
  <c r="G13" i="3"/>
  <c r="BC13" i="3" s="1"/>
  <c r="BG11" i="3"/>
  <c r="BF11" i="3"/>
  <c r="BE11" i="3"/>
  <c r="BD11" i="3"/>
  <c r="K11" i="3"/>
  <c r="I11" i="3"/>
  <c r="G11" i="3"/>
  <c r="BC11" i="3" s="1"/>
  <c r="BG10" i="3"/>
  <c r="BF10" i="3"/>
  <c r="BE10" i="3"/>
  <c r="BD10" i="3"/>
  <c r="K10" i="3"/>
  <c r="I10" i="3"/>
  <c r="G10" i="3"/>
  <c r="BC10" i="3" s="1"/>
  <c r="BG8" i="3"/>
  <c r="BF8" i="3"/>
  <c r="BF14" i="3" s="1"/>
  <c r="H7" i="2" s="1"/>
  <c r="H20" i="2" s="1"/>
  <c r="C17" i="1" s="1"/>
  <c r="BE8" i="3"/>
  <c r="BD8" i="3"/>
  <c r="BD14" i="3" s="1"/>
  <c r="F7" i="2" s="1"/>
  <c r="K8" i="3"/>
  <c r="K14" i="3" s="1"/>
  <c r="I8" i="3"/>
  <c r="G8" i="3"/>
  <c r="BC8" i="3" s="1"/>
  <c r="BC14" i="3" s="1"/>
  <c r="E7" i="2" s="1"/>
  <c r="B7" i="2"/>
  <c r="A7" i="2"/>
  <c r="BG14" i="3"/>
  <c r="I7" i="2" s="1"/>
  <c r="I20" i="2" s="1"/>
  <c r="C21" i="1" s="1"/>
  <c r="BE14" i="3"/>
  <c r="G7" i="2" s="1"/>
  <c r="G20" i="2" s="1"/>
  <c r="C18" i="1" s="1"/>
  <c r="I14" i="3"/>
  <c r="C14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G14" i="3" l="1"/>
  <c r="G19" i="3"/>
  <c r="BC21" i="3"/>
  <c r="BC24" i="3" s="1"/>
  <c r="E9" i="2" s="1"/>
  <c r="E20" i="2" s="1"/>
  <c r="G24" i="3"/>
  <c r="BC26" i="3"/>
  <c r="BC28" i="3" s="1"/>
  <c r="E10" i="2" s="1"/>
  <c r="G28" i="3"/>
  <c r="BC30" i="3"/>
  <c r="BC32" i="3" s="1"/>
  <c r="E11" i="2" s="1"/>
  <c r="G32" i="3"/>
  <c r="BC34" i="3"/>
  <c r="BC36" i="3" s="1"/>
  <c r="E12" i="2" s="1"/>
  <c r="G36" i="3"/>
  <c r="BC38" i="3"/>
  <c r="BC44" i="3" s="1"/>
  <c r="E13" i="2" s="1"/>
  <c r="G44" i="3"/>
  <c r="K44" i="3"/>
  <c r="BC46" i="3"/>
  <c r="BC47" i="3" s="1"/>
  <c r="E14" i="2" s="1"/>
  <c r="G47" i="3"/>
  <c r="G61" i="3"/>
  <c r="BD49" i="3"/>
  <c r="BD61" i="3" s="1"/>
  <c r="F15" i="2" s="1"/>
  <c r="F20" i="2" s="1"/>
  <c r="C16" i="1" s="1"/>
  <c r="BD63" i="3"/>
  <c r="BD67" i="3" s="1"/>
  <c r="F16" i="2" s="1"/>
  <c r="BD69" i="3"/>
  <c r="BD92" i="3" s="1"/>
  <c r="F17" i="2" s="1"/>
  <c r="BD94" i="3"/>
  <c r="BD97" i="3" s="1"/>
  <c r="F18" i="2" s="1"/>
  <c r="G25" i="2" l="1"/>
  <c r="I25" i="2" s="1"/>
  <c r="C15" i="1"/>
  <c r="C19" i="1" s="1"/>
  <c r="C22" i="1" s="1"/>
  <c r="H26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<sst xmlns="http://schemas.openxmlformats.org/spreadsheetml/2006/main" count="346" uniqueCount="236">
  <si>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</si>
  <si>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</si>
  <si>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</si>
  <si>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</si>
  <si>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</si>
  <si>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</si>
  <si>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</si>
  <si>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</si>
  <si>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</si>
  <si>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</si>
  <si>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</si>
  <si>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</si>
  <si>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</si>
  <si>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</si>
  <si>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</si>
  <si>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</si>
  <si>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</si>
  <si>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</si>
  <si>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</si>
  <si>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</si>
  <si>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</si>
  <si>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</si>
  <si>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</si>
  <si>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</si>
  <si>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</si>
  <si>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</si>
  <si>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</si>
  <si>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</si>
  <si>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</si>
  <si>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</si>
  <si>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</si>
  <si>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</si>
  <si>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</si>
  <si>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</si>
  <si>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</si>
  <si>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</si>
  <si>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</si>
  <si>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</si>
  <si>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</si>
  <si>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</si>
  <si>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</si>
  <si>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</si>
  <si>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</si>
  <si>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</si>
  <si>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</si>
  <si>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</si>
  <si>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</si>
  <si>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</si>
  <si>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</si>
  <si>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</si>
  <si>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</si>
  <si>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</si>
  <si>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</si>
  <si>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</si>
  <si>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</si>
  <si>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</si>
  <si>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</si>
  <si>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</si>
  <si>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</si>
  <si>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</si>
  <si>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</si>
  <si>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</si>
  <si>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</si>
  <si>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</si>
  <si>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</si>
  <si>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</si>
  <si>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</si>
  <si>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</si>
  <si>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</si>
  <si>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</si>
  <si>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</si>
  <si>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</si>
  <si>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</si>
  <si>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</si>
  <si>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</si>
  <si>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</si>
  <si>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</si>
  <si>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</si>
  <si>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</si>
  <si>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Celkem za</t>
  </si>
  <si>
    <t>SLEPÝ ROZPOČET</t>
  </si>
  <si>
    <t>Slepý rozpočet</t>
  </si>
  <si>
    <t>9074</t>
  </si>
  <si>
    <t>CENTRUM SOC.SLUŽEB - PERGOLA</t>
  </si>
  <si>
    <t>1167</t>
  </si>
  <si>
    <t>PERGOLA označ. A - nová stavba</t>
  </si>
  <si>
    <t>CENTRUM SOC.SLUŽEB - PERGOLA - PERGOLA označ. A -</t>
  </si>
  <si>
    <t>139601103R00</t>
  </si>
  <si>
    <t>Ruční výkop jam, rýh a šachet v hornině tř. 4</t>
  </si>
  <si>
    <t>m3</t>
  </si>
  <si>
    <t>0,40*0,40*(0,70-0,05-0,10-0,10)             *10</t>
  </si>
  <si>
    <t>162201203R00</t>
  </si>
  <si>
    <t>Vodorovné přemíst.výkopku, kolečko hor.1-4, do 10m</t>
  </si>
  <si>
    <t>162201219U00</t>
  </si>
  <si>
    <t>Přípl vodor přem koleč tř 4 zkd 10m</t>
  </si>
  <si>
    <t>0,72 *4</t>
  </si>
  <si>
    <t>199000002R00</t>
  </si>
  <si>
    <t>2</t>
  </si>
  <si>
    <t>Základy a zvláštní zakládání</t>
  </si>
  <si>
    <t>275311125U00</t>
  </si>
  <si>
    <t>Základ patka prostý beton C16/20</t>
  </si>
  <si>
    <t>0,40*0,40*0,65               *10</t>
  </si>
  <si>
    <t>betonáž přímo do jámy:1,04*0,035</t>
  </si>
  <si>
    <t>5</t>
  </si>
  <si>
    <t>Komunikace</t>
  </si>
  <si>
    <t>596831111RV3</t>
  </si>
  <si>
    <t>Kladení dlažby z dlaždic kom.pro pěší do lože z MV  vč.dlažby betonové vymývané VMD 40/60/6 cm</t>
  </si>
  <si>
    <t>m2</t>
  </si>
  <si>
    <t>1,20*1,20-0,40*0,40</t>
  </si>
  <si>
    <t>1,28    *9</t>
  </si>
  <si>
    <t>61</t>
  </si>
  <si>
    <t>Upravy povrchů vnitřní</t>
  </si>
  <si>
    <t>614472101RT3</t>
  </si>
  <si>
    <t>Antikorozní ochranný nátěr výztuže včetně dodávky Repol BS 7 (Murexin)</t>
  </si>
  <si>
    <t>kotev.deska+pásovina:0,75             *10</t>
  </si>
  <si>
    <t>94</t>
  </si>
  <si>
    <t>Lešení a stavební výtahy</t>
  </si>
  <si>
    <t>941955002R00</t>
  </si>
  <si>
    <t>Lešení lehké pomocné, výška podlahy do 1,9 m</t>
  </si>
  <si>
    <t>5,365*7,645</t>
  </si>
  <si>
    <t>95</t>
  </si>
  <si>
    <t>Dokončovací konstrukce na pozemních stavbách</t>
  </si>
  <si>
    <t>95-01</t>
  </si>
  <si>
    <t>Zakrytí stáv.dlažby-ochrana před poškozením mtz + dmtz</t>
  </si>
  <si>
    <t>100</t>
  </si>
  <si>
    <t>96</t>
  </si>
  <si>
    <t>Bourání konstrukcí</t>
  </si>
  <si>
    <t>965042121RT2</t>
  </si>
  <si>
    <t>Bourání mazanin betonových tl. 10 cm, pl. 1 m2 ručně tl. mazaniny 8 - 10 cm</t>
  </si>
  <si>
    <t xml:space="preserve">0,10*0,40*0,40               *10               </t>
  </si>
  <si>
    <t>965081923R00</t>
  </si>
  <si>
    <t>Bourání dlažeb beton.,čedič.tl.40 mm, pl.nad 1 m2</t>
  </si>
  <si>
    <t>1,20*1,20              *10</t>
  </si>
  <si>
    <t>965082932RT1</t>
  </si>
  <si>
    <t>Odstranění násypu tl. do 20 cm, plocha do 2 m2 tl.  násypu 10 - 15 cm, plocha do 2 m2</t>
  </si>
  <si>
    <t xml:space="preserve">0,20*0,40*0,40   *10       </t>
  </si>
  <si>
    <t>99</t>
  </si>
  <si>
    <t>Staveništní přesun hmot</t>
  </si>
  <si>
    <t>999281105R00</t>
  </si>
  <si>
    <t>Přesun hmot pro opravy a údržbu do výšky 6 m</t>
  </si>
  <si>
    <t>t</t>
  </si>
  <si>
    <t>762</t>
  </si>
  <si>
    <t>Konstrukce tesařské</t>
  </si>
  <si>
    <t>762085130R00</t>
  </si>
  <si>
    <t>Hoblování viditelných částí krovu třístranné</t>
  </si>
  <si>
    <t>m</t>
  </si>
  <si>
    <t>2,415*78</t>
  </si>
  <si>
    <t>762112110R00</t>
  </si>
  <si>
    <t>Montáž konstrukce stěn z řeziva hraněn. do 120 cm2</t>
  </si>
  <si>
    <t>krokev:2,415 *78</t>
  </si>
  <si>
    <t>762195000R00</t>
  </si>
  <si>
    <t>Spojovací a ochranné prostředky pro montáž stěn</t>
  </si>
  <si>
    <t>762-01</t>
  </si>
  <si>
    <t>Dod + mtz závit tyč prům. 16 mm</t>
  </si>
  <si>
    <t>kus</t>
  </si>
  <si>
    <t>4   *10</t>
  </si>
  <si>
    <t>Přípl.za řezivo - modřín</t>
  </si>
  <si>
    <t>60512602</t>
  </si>
  <si>
    <t>Fošna SM/JD omítaná tl. 4,5 dl. 200-350 š. 17-24</t>
  </si>
  <si>
    <t>0,04*0,20*2,415   *78</t>
  </si>
  <si>
    <t>1,5070*0,2</t>
  </si>
  <si>
    <t>998762102R00</t>
  </si>
  <si>
    <t>Přesun hmot pro tesařské konstrukce, výšky do 12 m</t>
  </si>
  <si>
    <t>765</t>
  </si>
  <si>
    <t>Krytiny tvrdé</t>
  </si>
  <si>
    <t>765383025U00</t>
  </si>
  <si>
    <t>Polykarb krytina tl 16mm dřev kce</t>
  </si>
  <si>
    <t>765-01</t>
  </si>
  <si>
    <t>Přípl.za polykarbonát Makrolon 2/16-30, tl.16 mm, čirý, šíře 1200 mm, dl.komůrek 6 000 mm</t>
  </si>
  <si>
    <t>765-02</t>
  </si>
  <si>
    <t>Spojovací-kotvící materiál</t>
  </si>
  <si>
    <t>998765101R00</t>
  </si>
  <si>
    <t>Přesun hmot pro krytiny tvrdé, výšky do 6 m</t>
  </si>
  <si>
    <t>767</t>
  </si>
  <si>
    <t>Konstrukce zámečnické</t>
  </si>
  <si>
    <t>767995101R00</t>
  </si>
  <si>
    <t>Výroba a montáž kov. atypických konstr. do 5 kg</t>
  </si>
  <si>
    <t>kg</t>
  </si>
  <si>
    <t>kotevní destičky - krokve...pozn.č.3:58,80</t>
  </si>
  <si>
    <t>767995102R00</t>
  </si>
  <si>
    <t>Výroba a montáž kov. atypických konstr. do 10 kg</t>
  </si>
  <si>
    <t>767995104R00</t>
  </si>
  <si>
    <t>Výroba a montáž kov. atypických konstr. do 50 kg</t>
  </si>
  <si>
    <t>767995105R00</t>
  </si>
  <si>
    <t>Výroba a montáž kov. atypických konstr. do 100 kg</t>
  </si>
  <si>
    <t>767-01</t>
  </si>
  <si>
    <t>Profil čtvercový uzavřený 100/100/4</t>
  </si>
  <si>
    <t>T</t>
  </si>
  <si>
    <t>sloupky+vazný trám:0,0119*(3,736   *4+2,991    *4+3,260*2+5,238   *2)</t>
  </si>
  <si>
    <t>0,5225*0,08</t>
  </si>
  <si>
    <t>767-02</t>
  </si>
  <si>
    <t>Profil obdélníkový uzavřený  160x100x4 mm</t>
  </si>
  <si>
    <t>vazný trám:0,016*5,238  *2</t>
  </si>
  <si>
    <t>0,1676*0,08</t>
  </si>
  <si>
    <t>767-04</t>
  </si>
  <si>
    <t>Doprava materiálu k pozinkování.....</t>
  </si>
  <si>
    <t>km</t>
  </si>
  <si>
    <t>767-05</t>
  </si>
  <si>
    <t>Dod a mtz kotvení pás.ocel+4x che,kotva prům.16 mm  ( viz.PD)</t>
  </si>
  <si>
    <t>769-03</t>
  </si>
  <si>
    <t>Pozinkování</t>
  </si>
  <si>
    <t>522,35</t>
  </si>
  <si>
    <t>167,60</t>
  </si>
  <si>
    <t>13322933</t>
  </si>
  <si>
    <t>Tyč ocelová plochá jakost 11523  80x6 mm</t>
  </si>
  <si>
    <t>0,00377*0,15    *26   *4</t>
  </si>
  <si>
    <t>0,0588*0,08</t>
  </si>
  <si>
    <t>13611228</t>
  </si>
  <si>
    <t>Plech hladký jakost 11375.1  10x1000x2000 mm</t>
  </si>
  <si>
    <t>0,30*0,30*0,00785*10               *10</t>
  </si>
  <si>
    <t>0,0706*0,08</t>
  </si>
  <si>
    <t>998767101R00</t>
  </si>
  <si>
    <t>Přesun hmot pro zámečnické konstr., výšky do 6 m</t>
  </si>
  <si>
    <t>783</t>
  </si>
  <si>
    <t>Nátěry</t>
  </si>
  <si>
    <t>783711101R00</t>
  </si>
  <si>
    <t>Nátěr olejový tesařských konstrukcí, napuštění</t>
  </si>
  <si>
    <t>783726300R00</t>
  </si>
  <si>
    <t>Nátěr synt. lazurovací tesařských konstr. 3x lak</t>
  </si>
  <si>
    <t>(0,04+0,20*2)*2,415    *78</t>
  </si>
  <si>
    <t>D96</t>
  </si>
  <si>
    <t>Přesuny suti a vybouraných hmot</t>
  </si>
  <si>
    <t>979082111R00</t>
  </si>
  <si>
    <t>Vnitrostaveništní doprava suti do 10 m</t>
  </si>
  <si>
    <t>979082121R00</t>
  </si>
  <si>
    <t>Příplatek k vnitrost. dopravě suti za dalších 5 m</t>
  </si>
  <si>
    <t>979082213R00</t>
  </si>
  <si>
    <t>Vodorovná doprava suti po suchu do 1 km</t>
  </si>
  <si>
    <t>979082219R00</t>
  </si>
  <si>
    <t>Příplatek za dopravu suti po suchu za další 1 km</t>
  </si>
  <si>
    <t>979990001R00</t>
  </si>
  <si>
    <t>Poplatek za skládku stavební suti</t>
  </si>
  <si>
    <t>GZS</t>
  </si>
  <si>
    <t xml:space="preserve">
</t>
  </si>
  <si>
    <t>Město Znojmo, Obrokova 1/12, Znojmo</t>
  </si>
  <si>
    <t>Poplatek za skládku horniny 1- 4 , vč.dopravy do 10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</si>
</sst>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0.0"/>
    <numFmt numFmtId="166" formatCode="#,##0\ &quot;Kč&quot;"/>
    <numFmt numFmtId="167" formatCode="#,##0.00000"/>
  </numFmts>
  <fonts count="20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0" fontId="2" fillId="0" borderId="0" xfId="0" applyFont="1" applyAlignment="1">
      <alignment horizontal="left" wrapTex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59217D8E-D901-49E9-ABF9-FA2921EC7B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681A8-863A-48D6-A01A-9E31AB156381}">
  <sheetPr codeName="List21"/>
  <dimension ref="A1:BE55"/>
  <sheetViews>
    <sheetView topLeftCell="A2" workbookViewId="0"/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256" width="9.140625" style="3"/>
    <col min="257" max="257" width="2" style="3" customWidth="1"/>
    <col min="258" max="258" width="15" style="3" customWidth="1"/>
    <col min="259" max="259" width="15.85546875" style="3" customWidth="1"/>
    <col min="260" max="260" width="14.5703125" style="3" customWidth="1"/>
    <col min="261" max="261" width="13.5703125" style="3" customWidth="1"/>
    <col min="262" max="262" width="16.5703125" style="3" customWidth="1"/>
    <col min="263" max="263" width="15.28515625" style="3" customWidth="1"/>
    <col min="264" max="512" width="9.140625" style="3"/>
    <col min="513" max="513" width="2" style="3" customWidth="1"/>
    <col min="514" max="514" width="15" style="3" customWidth="1"/>
    <col min="515" max="515" width="15.85546875" style="3" customWidth="1"/>
    <col min="516" max="516" width="14.5703125" style="3" customWidth="1"/>
    <col min="517" max="517" width="13.5703125" style="3" customWidth="1"/>
    <col min="518" max="518" width="16.5703125" style="3" customWidth="1"/>
    <col min="519" max="519" width="15.28515625" style="3" customWidth="1"/>
    <col min="520" max="768" width="9.140625" style="3"/>
    <col min="769" max="769" width="2" style="3" customWidth="1"/>
    <col min="770" max="770" width="15" style="3" customWidth="1"/>
    <col min="771" max="771" width="15.85546875" style="3" customWidth="1"/>
    <col min="772" max="772" width="14.5703125" style="3" customWidth="1"/>
    <col min="773" max="773" width="13.5703125" style="3" customWidth="1"/>
    <col min="774" max="774" width="16.5703125" style="3" customWidth="1"/>
    <col min="775" max="775" width="15.28515625" style="3" customWidth="1"/>
    <col min="776" max="1024" width="9.140625" style="3"/>
    <col min="1025" max="1025" width="2" style="3" customWidth="1"/>
    <col min="1026" max="1026" width="15" style="3" customWidth="1"/>
    <col min="1027" max="1027" width="15.85546875" style="3" customWidth="1"/>
    <col min="1028" max="1028" width="14.5703125" style="3" customWidth="1"/>
    <col min="1029" max="1029" width="13.5703125" style="3" customWidth="1"/>
    <col min="1030" max="1030" width="16.5703125" style="3" customWidth="1"/>
    <col min="1031" max="1031" width="15.28515625" style="3" customWidth="1"/>
    <col min="1032" max="1280" width="9.140625" style="3"/>
    <col min="1281" max="1281" width="2" style="3" customWidth="1"/>
    <col min="1282" max="1282" width="15" style="3" customWidth="1"/>
    <col min="1283" max="1283" width="15.85546875" style="3" customWidth="1"/>
    <col min="1284" max="1284" width="14.5703125" style="3" customWidth="1"/>
    <col min="1285" max="1285" width="13.5703125" style="3" customWidth="1"/>
    <col min="1286" max="1286" width="16.5703125" style="3" customWidth="1"/>
    <col min="1287" max="1287" width="15.28515625" style="3" customWidth="1"/>
    <col min="1288" max="1536" width="9.140625" style="3"/>
    <col min="1537" max="1537" width="2" style="3" customWidth="1"/>
    <col min="1538" max="1538" width="15" style="3" customWidth="1"/>
    <col min="1539" max="1539" width="15.85546875" style="3" customWidth="1"/>
    <col min="1540" max="1540" width="14.5703125" style="3" customWidth="1"/>
    <col min="1541" max="1541" width="13.5703125" style="3" customWidth="1"/>
    <col min="1542" max="1542" width="16.5703125" style="3" customWidth="1"/>
    <col min="1543" max="1543" width="15.28515625" style="3" customWidth="1"/>
    <col min="1544" max="1792" width="9.140625" style="3"/>
    <col min="1793" max="1793" width="2" style="3" customWidth="1"/>
    <col min="1794" max="1794" width="15" style="3" customWidth="1"/>
    <col min="1795" max="1795" width="15.85546875" style="3" customWidth="1"/>
    <col min="1796" max="1796" width="14.5703125" style="3" customWidth="1"/>
    <col min="1797" max="1797" width="13.5703125" style="3" customWidth="1"/>
    <col min="1798" max="1798" width="16.5703125" style="3" customWidth="1"/>
    <col min="1799" max="1799" width="15.28515625" style="3" customWidth="1"/>
    <col min="1800" max="2048" width="9.140625" style="3"/>
    <col min="2049" max="2049" width="2" style="3" customWidth="1"/>
    <col min="2050" max="2050" width="15" style="3" customWidth="1"/>
    <col min="2051" max="2051" width="15.85546875" style="3" customWidth="1"/>
    <col min="2052" max="2052" width="14.5703125" style="3" customWidth="1"/>
    <col min="2053" max="2053" width="13.5703125" style="3" customWidth="1"/>
    <col min="2054" max="2054" width="16.5703125" style="3" customWidth="1"/>
    <col min="2055" max="2055" width="15.28515625" style="3" customWidth="1"/>
    <col min="2056" max="2304" width="9.140625" style="3"/>
    <col min="2305" max="2305" width="2" style="3" customWidth="1"/>
    <col min="2306" max="2306" width="15" style="3" customWidth="1"/>
    <col min="2307" max="2307" width="15.85546875" style="3" customWidth="1"/>
    <col min="2308" max="2308" width="14.5703125" style="3" customWidth="1"/>
    <col min="2309" max="2309" width="13.5703125" style="3" customWidth="1"/>
    <col min="2310" max="2310" width="16.5703125" style="3" customWidth="1"/>
    <col min="2311" max="2311" width="15.28515625" style="3" customWidth="1"/>
    <col min="2312" max="2560" width="9.140625" style="3"/>
    <col min="2561" max="2561" width="2" style="3" customWidth="1"/>
    <col min="2562" max="2562" width="15" style="3" customWidth="1"/>
    <col min="2563" max="2563" width="15.85546875" style="3" customWidth="1"/>
    <col min="2564" max="2564" width="14.5703125" style="3" customWidth="1"/>
    <col min="2565" max="2565" width="13.5703125" style="3" customWidth="1"/>
    <col min="2566" max="2566" width="16.5703125" style="3" customWidth="1"/>
    <col min="2567" max="2567" width="15.28515625" style="3" customWidth="1"/>
    <col min="2568" max="2816" width="9.140625" style="3"/>
    <col min="2817" max="2817" width="2" style="3" customWidth="1"/>
    <col min="2818" max="2818" width="15" style="3" customWidth="1"/>
    <col min="2819" max="2819" width="15.85546875" style="3" customWidth="1"/>
    <col min="2820" max="2820" width="14.5703125" style="3" customWidth="1"/>
    <col min="2821" max="2821" width="13.5703125" style="3" customWidth="1"/>
    <col min="2822" max="2822" width="16.5703125" style="3" customWidth="1"/>
    <col min="2823" max="2823" width="15.28515625" style="3" customWidth="1"/>
    <col min="2824" max="3072" width="9.140625" style="3"/>
    <col min="3073" max="3073" width="2" style="3" customWidth="1"/>
    <col min="3074" max="3074" width="15" style="3" customWidth="1"/>
    <col min="3075" max="3075" width="15.85546875" style="3" customWidth="1"/>
    <col min="3076" max="3076" width="14.5703125" style="3" customWidth="1"/>
    <col min="3077" max="3077" width="13.5703125" style="3" customWidth="1"/>
    <col min="3078" max="3078" width="16.5703125" style="3" customWidth="1"/>
    <col min="3079" max="3079" width="15.28515625" style="3" customWidth="1"/>
    <col min="3080" max="3328" width="9.140625" style="3"/>
    <col min="3329" max="3329" width="2" style="3" customWidth="1"/>
    <col min="3330" max="3330" width="15" style="3" customWidth="1"/>
    <col min="3331" max="3331" width="15.85546875" style="3" customWidth="1"/>
    <col min="3332" max="3332" width="14.5703125" style="3" customWidth="1"/>
    <col min="3333" max="3333" width="13.5703125" style="3" customWidth="1"/>
    <col min="3334" max="3334" width="16.5703125" style="3" customWidth="1"/>
    <col min="3335" max="3335" width="15.28515625" style="3" customWidth="1"/>
    <col min="3336" max="3584" width="9.140625" style="3"/>
    <col min="3585" max="3585" width="2" style="3" customWidth="1"/>
    <col min="3586" max="3586" width="15" style="3" customWidth="1"/>
    <col min="3587" max="3587" width="15.85546875" style="3" customWidth="1"/>
    <col min="3588" max="3588" width="14.5703125" style="3" customWidth="1"/>
    <col min="3589" max="3589" width="13.5703125" style="3" customWidth="1"/>
    <col min="3590" max="3590" width="16.5703125" style="3" customWidth="1"/>
    <col min="3591" max="3591" width="15.28515625" style="3" customWidth="1"/>
    <col min="3592" max="3840" width="9.140625" style="3"/>
    <col min="3841" max="3841" width="2" style="3" customWidth="1"/>
    <col min="3842" max="3842" width="15" style="3" customWidth="1"/>
    <col min="3843" max="3843" width="15.85546875" style="3" customWidth="1"/>
    <col min="3844" max="3844" width="14.5703125" style="3" customWidth="1"/>
    <col min="3845" max="3845" width="13.5703125" style="3" customWidth="1"/>
    <col min="3846" max="3846" width="16.5703125" style="3" customWidth="1"/>
    <col min="3847" max="3847" width="15.28515625" style="3" customWidth="1"/>
    <col min="3848" max="4096" width="9.140625" style="3"/>
    <col min="4097" max="4097" width="2" style="3" customWidth="1"/>
    <col min="4098" max="4098" width="15" style="3" customWidth="1"/>
    <col min="4099" max="4099" width="15.85546875" style="3" customWidth="1"/>
    <col min="4100" max="4100" width="14.5703125" style="3" customWidth="1"/>
    <col min="4101" max="4101" width="13.5703125" style="3" customWidth="1"/>
    <col min="4102" max="4102" width="16.5703125" style="3" customWidth="1"/>
    <col min="4103" max="4103" width="15.28515625" style="3" customWidth="1"/>
    <col min="4104" max="4352" width="9.140625" style="3"/>
    <col min="4353" max="4353" width="2" style="3" customWidth="1"/>
    <col min="4354" max="4354" width="15" style="3" customWidth="1"/>
    <col min="4355" max="4355" width="15.85546875" style="3" customWidth="1"/>
    <col min="4356" max="4356" width="14.5703125" style="3" customWidth="1"/>
    <col min="4357" max="4357" width="13.5703125" style="3" customWidth="1"/>
    <col min="4358" max="4358" width="16.5703125" style="3" customWidth="1"/>
    <col min="4359" max="4359" width="15.28515625" style="3" customWidth="1"/>
    <col min="4360" max="4608" width="9.140625" style="3"/>
    <col min="4609" max="4609" width="2" style="3" customWidth="1"/>
    <col min="4610" max="4610" width="15" style="3" customWidth="1"/>
    <col min="4611" max="4611" width="15.85546875" style="3" customWidth="1"/>
    <col min="4612" max="4612" width="14.5703125" style="3" customWidth="1"/>
    <col min="4613" max="4613" width="13.5703125" style="3" customWidth="1"/>
    <col min="4614" max="4614" width="16.5703125" style="3" customWidth="1"/>
    <col min="4615" max="4615" width="15.28515625" style="3" customWidth="1"/>
    <col min="4616" max="4864" width="9.140625" style="3"/>
    <col min="4865" max="4865" width="2" style="3" customWidth="1"/>
    <col min="4866" max="4866" width="15" style="3" customWidth="1"/>
    <col min="4867" max="4867" width="15.85546875" style="3" customWidth="1"/>
    <col min="4868" max="4868" width="14.5703125" style="3" customWidth="1"/>
    <col min="4869" max="4869" width="13.5703125" style="3" customWidth="1"/>
    <col min="4870" max="4870" width="16.5703125" style="3" customWidth="1"/>
    <col min="4871" max="4871" width="15.28515625" style="3" customWidth="1"/>
    <col min="4872" max="5120" width="9.140625" style="3"/>
    <col min="5121" max="5121" width="2" style="3" customWidth="1"/>
    <col min="5122" max="5122" width="15" style="3" customWidth="1"/>
    <col min="5123" max="5123" width="15.85546875" style="3" customWidth="1"/>
    <col min="5124" max="5124" width="14.5703125" style="3" customWidth="1"/>
    <col min="5125" max="5125" width="13.5703125" style="3" customWidth="1"/>
    <col min="5126" max="5126" width="16.5703125" style="3" customWidth="1"/>
    <col min="5127" max="5127" width="15.28515625" style="3" customWidth="1"/>
    <col min="5128" max="5376" width="9.140625" style="3"/>
    <col min="5377" max="5377" width="2" style="3" customWidth="1"/>
    <col min="5378" max="5378" width="15" style="3" customWidth="1"/>
    <col min="5379" max="5379" width="15.85546875" style="3" customWidth="1"/>
    <col min="5380" max="5380" width="14.5703125" style="3" customWidth="1"/>
    <col min="5381" max="5381" width="13.5703125" style="3" customWidth="1"/>
    <col min="5382" max="5382" width="16.5703125" style="3" customWidth="1"/>
    <col min="5383" max="5383" width="15.28515625" style="3" customWidth="1"/>
    <col min="5384" max="5632" width="9.140625" style="3"/>
    <col min="5633" max="5633" width="2" style="3" customWidth="1"/>
    <col min="5634" max="5634" width="15" style="3" customWidth="1"/>
    <col min="5635" max="5635" width="15.85546875" style="3" customWidth="1"/>
    <col min="5636" max="5636" width="14.5703125" style="3" customWidth="1"/>
    <col min="5637" max="5637" width="13.5703125" style="3" customWidth="1"/>
    <col min="5638" max="5638" width="16.5703125" style="3" customWidth="1"/>
    <col min="5639" max="5639" width="15.28515625" style="3" customWidth="1"/>
    <col min="5640" max="5888" width="9.140625" style="3"/>
    <col min="5889" max="5889" width="2" style="3" customWidth="1"/>
    <col min="5890" max="5890" width="15" style="3" customWidth="1"/>
    <col min="5891" max="5891" width="15.85546875" style="3" customWidth="1"/>
    <col min="5892" max="5892" width="14.5703125" style="3" customWidth="1"/>
    <col min="5893" max="5893" width="13.5703125" style="3" customWidth="1"/>
    <col min="5894" max="5894" width="16.5703125" style="3" customWidth="1"/>
    <col min="5895" max="5895" width="15.28515625" style="3" customWidth="1"/>
    <col min="5896" max="6144" width="9.140625" style="3"/>
    <col min="6145" max="6145" width="2" style="3" customWidth="1"/>
    <col min="6146" max="6146" width="15" style="3" customWidth="1"/>
    <col min="6147" max="6147" width="15.85546875" style="3" customWidth="1"/>
    <col min="6148" max="6148" width="14.5703125" style="3" customWidth="1"/>
    <col min="6149" max="6149" width="13.5703125" style="3" customWidth="1"/>
    <col min="6150" max="6150" width="16.5703125" style="3" customWidth="1"/>
    <col min="6151" max="6151" width="15.28515625" style="3" customWidth="1"/>
    <col min="6152" max="6400" width="9.140625" style="3"/>
    <col min="6401" max="6401" width="2" style="3" customWidth="1"/>
    <col min="6402" max="6402" width="15" style="3" customWidth="1"/>
    <col min="6403" max="6403" width="15.85546875" style="3" customWidth="1"/>
    <col min="6404" max="6404" width="14.5703125" style="3" customWidth="1"/>
    <col min="6405" max="6405" width="13.5703125" style="3" customWidth="1"/>
    <col min="6406" max="6406" width="16.5703125" style="3" customWidth="1"/>
    <col min="6407" max="6407" width="15.28515625" style="3" customWidth="1"/>
    <col min="6408" max="6656" width="9.140625" style="3"/>
    <col min="6657" max="6657" width="2" style="3" customWidth="1"/>
    <col min="6658" max="6658" width="15" style="3" customWidth="1"/>
    <col min="6659" max="6659" width="15.85546875" style="3" customWidth="1"/>
    <col min="6660" max="6660" width="14.5703125" style="3" customWidth="1"/>
    <col min="6661" max="6661" width="13.5703125" style="3" customWidth="1"/>
    <col min="6662" max="6662" width="16.5703125" style="3" customWidth="1"/>
    <col min="6663" max="6663" width="15.28515625" style="3" customWidth="1"/>
    <col min="6664" max="6912" width="9.140625" style="3"/>
    <col min="6913" max="6913" width="2" style="3" customWidth="1"/>
    <col min="6914" max="6914" width="15" style="3" customWidth="1"/>
    <col min="6915" max="6915" width="15.85546875" style="3" customWidth="1"/>
    <col min="6916" max="6916" width="14.5703125" style="3" customWidth="1"/>
    <col min="6917" max="6917" width="13.5703125" style="3" customWidth="1"/>
    <col min="6918" max="6918" width="16.5703125" style="3" customWidth="1"/>
    <col min="6919" max="6919" width="15.28515625" style="3" customWidth="1"/>
    <col min="6920" max="7168" width="9.140625" style="3"/>
    <col min="7169" max="7169" width="2" style="3" customWidth="1"/>
    <col min="7170" max="7170" width="15" style="3" customWidth="1"/>
    <col min="7171" max="7171" width="15.85546875" style="3" customWidth="1"/>
    <col min="7172" max="7172" width="14.5703125" style="3" customWidth="1"/>
    <col min="7173" max="7173" width="13.5703125" style="3" customWidth="1"/>
    <col min="7174" max="7174" width="16.5703125" style="3" customWidth="1"/>
    <col min="7175" max="7175" width="15.28515625" style="3" customWidth="1"/>
    <col min="7176" max="7424" width="9.140625" style="3"/>
    <col min="7425" max="7425" width="2" style="3" customWidth="1"/>
    <col min="7426" max="7426" width="15" style="3" customWidth="1"/>
    <col min="7427" max="7427" width="15.85546875" style="3" customWidth="1"/>
    <col min="7428" max="7428" width="14.5703125" style="3" customWidth="1"/>
    <col min="7429" max="7429" width="13.5703125" style="3" customWidth="1"/>
    <col min="7430" max="7430" width="16.5703125" style="3" customWidth="1"/>
    <col min="7431" max="7431" width="15.28515625" style="3" customWidth="1"/>
    <col min="7432" max="7680" width="9.140625" style="3"/>
    <col min="7681" max="7681" width="2" style="3" customWidth="1"/>
    <col min="7682" max="7682" width="15" style="3" customWidth="1"/>
    <col min="7683" max="7683" width="15.85546875" style="3" customWidth="1"/>
    <col min="7684" max="7684" width="14.5703125" style="3" customWidth="1"/>
    <col min="7685" max="7685" width="13.5703125" style="3" customWidth="1"/>
    <col min="7686" max="7686" width="16.5703125" style="3" customWidth="1"/>
    <col min="7687" max="7687" width="15.28515625" style="3" customWidth="1"/>
    <col min="7688" max="7936" width="9.140625" style="3"/>
    <col min="7937" max="7937" width="2" style="3" customWidth="1"/>
    <col min="7938" max="7938" width="15" style="3" customWidth="1"/>
    <col min="7939" max="7939" width="15.85546875" style="3" customWidth="1"/>
    <col min="7940" max="7940" width="14.5703125" style="3" customWidth="1"/>
    <col min="7941" max="7941" width="13.5703125" style="3" customWidth="1"/>
    <col min="7942" max="7942" width="16.5703125" style="3" customWidth="1"/>
    <col min="7943" max="7943" width="15.28515625" style="3" customWidth="1"/>
    <col min="7944" max="8192" width="9.140625" style="3"/>
    <col min="8193" max="8193" width="2" style="3" customWidth="1"/>
    <col min="8194" max="8194" width="15" style="3" customWidth="1"/>
    <col min="8195" max="8195" width="15.85546875" style="3" customWidth="1"/>
    <col min="8196" max="8196" width="14.5703125" style="3" customWidth="1"/>
    <col min="8197" max="8197" width="13.5703125" style="3" customWidth="1"/>
    <col min="8198" max="8198" width="16.5703125" style="3" customWidth="1"/>
    <col min="8199" max="8199" width="15.28515625" style="3" customWidth="1"/>
    <col min="8200" max="8448" width="9.140625" style="3"/>
    <col min="8449" max="8449" width="2" style="3" customWidth="1"/>
    <col min="8450" max="8450" width="15" style="3" customWidth="1"/>
    <col min="8451" max="8451" width="15.85546875" style="3" customWidth="1"/>
    <col min="8452" max="8452" width="14.5703125" style="3" customWidth="1"/>
    <col min="8453" max="8453" width="13.5703125" style="3" customWidth="1"/>
    <col min="8454" max="8454" width="16.5703125" style="3" customWidth="1"/>
    <col min="8455" max="8455" width="15.28515625" style="3" customWidth="1"/>
    <col min="8456" max="8704" width="9.140625" style="3"/>
    <col min="8705" max="8705" width="2" style="3" customWidth="1"/>
    <col min="8706" max="8706" width="15" style="3" customWidth="1"/>
    <col min="8707" max="8707" width="15.85546875" style="3" customWidth="1"/>
    <col min="8708" max="8708" width="14.5703125" style="3" customWidth="1"/>
    <col min="8709" max="8709" width="13.5703125" style="3" customWidth="1"/>
    <col min="8710" max="8710" width="16.5703125" style="3" customWidth="1"/>
    <col min="8711" max="8711" width="15.28515625" style="3" customWidth="1"/>
    <col min="8712" max="8960" width="9.140625" style="3"/>
    <col min="8961" max="8961" width="2" style="3" customWidth="1"/>
    <col min="8962" max="8962" width="15" style="3" customWidth="1"/>
    <col min="8963" max="8963" width="15.85546875" style="3" customWidth="1"/>
    <col min="8964" max="8964" width="14.5703125" style="3" customWidth="1"/>
    <col min="8965" max="8965" width="13.5703125" style="3" customWidth="1"/>
    <col min="8966" max="8966" width="16.5703125" style="3" customWidth="1"/>
    <col min="8967" max="8967" width="15.28515625" style="3" customWidth="1"/>
    <col min="8968" max="9216" width="9.140625" style="3"/>
    <col min="9217" max="9217" width="2" style="3" customWidth="1"/>
    <col min="9218" max="9218" width="15" style="3" customWidth="1"/>
    <col min="9219" max="9219" width="15.85546875" style="3" customWidth="1"/>
    <col min="9220" max="9220" width="14.5703125" style="3" customWidth="1"/>
    <col min="9221" max="9221" width="13.5703125" style="3" customWidth="1"/>
    <col min="9222" max="9222" width="16.5703125" style="3" customWidth="1"/>
    <col min="9223" max="9223" width="15.28515625" style="3" customWidth="1"/>
    <col min="9224" max="9472" width="9.140625" style="3"/>
    <col min="9473" max="9473" width="2" style="3" customWidth="1"/>
    <col min="9474" max="9474" width="15" style="3" customWidth="1"/>
    <col min="9475" max="9475" width="15.85546875" style="3" customWidth="1"/>
    <col min="9476" max="9476" width="14.5703125" style="3" customWidth="1"/>
    <col min="9477" max="9477" width="13.5703125" style="3" customWidth="1"/>
    <col min="9478" max="9478" width="16.5703125" style="3" customWidth="1"/>
    <col min="9479" max="9479" width="15.28515625" style="3" customWidth="1"/>
    <col min="9480" max="9728" width="9.140625" style="3"/>
    <col min="9729" max="9729" width="2" style="3" customWidth="1"/>
    <col min="9730" max="9730" width="15" style="3" customWidth="1"/>
    <col min="9731" max="9731" width="15.85546875" style="3" customWidth="1"/>
    <col min="9732" max="9732" width="14.5703125" style="3" customWidth="1"/>
    <col min="9733" max="9733" width="13.5703125" style="3" customWidth="1"/>
    <col min="9734" max="9734" width="16.5703125" style="3" customWidth="1"/>
    <col min="9735" max="9735" width="15.28515625" style="3" customWidth="1"/>
    <col min="9736" max="9984" width="9.140625" style="3"/>
    <col min="9985" max="9985" width="2" style="3" customWidth="1"/>
    <col min="9986" max="9986" width="15" style="3" customWidth="1"/>
    <col min="9987" max="9987" width="15.85546875" style="3" customWidth="1"/>
    <col min="9988" max="9988" width="14.5703125" style="3" customWidth="1"/>
    <col min="9989" max="9989" width="13.5703125" style="3" customWidth="1"/>
    <col min="9990" max="9990" width="16.5703125" style="3" customWidth="1"/>
    <col min="9991" max="9991" width="15.28515625" style="3" customWidth="1"/>
    <col min="9992" max="10240" width="9.140625" style="3"/>
    <col min="10241" max="10241" width="2" style="3" customWidth="1"/>
    <col min="10242" max="10242" width="15" style="3" customWidth="1"/>
    <col min="10243" max="10243" width="15.85546875" style="3" customWidth="1"/>
    <col min="10244" max="10244" width="14.5703125" style="3" customWidth="1"/>
    <col min="10245" max="10245" width="13.5703125" style="3" customWidth="1"/>
    <col min="10246" max="10246" width="16.5703125" style="3" customWidth="1"/>
    <col min="10247" max="10247" width="15.28515625" style="3" customWidth="1"/>
    <col min="10248" max="10496" width="9.140625" style="3"/>
    <col min="10497" max="10497" width="2" style="3" customWidth="1"/>
    <col min="10498" max="10498" width="15" style="3" customWidth="1"/>
    <col min="10499" max="10499" width="15.85546875" style="3" customWidth="1"/>
    <col min="10500" max="10500" width="14.5703125" style="3" customWidth="1"/>
    <col min="10501" max="10501" width="13.5703125" style="3" customWidth="1"/>
    <col min="10502" max="10502" width="16.5703125" style="3" customWidth="1"/>
    <col min="10503" max="10503" width="15.28515625" style="3" customWidth="1"/>
    <col min="10504" max="10752" width="9.140625" style="3"/>
    <col min="10753" max="10753" width="2" style="3" customWidth="1"/>
    <col min="10754" max="10754" width="15" style="3" customWidth="1"/>
    <col min="10755" max="10755" width="15.85546875" style="3" customWidth="1"/>
    <col min="10756" max="10756" width="14.5703125" style="3" customWidth="1"/>
    <col min="10757" max="10757" width="13.5703125" style="3" customWidth="1"/>
    <col min="10758" max="10758" width="16.5703125" style="3" customWidth="1"/>
    <col min="10759" max="10759" width="15.28515625" style="3" customWidth="1"/>
    <col min="10760" max="11008" width="9.140625" style="3"/>
    <col min="11009" max="11009" width="2" style="3" customWidth="1"/>
    <col min="11010" max="11010" width="15" style="3" customWidth="1"/>
    <col min="11011" max="11011" width="15.85546875" style="3" customWidth="1"/>
    <col min="11012" max="11012" width="14.5703125" style="3" customWidth="1"/>
    <col min="11013" max="11013" width="13.5703125" style="3" customWidth="1"/>
    <col min="11014" max="11014" width="16.5703125" style="3" customWidth="1"/>
    <col min="11015" max="11015" width="15.28515625" style="3" customWidth="1"/>
    <col min="11016" max="11264" width="9.140625" style="3"/>
    <col min="11265" max="11265" width="2" style="3" customWidth="1"/>
    <col min="11266" max="11266" width="15" style="3" customWidth="1"/>
    <col min="11267" max="11267" width="15.85546875" style="3" customWidth="1"/>
    <col min="11268" max="11268" width="14.5703125" style="3" customWidth="1"/>
    <col min="11269" max="11269" width="13.5703125" style="3" customWidth="1"/>
    <col min="11270" max="11270" width="16.5703125" style="3" customWidth="1"/>
    <col min="11271" max="11271" width="15.28515625" style="3" customWidth="1"/>
    <col min="11272" max="11520" width="9.140625" style="3"/>
    <col min="11521" max="11521" width="2" style="3" customWidth="1"/>
    <col min="11522" max="11522" width="15" style="3" customWidth="1"/>
    <col min="11523" max="11523" width="15.85546875" style="3" customWidth="1"/>
    <col min="11524" max="11524" width="14.5703125" style="3" customWidth="1"/>
    <col min="11525" max="11525" width="13.5703125" style="3" customWidth="1"/>
    <col min="11526" max="11526" width="16.5703125" style="3" customWidth="1"/>
    <col min="11527" max="11527" width="15.28515625" style="3" customWidth="1"/>
    <col min="11528" max="11776" width="9.140625" style="3"/>
    <col min="11777" max="11777" width="2" style="3" customWidth="1"/>
    <col min="11778" max="11778" width="15" style="3" customWidth="1"/>
    <col min="11779" max="11779" width="15.85546875" style="3" customWidth="1"/>
    <col min="11780" max="11780" width="14.5703125" style="3" customWidth="1"/>
    <col min="11781" max="11781" width="13.5703125" style="3" customWidth="1"/>
    <col min="11782" max="11782" width="16.5703125" style="3" customWidth="1"/>
    <col min="11783" max="11783" width="15.28515625" style="3" customWidth="1"/>
    <col min="11784" max="12032" width="9.140625" style="3"/>
    <col min="12033" max="12033" width="2" style="3" customWidth="1"/>
    <col min="12034" max="12034" width="15" style="3" customWidth="1"/>
    <col min="12035" max="12035" width="15.85546875" style="3" customWidth="1"/>
    <col min="12036" max="12036" width="14.5703125" style="3" customWidth="1"/>
    <col min="12037" max="12037" width="13.5703125" style="3" customWidth="1"/>
    <col min="12038" max="12038" width="16.5703125" style="3" customWidth="1"/>
    <col min="12039" max="12039" width="15.28515625" style="3" customWidth="1"/>
    <col min="12040" max="12288" width="9.140625" style="3"/>
    <col min="12289" max="12289" width="2" style="3" customWidth="1"/>
    <col min="12290" max="12290" width="15" style="3" customWidth="1"/>
    <col min="12291" max="12291" width="15.85546875" style="3" customWidth="1"/>
    <col min="12292" max="12292" width="14.5703125" style="3" customWidth="1"/>
    <col min="12293" max="12293" width="13.5703125" style="3" customWidth="1"/>
    <col min="12294" max="12294" width="16.5703125" style="3" customWidth="1"/>
    <col min="12295" max="12295" width="15.28515625" style="3" customWidth="1"/>
    <col min="12296" max="12544" width="9.140625" style="3"/>
    <col min="12545" max="12545" width="2" style="3" customWidth="1"/>
    <col min="12546" max="12546" width="15" style="3" customWidth="1"/>
    <col min="12547" max="12547" width="15.85546875" style="3" customWidth="1"/>
    <col min="12548" max="12548" width="14.5703125" style="3" customWidth="1"/>
    <col min="12549" max="12549" width="13.5703125" style="3" customWidth="1"/>
    <col min="12550" max="12550" width="16.5703125" style="3" customWidth="1"/>
    <col min="12551" max="12551" width="15.28515625" style="3" customWidth="1"/>
    <col min="12552" max="12800" width="9.140625" style="3"/>
    <col min="12801" max="12801" width="2" style="3" customWidth="1"/>
    <col min="12802" max="12802" width="15" style="3" customWidth="1"/>
    <col min="12803" max="12803" width="15.85546875" style="3" customWidth="1"/>
    <col min="12804" max="12804" width="14.5703125" style="3" customWidth="1"/>
    <col min="12805" max="12805" width="13.5703125" style="3" customWidth="1"/>
    <col min="12806" max="12806" width="16.5703125" style="3" customWidth="1"/>
    <col min="12807" max="12807" width="15.28515625" style="3" customWidth="1"/>
    <col min="12808" max="13056" width="9.140625" style="3"/>
    <col min="13057" max="13057" width="2" style="3" customWidth="1"/>
    <col min="13058" max="13058" width="15" style="3" customWidth="1"/>
    <col min="13059" max="13059" width="15.85546875" style="3" customWidth="1"/>
    <col min="13060" max="13060" width="14.5703125" style="3" customWidth="1"/>
    <col min="13061" max="13061" width="13.5703125" style="3" customWidth="1"/>
    <col min="13062" max="13062" width="16.5703125" style="3" customWidth="1"/>
    <col min="13063" max="13063" width="15.28515625" style="3" customWidth="1"/>
    <col min="13064" max="13312" width="9.140625" style="3"/>
    <col min="13313" max="13313" width="2" style="3" customWidth="1"/>
    <col min="13314" max="13314" width="15" style="3" customWidth="1"/>
    <col min="13315" max="13315" width="15.85546875" style="3" customWidth="1"/>
    <col min="13316" max="13316" width="14.5703125" style="3" customWidth="1"/>
    <col min="13317" max="13317" width="13.5703125" style="3" customWidth="1"/>
    <col min="13318" max="13318" width="16.5703125" style="3" customWidth="1"/>
    <col min="13319" max="13319" width="15.28515625" style="3" customWidth="1"/>
    <col min="13320" max="13568" width="9.140625" style="3"/>
    <col min="13569" max="13569" width="2" style="3" customWidth="1"/>
    <col min="13570" max="13570" width="15" style="3" customWidth="1"/>
    <col min="13571" max="13571" width="15.85546875" style="3" customWidth="1"/>
    <col min="13572" max="13572" width="14.5703125" style="3" customWidth="1"/>
    <col min="13573" max="13573" width="13.5703125" style="3" customWidth="1"/>
    <col min="13574" max="13574" width="16.5703125" style="3" customWidth="1"/>
    <col min="13575" max="13575" width="15.28515625" style="3" customWidth="1"/>
    <col min="13576" max="13824" width="9.140625" style="3"/>
    <col min="13825" max="13825" width="2" style="3" customWidth="1"/>
    <col min="13826" max="13826" width="15" style="3" customWidth="1"/>
    <col min="13827" max="13827" width="15.85546875" style="3" customWidth="1"/>
    <col min="13828" max="13828" width="14.5703125" style="3" customWidth="1"/>
    <col min="13829" max="13829" width="13.5703125" style="3" customWidth="1"/>
    <col min="13830" max="13830" width="16.5703125" style="3" customWidth="1"/>
    <col min="13831" max="13831" width="15.28515625" style="3" customWidth="1"/>
    <col min="13832" max="14080" width="9.140625" style="3"/>
    <col min="14081" max="14081" width="2" style="3" customWidth="1"/>
    <col min="14082" max="14082" width="15" style="3" customWidth="1"/>
    <col min="14083" max="14083" width="15.85546875" style="3" customWidth="1"/>
    <col min="14084" max="14084" width="14.5703125" style="3" customWidth="1"/>
    <col min="14085" max="14085" width="13.5703125" style="3" customWidth="1"/>
    <col min="14086" max="14086" width="16.5703125" style="3" customWidth="1"/>
    <col min="14087" max="14087" width="15.28515625" style="3" customWidth="1"/>
    <col min="14088" max="14336" width="9.140625" style="3"/>
    <col min="14337" max="14337" width="2" style="3" customWidth="1"/>
    <col min="14338" max="14338" width="15" style="3" customWidth="1"/>
    <col min="14339" max="14339" width="15.85546875" style="3" customWidth="1"/>
    <col min="14340" max="14340" width="14.5703125" style="3" customWidth="1"/>
    <col min="14341" max="14341" width="13.5703125" style="3" customWidth="1"/>
    <col min="14342" max="14342" width="16.5703125" style="3" customWidth="1"/>
    <col min="14343" max="14343" width="15.28515625" style="3" customWidth="1"/>
    <col min="14344" max="14592" width="9.140625" style="3"/>
    <col min="14593" max="14593" width="2" style="3" customWidth="1"/>
    <col min="14594" max="14594" width="15" style="3" customWidth="1"/>
    <col min="14595" max="14595" width="15.85546875" style="3" customWidth="1"/>
    <col min="14596" max="14596" width="14.5703125" style="3" customWidth="1"/>
    <col min="14597" max="14597" width="13.5703125" style="3" customWidth="1"/>
    <col min="14598" max="14598" width="16.5703125" style="3" customWidth="1"/>
    <col min="14599" max="14599" width="15.28515625" style="3" customWidth="1"/>
    <col min="14600" max="14848" width="9.140625" style="3"/>
    <col min="14849" max="14849" width="2" style="3" customWidth="1"/>
    <col min="14850" max="14850" width="15" style="3" customWidth="1"/>
    <col min="14851" max="14851" width="15.85546875" style="3" customWidth="1"/>
    <col min="14852" max="14852" width="14.5703125" style="3" customWidth="1"/>
    <col min="14853" max="14853" width="13.5703125" style="3" customWidth="1"/>
    <col min="14854" max="14854" width="16.5703125" style="3" customWidth="1"/>
    <col min="14855" max="14855" width="15.28515625" style="3" customWidth="1"/>
    <col min="14856" max="15104" width="9.140625" style="3"/>
    <col min="15105" max="15105" width="2" style="3" customWidth="1"/>
    <col min="15106" max="15106" width="15" style="3" customWidth="1"/>
    <col min="15107" max="15107" width="15.85546875" style="3" customWidth="1"/>
    <col min="15108" max="15108" width="14.5703125" style="3" customWidth="1"/>
    <col min="15109" max="15109" width="13.5703125" style="3" customWidth="1"/>
    <col min="15110" max="15110" width="16.5703125" style="3" customWidth="1"/>
    <col min="15111" max="15111" width="15.28515625" style="3" customWidth="1"/>
    <col min="15112" max="15360" width="9.140625" style="3"/>
    <col min="15361" max="15361" width="2" style="3" customWidth="1"/>
    <col min="15362" max="15362" width="15" style="3" customWidth="1"/>
    <col min="15363" max="15363" width="15.85546875" style="3" customWidth="1"/>
    <col min="15364" max="15364" width="14.5703125" style="3" customWidth="1"/>
    <col min="15365" max="15365" width="13.5703125" style="3" customWidth="1"/>
    <col min="15366" max="15366" width="16.5703125" style="3" customWidth="1"/>
    <col min="15367" max="15367" width="15.28515625" style="3" customWidth="1"/>
    <col min="15368" max="15616" width="9.140625" style="3"/>
    <col min="15617" max="15617" width="2" style="3" customWidth="1"/>
    <col min="15618" max="15618" width="15" style="3" customWidth="1"/>
    <col min="15619" max="15619" width="15.85546875" style="3" customWidth="1"/>
    <col min="15620" max="15620" width="14.5703125" style="3" customWidth="1"/>
    <col min="15621" max="15621" width="13.5703125" style="3" customWidth="1"/>
    <col min="15622" max="15622" width="16.5703125" style="3" customWidth="1"/>
    <col min="15623" max="15623" width="15.28515625" style="3" customWidth="1"/>
    <col min="15624" max="15872" width="9.140625" style="3"/>
    <col min="15873" max="15873" width="2" style="3" customWidth="1"/>
    <col min="15874" max="15874" width="15" style="3" customWidth="1"/>
    <col min="15875" max="15875" width="15.85546875" style="3" customWidth="1"/>
    <col min="15876" max="15876" width="14.5703125" style="3" customWidth="1"/>
    <col min="15877" max="15877" width="13.5703125" style="3" customWidth="1"/>
    <col min="15878" max="15878" width="16.5703125" style="3" customWidth="1"/>
    <col min="15879" max="15879" width="15.28515625" style="3" customWidth="1"/>
    <col min="15880" max="16128" width="9.140625" style="3"/>
    <col min="16129" max="16129" width="2" style="3" customWidth="1"/>
    <col min="16130" max="16130" width="15" style="3" customWidth="1"/>
    <col min="16131" max="16131" width="15.85546875" style="3" customWidth="1"/>
    <col min="16132" max="16132" width="14.5703125" style="3" customWidth="1"/>
    <col min="16133" max="16133" width="13.5703125" style="3" customWidth="1"/>
    <col min="16134" max="16134" width="16.5703125" style="3" customWidth="1"/>
    <col min="16135" max="16135" width="15.28515625" style="3" customWidth="1"/>
    <col min="16136" max="16384" width="9.140625" style="3"/>
  </cols>
  <sheetData>
    <row r="1" spans="1:57" ht="24.75" customHeight="1" thickBot="1" x14ac:dyDescent="0.25">
      <c r="A1" s="1" t="s">
        <v>80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>
        <f>Rekapitulace!H1</f>
        <v>90741167</v>
      </c>
      <c r="D2" s="6" t="str">
        <f>Rekapitulace!G2</f>
        <v>CENTRUM SOC.SLUŽEB - PERGOLA - PERGOLA označ. A -</v>
      </c>
      <c r="E2" s="5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84</v>
      </c>
      <c r="B5" s="17"/>
      <c r="C5" s="18" t="s">
        <v>85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21" t="s">
        <v>9</v>
      </c>
      <c r="G6" s="22"/>
      <c r="O6" s="23"/>
    </row>
    <row r="7" spans="1:57" ht="12.95" customHeight="1" x14ac:dyDescent="0.2">
      <c r="A7" s="24" t="s">
        <v>82</v>
      </c>
      <c r="B7" s="25"/>
      <c r="C7" s="26" t="s">
        <v>83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2"/>
      <c r="C8" s="209"/>
      <c r="D8" s="209"/>
      <c r="E8" s="210"/>
      <c r="F8" s="30" t="s">
        <v>12</v>
      </c>
      <c r="G8" s="31"/>
      <c r="H8" s="32"/>
      <c r="I8" s="33"/>
    </row>
    <row r="9" spans="1:57" x14ac:dyDescent="0.2">
      <c r="A9" s="29" t="s">
        <v>13</v>
      </c>
      <c r="B9" s="12"/>
      <c r="C9" s="209">
        <f>Projektant</f>
        <v>0</v>
      </c>
      <c r="D9" s="209"/>
      <c r="E9" s="210"/>
      <c r="F9" s="12"/>
      <c r="G9" s="34"/>
      <c r="H9" s="35"/>
    </row>
    <row r="10" spans="1:57" x14ac:dyDescent="0.2">
      <c r="A10" s="29" t="s">
        <v>14</v>
      </c>
      <c r="B10" s="12"/>
      <c r="C10" s="209" t="s">
        <v>234</v>
      </c>
      <c r="D10" s="209"/>
      <c r="E10" s="209"/>
      <c r="F10" s="36"/>
      <c r="G10" s="37"/>
      <c r="H10" s="38"/>
    </row>
    <row r="11" spans="1:57" ht="13.5" customHeight="1" x14ac:dyDescent="0.2">
      <c r="A11" s="29" t="s">
        <v>15</v>
      </c>
      <c r="B11" s="12"/>
      <c r="C11" s="209"/>
      <c r="D11" s="209"/>
      <c r="E11" s="209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1"/>
      <c r="D12" s="211"/>
      <c r="E12" s="211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Rekapitulace!A25</f>
        <v>GZS</v>
      </c>
      <c r="E15" s="58"/>
      <c r="F15" s="59"/>
      <c r="G15" s="56">
        <f>Rekapitulace!I25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35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2" t="s">
        <v>33</v>
      </c>
      <c r="B23" s="213"/>
      <c r="C23" s="66">
        <f>C22+G23</f>
        <v>0</v>
      </c>
      <c r="D23" s="67" t="s">
        <v>34</v>
      </c>
      <c r="E23" s="68"/>
      <c r="F23" s="69"/>
      <c r="G23" s="56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5" t="s">
        <v>38</v>
      </c>
      <c r="B25" s="35"/>
      <c r="C25" s="75"/>
      <c r="D25" s="35" t="s">
        <v>38</v>
      </c>
      <c r="F25" s="76" t="s">
        <v>38</v>
      </c>
      <c r="G25" s="77"/>
    </row>
    <row r="26" spans="1:7" ht="37.5" customHeight="1" x14ac:dyDescent="0.2">
      <c r="A26" s="65" t="s">
        <v>39</v>
      </c>
      <c r="B26" s="78"/>
      <c r="C26" s="75"/>
      <c r="D26" s="35" t="s">
        <v>39</v>
      </c>
      <c r="F26" s="76" t="s">
        <v>39</v>
      </c>
      <c r="G26" s="77"/>
    </row>
    <row r="27" spans="1:7" x14ac:dyDescent="0.2">
      <c r="A27" s="65"/>
      <c r="B27" s="79"/>
      <c r="C27" s="75"/>
      <c r="D27" s="35"/>
      <c r="F27" s="76"/>
      <c r="G27" s="77"/>
    </row>
    <row r="28" spans="1:7" x14ac:dyDescent="0.2">
      <c r="A28" s="65" t="s">
        <v>40</v>
      </c>
      <c r="B28" s="35"/>
      <c r="C28" s="75"/>
      <c r="D28" s="76" t="s">
        <v>41</v>
      </c>
      <c r="E28" s="75"/>
      <c r="F28" s="80" t="s">
        <v>41</v>
      </c>
      <c r="G28" s="77"/>
    </row>
    <row r="29" spans="1:7" ht="69" customHeight="1" x14ac:dyDescent="0.2">
      <c r="A29" s="65"/>
      <c r="B29" s="35"/>
      <c r="C29" s="81"/>
      <c r="D29" s="82"/>
      <c r="E29" s="81"/>
      <c r="F29" s="35"/>
      <c r="G29" s="77"/>
    </row>
    <row r="30" spans="1:7" x14ac:dyDescent="0.2">
      <c r="A30" s="83" t="s">
        <v>42</v>
      </c>
      <c r="B30" s="84"/>
      <c r="C30" s="85">
        <v>21</v>
      </c>
      <c r="D30" s="84" t="s">
        <v>43</v>
      </c>
      <c r="E30" s="86"/>
      <c r="F30" s="204">
        <f>C23-F32</f>
        <v>0</v>
      </c>
      <c r="G30" s="205"/>
    </row>
    <row r="31" spans="1:7" x14ac:dyDescent="0.2">
      <c r="A31" s="83" t="s">
        <v>44</v>
      </c>
      <c r="B31" s="84"/>
      <c r="C31" s="85">
        <f>SazbaDPH1</f>
        <v>21</v>
      </c>
      <c r="D31" s="84" t="s">
        <v>45</v>
      </c>
      <c r="E31" s="86"/>
      <c r="F31" s="204">
        <f>ROUND(PRODUCT(F30,C31/100),0)</f>
        <v>0</v>
      </c>
      <c r="G31" s="205"/>
    </row>
    <row r="32" spans="1:7" x14ac:dyDescent="0.2">
      <c r="A32" s="83" t="s">
        <v>42</v>
      </c>
      <c r="B32" s="84"/>
      <c r="C32" s="85">
        <v>0</v>
      </c>
      <c r="D32" s="84" t="s">
        <v>45</v>
      </c>
      <c r="E32" s="86"/>
      <c r="F32" s="204">
        <v>0</v>
      </c>
      <c r="G32" s="205"/>
    </row>
    <row r="33" spans="1:8" x14ac:dyDescent="0.2">
      <c r="A33" s="83" t="s">
        <v>44</v>
      </c>
      <c r="B33" s="87"/>
      <c r="C33" s="88">
        <f>SazbaDPH2</f>
        <v>0</v>
      </c>
      <c r="D33" s="84" t="s">
        <v>45</v>
      </c>
      <c r="E33" s="61"/>
      <c r="F33" s="204">
        <f>ROUND(PRODUCT(F32,C33/100),0)</f>
        <v>0</v>
      </c>
      <c r="G33" s="205"/>
    </row>
    <row r="34" spans="1:8" s="92" customFormat="1" ht="19.5" customHeight="1" thickBot="1" x14ac:dyDescent="0.3">
      <c r="A34" s="89" t="s">
        <v>46</v>
      </c>
      <c r="B34" s="90"/>
      <c r="C34" s="90"/>
      <c r="D34" s="90"/>
      <c r="E34" s="91"/>
      <c r="F34" s="206">
        <f>ROUND(SUM(F30:F33),0)</f>
        <v>0</v>
      </c>
      <c r="G34" s="207"/>
    </row>
    <row r="36" spans="1:8" x14ac:dyDescent="0.2">
      <c r="A36" s="93" t="s">
        <v>47</v>
      </c>
      <c r="B36" s="93"/>
      <c r="C36" s="93"/>
      <c r="D36" s="93"/>
      <c r="E36" s="93"/>
      <c r="F36" s="93"/>
      <c r="G36" s="93"/>
      <c r="H36" s="3" t="s">
        <v>5</v>
      </c>
    </row>
    <row r="37" spans="1:8" ht="14.25" customHeight="1" x14ac:dyDescent="0.2">
      <c r="A37" s="93"/>
      <c r="B37" s="208" t="s">
        <v>233</v>
      </c>
      <c r="C37" s="208"/>
      <c r="D37" s="208"/>
      <c r="E37" s="208"/>
      <c r="F37" s="208"/>
      <c r="G37" s="208"/>
      <c r="H37" s="3" t="s">
        <v>5</v>
      </c>
    </row>
    <row r="38" spans="1:8" ht="12.75" customHeight="1" x14ac:dyDescent="0.2">
      <c r="A38" s="94"/>
      <c r="B38" s="208"/>
      <c r="C38" s="208"/>
      <c r="D38" s="208"/>
      <c r="E38" s="208"/>
      <c r="F38" s="208"/>
      <c r="G38" s="208"/>
      <c r="H38" s="3" t="s">
        <v>5</v>
      </c>
    </row>
    <row r="39" spans="1:8" x14ac:dyDescent="0.2">
      <c r="A39" s="94"/>
      <c r="B39" s="208"/>
      <c r="C39" s="208"/>
      <c r="D39" s="208"/>
      <c r="E39" s="208"/>
      <c r="F39" s="208"/>
      <c r="G39" s="208"/>
      <c r="H39" s="3" t="s">
        <v>5</v>
      </c>
    </row>
    <row r="40" spans="1:8" x14ac:dyDescent="0.2">
      <c r="A40" s="94"/>
      <c r="B40" s="208"/>
      <c r="C40" s="208"/>
      <c r="D40" s="208"/>
      <c r="E40" s="208"/>
      <c r="F40" s="208"/>
      <c r="G40" s="208"/>
      <c r="H40" s="3" t="s">
        <v>5</v>
      </c>
    </row>
    <row r="41" spans="1:8" x14ac:dyDescent="0.2">
      <c r="A41" s="94"/>
      <c r="B41" s="208"/>
      <c r="C41" s="208"/>
      <c r="D41" s="208"/>
      <c r="E41" s="208"/>
      <c r="F41" s="208"/>
      <c r="G41" s="208"/>
      <c r="H41" s="3" t="s">
        <v>5</v>
      </c>
    </row>
    <row r="42" spans="1:8" x14ac:dyDescent="0.2">
      <c r="A42" s="94"/>
      <c r="B42" s="208"/>
      <c r="C42" s="208"/>
      <c r="D42" s="208"/>
      <c r="E42" s="208"/>
      <c r="F42" s="208"/>
      <c r="G42" s="208"/>
      <c r="H42" s="3" t="s">
        <v>5</v>
      </c>
    </row>
    <row r="43" spans="1:8" x14ac:dyDescent="0.2">
      <c r="A43" s="94"/>
      <c r="B43" s="208"/>
      <c r="C43" s="208"/>
      <c r="D43" s="208"/>
      <c r="E43" s="208"/>
      <c r="F43" s="208"/>
      <c r="G43" s="208"/>
      <c r="H43" s="3" t="s">
        <v>5</v>
      </c>
    </row>
    <row r="44" spans="1:8" x14ac:dyDescent="0.2">
      <c r="A44" s="94"/>
      <c r="B44" s="208"/>
      <c r="C44" s="208"/>
      <c r="D44" s="208"/>
      <c r="E44" s="208"/>
      <c r="F44" s="208"/>
      <c r="G44" s="208"/>
      <c r="H44" s="3" t="s">
        <v>5</v>
      </c>
    </row>
    <row r="45" spans="1:8" ht="0.75" customHeight="1" x14ac:dyDescent="0.2">
      <c r="A45" s="94"/>
      <c r="B45" s="208"/>
      <c r="C45" s="208"/>
      <c r="D45" s="208"/>
      <c r="E45" s="208"/>
      <c r="F45" s="208"/>
      <c r="G45" s="208"/>
      <c r="H45" s="3" t="s">
        <v>5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A19AF-31F1-4251-A746-CE41F268AE7E}">
  <sheetPr codeName="List31"/>
  <dimension ref="A1:IV77"/>
  <sheetViews>
    <sheetView workbookViewId="0">
      <selection activeCell="H26" sqref="H26:I26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256" width="9.140625" style="3"/>
    <col min="257" max="257" width="5.85546875" style="3" customWidth="1"/>
    <col min="258" max="258" width="6.140625" style="3" customWidth="1"/>
    <col min="259" max="259" width="11.42578125" style="3" customWidth="1"/>
    <col min="260" max="260" width="15.85546875" style="3" customWidth="1"/>
    <col min="261" max="261" width="11.28515625" style="3" customWidth="1"/>
    <col min="262" max="262" width="10.85546875" style="3" customWidth="1"/>
    <col min="263" max="263" width="11" style="3" customWidth="1"/>
    <col min="264" max="264" width="11.140625" style="3" customWidth="1"/>
    <col min="265" max="265" width="10.7109375" style="3" customWidth="1"/>
    <col min="266" max="512" width="9.140625" style="3"/>
    <col min="513" max="513" width="5.85546875" style="3" customWidth="1"/>
    <col min="514" max="514" width="6.140625" style="3" customWidth="1"/>
    <col min="515" max="515" width="11.42578125" style="3" customWidth="1"/>
    <col min="516" max="516" width="15.85546875" style="3" customWidth="1"/>
    <col min="517" max="517" width="11.28515625" style="3" customWidth="1"/>
    <col min="518" max="518" width="10.85546875" style="3" customWidth="1"/>
    <col min="519" max="519" width="11" style="3" customWidth="1"/>
    <col min="520" max="520" width="11.140625" style="3" customWidth="1"/>
    <col min="521" max="521" width="10.7109375" style="3" customWidth="1"/>
    <col min="522" max="768" width="9.140625" style="3"/>
    <col min="769" max="769" width="5.85546875" style="3" customWidth="1"/>
    <col min="770" max="770" width="6.140625" style="3" customWidth="1"/>
    <col min="771" max="771" width="11.42578125" style="3" customWidth="1"/>
    <col min="772" max="772" width="15.85546875" style="3" customWidth="1"/>
    <col min="773" max="773" width="11.28515625" style="3" customWidth="1"/>
    <col min="774" max="774" width="10.85546875" style="3" customWidth="1"/>
    <col min="775" max="775" width="11" style="3" customWidth="1"/>
    <col min="776" max="776" width="11.140625" style="3" customWidth="1"/>
    <col min="777" max="777" width="10.7109375" style="3" customWidth="1"/>
    <col min="778" max="1024" width="9.140625" style="3"/>
    <col min="1025" max="1025" width="5.85546875" style="3" customWidth="1"/>
    <col min="1026" max="1026" width="6.140625" style="3" customWidth="1"/>
    <col min="1027" max="1027" width="11.42578125" style="3" customWidth="1"/>
    <col min="1028" max="1028" width="15.85546875" style="3" customWidth="1"/>
    <col min="1029" max="1029" width="11.28515625" style="3" customWidth="1"/>
    <col min="1030" max="1030" width="10.85546875" style="3" customWidth="1"/>
    <col min="1031" max="1031" width="11" style="3" customWidth="1"/>
    <col min="1032" max="1032" width="11.140625" style="3" customWidth="1"/>
    <col min="1033" max="1033" width="10.7109375" style="3" customWidth="1"/>
    <col min="1034" max="1280" width="9.140625" style="3"/>
    <col min="1281" max="1281" width="5.85546875" style="3" customWidth="1"/>
    <col min="1282" max="1282" width="6.140625" style="3" customWidth="1"/>
    <col min="1283" max="1283" width="11.42578125" style="3" customWidth="1"/>
    <col min="1284" max="1284" width="15.85546875" style="3" customWidth="1"/>
    <col min="1285" max="1285" width="11.28515625" style="3" customWidth="1"/>
    <col min="1286" max="1286" width="10.85546875" style="3" customWidth="1"/>
    <col min="1287" max="1287" width="11" style="3" customWidth="1"/>
    <col min="1288" max="1288" width="11.140625" style="3" customWidth="1"/>
    <col min="1289" max="1289" width="10.7109375" style="3" customWidth="1"/>
    <col min="1290" max="1536" width="9.140625" style="3"/>
    <col min="1537" max="1537" width="5.85546875" style="3" customWidth="1"/>
    <col min="1538" max="1538" width="6.140625" style="3" customWidth="1"/>
    <col min="1539" max="1539" width="11.42578125" style="3" customWidth="1"/>
    <col min="1540" max="1540" width="15.85546875" style="3" customWidth="1"/>
    <col min="1541" max="1541" width="11.28515625" style="3" customWidth="1"/>
    <col min="1542" max="1542" width="10.85546875" style="3" customWidth="1"/>
    <col min="1543" max="1543" width="11" style="3" customWidth="1"/>
    <col min="1544" max="1544" width="11.140625" style="3" customWidth="1"/>
    <col min="1545" max="1545" width="10.7109375" style="3" customWidth="1"/>
    <col min="1546" max="1792" width="9.140625" style="3"/>
    <col min="1793" max="1793" width="5.85546875" style="3" customWidth="1"/>
    <col min="1794" max="1794" width="6.140625" style="3" customWidth="1"/>
    <col min="1795" max="1795" width="11.42578125" style="3" customWidth="1"/>
    <col min="1796" max="1796" width="15.85546875" style="3" customWidth="1"/>
    <col min="1797" max="1797" width="11.28515625" style="3" customWidth="1"/>
    <col min="1798" max="1798" width="10.85546875" style="3" customWidth="1"/>
    <col min="1799" max="1799" width="11" style="3" customWidth="1"/>
    <col min="1800" max="1800" width="11.140625" style="3" customWidth="1"/>
    <col min="1801" max="1801" width="10.7109375" style="3" customWidth="1"/>
    <col min="1802" max="2048" width="9.140625" style="3"/>
    <col min="2049" max="2049" width="5.85546875" style="3" customWidth="1"/>
    <col min="2050" max="2050" width="6.140625" style="3" customWidth="1"/>
    <col min="2051" max="2051" width="11.42578125" style="3" customWidth="1"/>
    <col min="2052" max="2052" width="15.85546875" style="3" customWidth="1"/>
    <col min="2053" max="2053" width="11.28515625" style="3" customWidth="1"/>
    <col min="2054" max="2054" width="10.85546875" style="3" customWidth="1"/>
    <col min="2055" max="2055" width="11" style="3" customWidth="1"/>
    <col min="2056" max="2056" width="11.140625" style="3" customWidth="1"/>
    <col min="2057" max="2057" width="10.7109375" style="3" customWidth="1"/>
    <col min="2058" max="2304" width="9.140625" style="3"/>
    <col min="2305" max="2305" width="5.85546875" style="3" customWidth="1"/>
    <col min="2306" max="2306" width="6.140625" style="3" customWidth="1"/>
    <col min="2307" max="2307" width="11.42578125" style="3" customWidth="1"/>
    <col min="2308" max="2308" width="15.85546875" style="3" customWidth="1"/>
    <col min="2309" max="2309" width="11.28515625" style="3" customWidth="1"/>
    <col min="2310" max="2310" width="10.85546875" style="3" customWidth="1"/>
    <col min="2311" max="2311" width="11" style="3" customWidth="1"/>
    <col min="2312" max="2312" width="11.140625" style="3" customWidth="1"/>
    <col min="2313" max="2313" width="10.7109375" style="3" customWidth="1"/>
    <col min="2314" max="2560" width="9.140625" style="3"/>
    <col min="2561" max="2561" width="5.85546875" style="3" customWidth="1"/>
    <col min="2562" max="2562" width="6.140625" style="3" customWidth="1"/>
    <col min="2563" max="2563" width="11.42578125" style="3" customWidth="1"/>
    <col min="2564" max="2564" width="15.85546875" style="3" customWidth="1"/>
    <col min="2565" max="2565" width="11.28515625" style="3" customWidth="1"/>
    <col min="2566" max="2566" width="10.85546875" style="3" customWidth="1"/>
    <col min="2567" max="2567" width="11" style="3" customWidth="1"/>
    <col min="2568" max="2568" width="11.140625" style="3" customWidth="1"/>
    <col min="2569" max="2569" width="10.7109375" style="3" customWidth="1"/>
    <col min="2570" max="2816" width="9.140625" style="3"/>
    <col min="2817" max="2817" width="5.85546875" style="3" customWidth="1"/>
    <col min="2818" max="2818" width="6.140625" style="3" customWidth="1"/>
    <col min="2819" max="2819" width="11.42578125" style="3" customWidth="1"/>
    <col min="2820" max="2820" width="15.85546875" style="3" customWidth="1"/>
    <col min="2821" max="2821" width="11.28515625" style="3" customWidth="1"/>
    <col min="2822" max="2822" width="10.85546875" style="3" customWidth="1"/>
    <col min="2823" max="2823" width="11" style="3" customWidth="1"/>
    <col min="2824" max="2824" width="11.140625" style="3" customWidth="1"/>
    <col min="2825" max="2825" width="10.7109375" style="3" customWidth="1"/>
    <col min="2826" max="3072" width="9.140625" style="3"/>
    <col min="3073" max="3073" width="5.85546875" style="3" customWidth="1"/>
    <col min="3074" max="3074" width="6.140625" style="3" customWidth="1"/>
    <col min="3075" max="3075" width="11.42578125" style="3" customWidth="1"/>
    <col min="3076" max="3076" width="15.85546875" style="3" customWidth="1"/>
    <col min="3077" max="3077" width="11.28515625" style="3" customWidth="1"/>
    <col min="3078" max="3078" width="10.85546875" style="3" customWidth="1"/>
    <col min="3079" max="3079" width="11" style="3" customWidth="1"/>
    <col min="3080" max="3080" width="11.140625" style="3" customWidth="1"/>
    <col min="3081" max="3081" width="10.7109375" style="3" customWidth="1"/>
    <col min="3082" max="3328" width="9.140625" style="3"/>
    <col min="3329" max="3329" width="5.85546875" style="3" customWidth="1"/>
    <col min="3330" max="3330" width="6.140625" style="3" customWidth="1"/>
    <col min="3331" max="3331" width="11.42578125" style="3" customWidth="1"/>
    <col min="3332" max="3332" width="15.85546875" style="3" customWidth="1"/>
    <col min="3333" max="3333" width="11.28515625" style="3" customWidth="1"/>
    <col min="3334" max="3334" width="10.85546875" style="3" customWidth="1"/>
    <col min="3335" max="3335" width="11" style="3" customWidth="1"/>
    <col min="3336" max="3336" width="11.140625" style="3" customWidth="1"/>
    <col min="3337" max="3337" width="10.7109375" style="3" customWidth="1"/>
    <col min="3338" max="3584" width="9.140625" style="3"/>
    <col min="3585" max="3585" width="5.85546875" style="3" customWidth="1"/>
    <col min="3586" max="3586" width="6.140625" style="3" customWidth="1"/>
    <col min="3587" max="3587" width="11.42578125" style="3" customWidth="1"/>
    <col min="3588" max="3588" width="15.85546875" style="3" customWidth="1"/>
    <col min="3589" max="3589" width="11.28515625" style="3" customWidth="1"/>
    <col min="3590" max="3590" width="10.85546875" style="3" customWidth="1"/>
    <col min="3591" max="3591" width="11" style="3" customWidth="1"/>
    <col min="3592" max="3592" width="11.140625" style="3" customWidth="1"/>
    <col min="3593" max="3593" width="10.7109375" style="3" customWidth="1"/>
    <col min="3594" max="3840" width="9.140625" style="3"/>
    <col min="3841" max="3841" width="5.85546875" style="3" customWidth="1"/>
    <col min="3842" max="3842" width="6.140625" style="3" customWidth="1"/>
    <col min="3843" max="3843" width="11.42578125" style="3" customWidth="1"/>
    <col min="3844" max="3844" width="15.85546875" style="3" customWidth="1"/>
    <col min="3845" max="3845" width="11.28515625" style="3" customWidth="1"/>
    <col min="3846" max="3846" width="10.85546875" style="3" customWidth="1"/>
    <col min="3847" max="3847" width="11" style="3" customWidth="1"/>
    <col min="3848" max="3848" width="11.140625" style="3" customWidth="1"/>
    <col min="3849" max="3849" width="10.7109375" style="3" customWidth="1"/>
    <col min="3850" max="4096" width="9.140625" style="3"/>
    <col min="4097" max="4097" width="5.85546875" style="3" customWidth="1"/>
    <col min="4098" max="4098" width="6.140625" style="3" customWidth="1"/>
    <col min="4099" max="4099" width="11.42578125" style="3" customWidth="1"/>
    <col min="4100" max="4100" width="15.85546875" style="3" customWidth="1"/>
    <col min="4101" max="4101" width="11.28515625" style="3" customWidth="1"/>
    <col min="4102" max="4102" width="10.85546875" style="3" customWidth="1"/>
    <col min="4103" max="4103" width="11" style="3" customWidth="1"/>
    <col min="4104" max="4104" width="11.140625" style="3" customWidth="1"/>
    <col min="4105" max="4105" width="10.7109375" style="3" customWidth="1"/>
    <col min="4106" max="4352" width="9.140625" style="3"/>
    <col min="4353" max="4353" width="5.85546875" style="3" customWidth="1"/>
    <col min="4354" max="4354" width="6.140625" style="3" customWidth="1"/>
    <col min="4355" max="4355" width="11.42578125" style="3" customWidth="1"/>
    <col min="4356" max="4356" width="15.85546875" style="3" customWidth="1"/>
    <col min="4357" max="4357" width="11.28515625" style="3" customWidth="1"/>
    <col min="4358" max="4358" width="10.85546875" style="3" customWidth="1"/>
    <col min="4359" max="4359" width="11" style="3" customWidth="1"/>
    <col min="4360" max="4360" width="11.140625" style="3" customWidth="1"/>
    <col min="4361" max="4361" width="10.7109375" style="3" customWidth="1"/>
    <col min="4362" max="4608" width="9.140625" style="3"/>
    <col min="4609" max="4609" width="5.85546875" style="3" customWidth="1"/>
    <col min="4610" max="4610" width="6.140625" style="3" customWidth="1"/>
    <col min="4611" max="4611" width="11.42578125" style="3" customWidth="1"/>
    <col min="4612" max="4612" width="15.85546875" style="3" customWidth="1"/>
    <col min="4613" max="4613" width="11.28515625" style="3" customWidth="1"/>
    <col min="4614" max="4614" width="10.85546875" style="3" customWidth="1"/>
    <col min="4615" max="4615" width="11" style="3" customWidth="1"/>
    <col min="4616" max="4616" width="11.140625" style="3" customWidth="1"/>
    <col min="4617" max="4617" width="10.7109375" style="3" customWidth="1"/>
    <col min="4618" max="4864" width="9.140625" style="3"/>
    <col min="4865" max="4865" width="5.85546875" style="3" customWidth="1"/>
    <col min="4866" max="4866" width="6.140625" style="3" customWidth="1"/>
    <col min="4867" max="4867" width="11.42578125" style="3" customWidth="1"/>
    <col min="4868" max="4868" width="15.85546875" style="3" customWidth="1"/>
    <col min="4869" max="4869" width="11.28515625" style="3" customWidth="1"/>
    <col min="4870" max="4870" width="10.85546875" style="3" customWidth="1"/>
    <col min="4871" max="4871" width="11" style="3" customWidth="1"/>
    <col min="4872" max="4872" width="11.140625" style="3" customWidth="1"/>
    <col min="4873" max="4873" width="10.7109375" style="3" customWidth="1"/>
    <col min="4874" max="5120" width="9.140625" style="3"/>
    <col min="5121" max="5121" width="5.85546875" style="3" customWidth="1"/>
    <col min="5122" max="5122" width="6.140625" style="3" customWidth="1"/>
    <col min="5123" max="5123" width="11.42578125" style="3" customWidth="1"/>
    <col min="5124" max="5124" width="15.85546875" style="3" customWidth="1"/>
    <col min="5125" max="5125" width="11.28515625" style="3" customWidth="1"/>
    <col min="5126" max="5126" width="10.85546875" style="3" customWidth="1"/>
    <col min="5127" max="5127" width="11" style="3" customWidth="1"/>
    <col min="5128" max="5128" width="11.140625" style="3" customWidth="1"/>
    <col min="5129" max="5129" width="10.7109375" style="3" customWidth="1"/>
    <col min="5130" max="5376" width="9.140625" style="3"/>
    <col min="5377" max="5377" width="5.85546875" style="3" customWidth="1"/>
    <col min="5378" max="5378" width="6.140625" style="3" customWidth="1"/>
    <col min="5379" max="5379" width="11.42578125" style="3" customWidth="1"/>
    <col min="5380" max="5380" width="15.85546875" style="3" customWidth="1"/>
    <col min="5381" max="5381" width="11.28515625" style="3" customWidth="1"/>
    <col min="5382" max="5382" width="10.85546875" style="3" customWidth="1"/>
    <col min="5383" max="5383" width="11" style="3" customWidth="1"/>
    <col min="5384" max="5384" width="11.140625" style="3" customWidth="1"/>
    <col min="5385" max="5385" width="10.7109375" style="3" customWidth="1"/>
    <col min="5386" max="5632" width="9.140625" style="3"/>
    <col min="5633" max="5633" width="5.85546875" style="3" customWidth="1"/>
    <col min="5634" max="5634" width="6.140625" style="3" customWidth="1"/>
    <col min="5635" max="5635" width="11.42578125" style="3" customWidth="1"/>
    <col min="5636" max="5636" width="15.85546875" style="3" customWidth="1"/>
    <col min="5637" max="5637" width="11.28515625" style="3" customWidth="1"/>
    <col min="5638" max="5638" width="10.85546875" style="3" customWidth="1"/>
    <col min="5639" max="5639" width="11" style="3" customWidth="1"/>
    <col min="5640" max="5640" width="11.140625" style="3" customWidth="1"/>
    <col min="5641" max="5641" width="10.7109375" style="3" customWidth="1"/>
    <col min="5642" max="5888" width="9.140625" style="3"/>
    <col min="5889" max="5889" width="5.85546875" style="3" customWidth="1"/>
    <col min="5890" max="5890" width="6.140625" style="3" customWidth="1"/>
    <col min="5891" max="5891" width="11.42578125" style="3" customWidth="1"/>
    <col min="5892" max="5892" width="15.85546875" style="3" customWidth="1"/>
    <col min="5893" max="5893" width="11.28515625" style="3" customWidth="1"/>
    <col min="5894" max="5894" width="10.85546875" style="3" customWidth="1"/>
    <col min="5895" max="5895" width="11" style="3" customWidth="1"/>
    <col min="5896" max="5896" width="11.140625" style="3" customWidth="1"/>
    <col min="5897" max="5897" width="10.7109375" style="3" customWidth="1"/>
    <col min="5898" max="6144" width="9.140625" style="3"/>
    <col min="6145" max="6145" width="5.85546875" style="3" customWidth="1"/>
    <col min="6146" max="6146" width="6.140625" style="3" customWidth="1"/>
    <col min="6147" max="6147" width="11.42578125" style="3" customWidth="1"/>
    <col min="6148" max="6148" width="15.85546875" style="3" customWidth="1"/>
    <col min="6149" max="6149" width="11.28515625" style="3" customWidth="1"/>
    <col min="6150" max="6150" width="10.85546875" style="3" customWidth="1"/>
    <col min="6151" max="6151" width="11" style="3" customWidth="1"/>
    <col min="6152" max="6152" width="11.140625" style="3" customWidth="1"/>
    <col min="6153" max="6153" width="10.7109375" style="3" customWidth="1"/>
    <col min="6154" max="6400" width="9.140625" style="3"/>
    <col min="6401" max="6401" width="5.85546875" style="3" customWidth="1"/>
    <col min="6402" max="6402" width="6.140625" style="3" customWidth="1"/>
    <col min="6403" max="6403" width="11.42578125" style="3" customWidth="1"/>
    <col min="6404" max="6404" width="15.85546875" style="3" customWidth="1"/>
    <col min="6405" max="6405" width="11.28515625" style="3" customWidth="1"/>
    <col min="6406" max="6406" width="10.85546875" style="3" customWidth="1"/>
    <col min="6407" max="6407" width="11" style="3" customWidth="1"/>
    <col min="6408" max="6408" width="11.140625" style="3" customWidth="1"/>
    <col min="6409" max="6409" width="10.7109375" style="3" customWidth="1"/>
    <col min="6410" max="6656" width="9.140625" style="3"/>
    <col min="6657" max="6657" width="5.85546875" style="3" customWidth="1"/>
    <col min="6658" max="6658" width="6.140625" style="3" customWidth="1"/>
    <col min="6659" max="6659" width="11.42578125" style="3" customWidth="1"/>
    <col min="6660" max="6660" width="15.85546875" style="3" customWidth="1"/>
    <col min="6661" max="6661" width="11.28515625" style="3" customWidth="1"/>
    <col min="6662" max="6662" width="10.85546875" style="3" customWidth="1"/>
    <col min="6663" max="6663" width="11" style="3" customWidth="1"/>
    <col min="6664" max="6664" width="11.140625" style="3" customWidth="1"/>
    <col min="6665" max="6665" width="10.7109375" style="3" customWidth="1"/>
    <col min="6666" max="6912" width="9.140625" style="3"/>
    <col min="6913" max="6913" width="5.85546875" style="3" customWidth="1"/>
    <col min="6914" max="6914" width="6.140625" style="3" customWidth="1"/>
    <col min="6915" max="6915" width="11.42578125" style="3" customWidth="1"/>
    <col min="6916" max="6916" width="15.85546875" style="3" customWidth="1"/>
    <col min="6917" max="6917" width="11.28515625" style="3" customWidth="1"/>
    <col min="6918" max="6918" width="10.85546875" style="3" customWidth="1"/>
    <col min="6919" max="6919" width="11" style="3" customWidth="1"/>
    <col min="6920" max="6920" width="11.140625" style="3" customWidth="1"/>
    <col min="6921" max="6921" width="10.7109375" style="3" customWidth="1"/>
    <col min="6922" max="7168" width="9.140625" style="3"/>
    <col min="7169" max="7169" width="5.85546875" style="3" customWidth="1"/>
    <col min="7170" max="7170" width="6.140625" style="3" customWidth="1"/>
    <col min="7171" max="7171" width="11.42578125" style="3" customWidth="1"/>
    <col min="7172" max="7172" width="15.85546875" style="3" customWidth="1"/>
    <col min="7173" max="7173" width="11.28515625" style="3" customWidth="1"/>
    <col min="7174" max="7174" width="10.85546875" style="3" customWidth="1"/>
    <col min="7175" max="7175" width="11" style="3" customWidth="1"/>
    <col min="7176" max="7176" width="11.140625" style="3" customWidth="1"/>
    <col min="7177" max="7177" width="10.7109375" style="3" customWidth="1"/>
    <col min="7178" max="7424" width="9.140625" style="3"/>
    <col min="7425" max="7425" width="5.85546875" style="3" customWidth="1"/>
    <col min="7426" max="7426" width="6.140625" style="3" customWidth="1"/>
    <col min="7427" max="7427" width="11.42578125" style="3" customWidth="1"/>
    <col min="7428" max="7428" width="15.85546875" style="3" customWidth="1"/>
    <col min="7429" max="7429" width="11.28515625" style="3" customWidth="1"/>
    <col min="7430" max="7430" width="10.85546875" style="3" customWidth="1"/>
    <col min="7431" max="7431" width="11" style="3" customWidth="1"/>
    <col min="7432" max="7432" width="11.140625" style="3" customWidth="1"/>
    <col min="7433" max="7433" width="10.7109375" style="3" customWidth="1"/>
    <col min="7434" max="7680" width="9.140625" style="3"/>
    <col min="7681" max="7681" width="5.85546875" style="3" customWidth="1"/>
    <col min="7682" max="7682" width="6.140625" style="3" customWidth="1"/>
    <col min="7683" max="7683" width="11.42578125" style="3" customWidth="1"/>
    <col min="7684" max="7684" width="15.85546875" style="3" customWidth="1"/>
    <col min="7685" max="7685" width="11.28515625" style="3" customWidth="1"/>
    <col min="7686" max="7686" width="10.85546875" style="3" customWidth="1"/>
    <col min="7687" max="7687" width="11" style="3" customWidth="1"/>
    <col min="7688" max="7688" width="11.140625" style="3" customWidth="1"/>
    <col min="7689" max="7689" width="10.7109375" style="3" customWidth="1"/>
    <col min="7690" max="7936" width="9.140625" style="3"/>
    <col min="7937" max="7937" width="5.85546875" style="3" customWidth="1"/>
    <col min="7938" max="7938" width="6.140625" style="3" customWidth="1"/>
    <col min="7939" max="7939" width="11.42578125" style="3" customWidth="1"/>
    <col min="7940" max="7940" width="15.85546875" style="3" customWidth="1"/>
    <col min="7941" max="7941" width="11.28515625" style="3" customWidth="1"/>
    <col min="7942" max="7942" width="10.85546875" style="3" customWidth="1"/>
    <col min="7943" max="7943" width="11" style="3" customWidth="1"/>
    <col min="7944" max="7944" width="11.140625" style="3" customWidth="1"/>
    <col min="7945" max="7945" width="10.7109375" style="3" customWidth="1"/>
    <col min="7946" max="8192" width="9.140625" style="3"/>
    <col min="8193" max="8193" width="5.85546875" style="3" customWidth="1"/>
    <col min="8194" max="8194" width="6.140625" style="3" customWidth="1"/>
    <col min="8195" max="8195" width="11.42578125" style="3" customWidth="1"/>
    <col min="8196" max="8196" width="15.85546875" style="3" customWidth="1"/>
    <col min="8197" max="8197" width="11.28515625" style="3" customWidth="1"/>
    <col min="8198" max="8198" width="10.85546875" style="3" customWidth="1"/>
    <col min="8199" max="8199" width="11" style="3" customWidth="1"/>
    <col min="8200" max="8200" width="11.140625" style="3" customWidth="1"/>
    <col min="8201" max="8201" width="10.7109375" style="3" customWidth="1"/>
    <col min="8202" max="8448" width="9.140625" style="3"/>
    <col min="8449" max="8449" width="5.85546875" style="3" customWidth="1"/>
    <col min="8450" max="8450" width="6.140625" style="3" customWidth="1"/>
    <col min="8451" max="8451" width="11.42578125" style="3" customWidth="1"/>
    <col min="8452" max="8452" width="15.85546875" style="3" customWidth="1"/>
    <col min="8453" max="8453" width="11.28515625" style="3" customWidth="1"/>
    <col min="8454" max="8454" width="10.85546875" style="3" customWidth="1"/>
    <col min="8455" max="8455" width="11" style="3" customWidth="1"/>
    <col min="8456" max="8456" width="11.140625" style="3" customWidth="1"/>
    <col min="8457" max="8457" width="10.7109375" style="3" customWidth="1"/>
    <col min="8458" max="8704" width="9.140625" style="3"/>
    <col min="8705" max="8705" width="5.85546875" style="3" customWidth="1"/>
    <col min="8706" max="8706" width="6.140625" style="3" customWidth="1"/>
    <col min="8707" max="8707" width="11.42578125" style="3" customWidth="1"/>
    <col min="8708" max="8708" width="15.85546875" style="3" customWidth="1"/>
    <col min="8709" max="8709" width="11.28515625" style="3" customWidth="1"/>
    <col min="8710" max="8710" width="10.85546875" style="3" customWidth="1"/>
    <col min="8711" max="8711" width="11" style="3" customWidth="1"/>
    <col min="8712" max="8712" width="11.140625" style="3" customWidth="1"/>
    <col min="8713" max="8713" width="10.7109375" style="3" customWidth="1"/>
    <col min="8714" max="8960" width="9.140625" style="3"/>
    <col min="8961" max="8961" width="5.85546875" style="3" customWidth="1"/>
    <col min="8962" max="8962" width="6.140625" style="3" customWidth="1"/>
    <col min="8963" max="8963" width="11.42578125" style="3" customWidth="1"/>
    <col min="8964" max="8964" width="15.85546875" style="3" customWidth="1"/>
    <col min="8965" max="8965" width="11.28515625" style="3" customWidth="1"/>
    <col min="8966" max="8966" width="10.85546875" style="3" customWidth="1"/>
    <col min="8967" max="8967" width="11" style="3" customWidth="1"/>
    <col min="8968" max="8968" width="11.140625" style="3" customWidth="1"/>
    <col min="8969" max="8969" width="10.7109375" style="3" customWidth="1"/>
    <col min="8970" max="9216" width="9.140625" style="3"/>
    <col min="9217" max="9217" width="5.85546875" style="3" customWidth="1"/>
    <col min="9218" max="9218" width="6.140625" style="3" customWidth="1"/>
    <col min="9219" max="9219" width="11.42578125" style="3" customWidth="1"/>
    <col min="9220" max="9220" width="15.85546875" style="3" customWidth="1"/>
    <col min="9221" max="9221" width="11.28515625" style="3" customWidth="1"/>
    <col min="9222" max="9222" width="10.85546875" style="3" customWidth="1"/>
    <col min="9223" max="9223" width="11" style="3" customWidth="1"/>
    <col min="9224" max="9224" width="11.140625" style="3" customWidth="1"/>
    <col min="9225" max="9225" width="10.7109375" style="3" customWidth="1"/>
    <col min="9226" max="9472" width="9.140625" style="3"/>
    <col min="9473" max="9473" width="5.85546875" style="3" customWidth="1"/>
    <col min="9474" max="9474" width="6.140625" style="3" customWidth="1"/>
    <col min="9475" max="9475" width="11.42578125" style="3" customWidth="1"/>
    <col min="9476" max="9476" width="15.85546875" style="3" customWidth="1"/>
    <col min="9477" max="9477" width="11.28515625" style="3" customWidth="1"/>
    <col min="9478" max="9478" width="10.85546875" style="3" customWidth="1"/>
    <col min="9479" max="9479" width="11" style="3" customWidth="1"/>
    <col min="9480" max="9480" width="11.140625" style="3" customWidth="1"/>
    <col min="9481" max="9481" width="10.7109375" style="3" customWidth="1"/>
    <col min="9482" max="9728" width="9.140625" style="3"/>
    <col min="9729" max="9729" width="5.85546875" style="3" customWidth="1"/>
    <col min="9730" max="9730" width="6.140625" style="3" customWidth="1"/>
    <col min="9731" max="9731" width="11.42578125" style="3" customWidth="1"/>
    <col min="9732" max="9732" width="15.85546875" style="3" customWidth="1"/>
    <col min="9733" max="9733" width="11.28515625" style="3" customWidth="1"/>
    <col min="9734" max="9734" width="10.85546875" style="3" customWidth="1"/>
    <col min="9735" max="9735" width="11" style="3" customWidth="1"/>
    <col min="9736" max="9736" width="11.140625" style="3" customWidth="1"/>
    <col min="9737" max="9737" width="10.7109375" style="3" customWidth="1"/>
    <col min="9738" max="9984" width="9.140625" style="3"/>
    <col min="9985" max="9985" width="5.85546875" style="3" customWidth="1"/>
    <col min="9986" max="9986" width="6.140625" style="3" customWidth="1"/>
    <col min="9987" max="9987" width="11.42578125" style="3" customWidth="1"/>
    <col min="9988" max="9988" width="15.85546875" style="3" customWidth="1"/>
    <col min="9989" max="9989" width="11.28515625" style="3" customWidth="1"/>
    <col min="9990" max="9990" width="10.85546875" style="3" customWidth="1"/>
    <col min="9991" max="9991" width="11" style="3" customWidth="1"/>
    <col min="9992" max="9992" width="11.140625" style="3" customWidth="1"/>
    <col min="9993" max="9993" width="10.7109375" style="3" customWidth="1"/>
    <col min="9994" max="10240" width="9.140625" style="3"/>
    <col min="10241" max="10241" width="5.85546875" style="3" customWidth="1"/>
    <col min="10242" max="10242" width="6.140625" style="3" customWidth="1"/>
    <col min="10243" max="10243" width="11.42578125" style="3" customWidth="1"/>
    <col min="10244" max="10244" width="15.85546875" style="3" customWidth="1"/>
    <col min="10245" max="10245" width="11.28515625" style="3" customWidth="1"/>
    <col min="10246" max="10246" width="10.85546875" style="3" customWidth="1"/>
    <col min="10247" max="10247" width="11" style="3" customWidth="1"/>
    <col min="10248" max="10248" width="11.140625" style="3" customWidth="1"/>
    <col min="10249" max="10249" width="10.7109375" style="3" customWidth="1"/>
    <col min="10250" max="10496" width="9.140625" style="3"/>
    <col min="10497" max="10497" width="5.85546875" style="3" customWidth="1"/>
    <col min="10498" max="10498" width="6.140625" style="3" customWidth="1"/>
    <col min="10499" max="10499" width="11.42578125" style="3" customWidth="1"/>
    <col min="10500" max="10500" width="15.85546875" style="3" customWidth="1"/>
    <col min="10501" max="10501" width="11.28515625" style="3" customWidth="1"/>
    <col min="10502" max="10502" width="10.85546875" style="3" customWidth="1"/>
    <col min="10503" max="10503" width="11" style="3" customWidth="1"/>
    <col min="10504" max="10504" width="11.140625" style="3" customWidth="1"/>
    <col min="10505" max="10505" width="10.7109375" style="3" customWidth="1"/>
    <col min="10506" max="10752" width="9.140625" style="3"/>
    <col min="10753" max="10753" width="5.85546875" style="3" customWidth="1"/>
    <col min="10754" max="10754" width="6.140625" style="3" customWidth="1"/>
    <col min="10755" max="10755" width="11.42578125" style="3" customWidth="1"/>
    <col min="10756" max="10756" width="15.85546875" style="3" customWidth="1"/>
    <col min="10757" max="10757" width="11.28515625" style="3" customWidth="1"/>
    <col min="10758" max="10758" width="10.85546875" style="3" customWidth="1"/>
    <col min="10759" max="10759" width="11" style="3" customWidth="1"/>
    <col min="10760" max="10760" width="11.140625" style="3" customWidth="1"/>
    <col min="10761" max="10761" width="10.7109375" style="3" customWidth="1"/>
    <col min="10762" max="11008" width="9.140625" style="3"/>
    <col min="11009" max="11009" width="5.85546875" style="3" customWidth="1"/>
    <col min="11010" max="11010" width="6.140625" style="3" customWidth="1"/>
    <col min="11011" max="11011" width="11.42578125" style="3" customWidth="1"/>
    <col min="11012" max="11012" width="15.85546875" style="3" customWidth="1"/>
    <col min="11013" max="11013" width="11.28515625" style="3" customWidth="1"/>
    <col min="11014" max="11014" width="10.85546875" style="3" customWidth="1"/>
    <col min="11015" max="11015" width="11" style="3" customWidth="1"/>
    <col min="11016" max="11016" width="11.140625" style="3" customWidth="1"/>
    <col min="11017" max="11017" width="10.7109375" style="3" customWidth="1"/>
    <col min="11018" max="11264" width="9.140625" style="3"/>
    <col min="11265" max="11265" width="5.85546875" style="3" customWidth="1"/>
    <col min="11266" max="11266" width="6.140625" style="3" customWidth="1"/>
    <col min="11267" max="11267" width="11.42578125" style="3" customWidth="1"/>
    <col min="11268" max="11268" width="15.85546875" style="3" customWidth="1"/>
    <col min="11269" max="11269" width="11.28515625" style="3" customWidth="1"/>
    <col min="11270" max="11270" width="10.85546875" style="3" customWidth="1"/>
    <col min="11271" max="11271" width="11" style="3" customWidth="1"/>
    <col min="11272" max="11272" width="11.140625" style="3" customWidth="1"/>
    <col min="11273" max="11273" width="10.7109375" style="3" customWidth="1"/>
    <col min="11274" max="11520" width="9.140625" style="3"/>
    <col min="11521" max="11521" width="5.85546875" style="3" customWidth="1"/>
    <col min="11522" max="11522" width="6.140625" style="3" customWidth="1"/>
    <col min="11523" max="11523" width="11.42578125" style="3" customWidth="1"/>
    <col min="11524" max="11524" width="15.85546875" style="3" customWidth="1"/>
    <col min="11525" max="11525" width="11.28515625" style="3" customWidth="1"/>
    <col min="11526" max="11526" width="10.85546875" style="3" customWidth="1"/>
    <col min="11527" max="11527" width="11" style="3" customWidth="1"/>
    <col min="11528" max="11528" width="11.140625" style="3" customWidth="1"/>
    <col min="11529" max="11529" width="10.7109375" style="3" customWidth="1"/>
    <col min="11530" max="11776" width="9.140625" style="3"/>
    <col min="11777" max="11777" width="5.85546875" style="3" customWidth="1"/>
    <col min="11778" max="11778" width="6.140625" style="3" customWidth="1"/>
    <col min="11779" max="11779" width="11.42578125" style="3" customWidth="1"/>
    <col min="11780" max="11780" width="15.85546875" style="3" customWidth="1"/>
    <col min="11781" max="11781" width="11.28515625" style="3" customWidth="1"/>
    <col min="11782" max="11782" width="10.85546875" style="3" customWidth="1"/>
    <col min="11783" max="11783" width="11" style="3" customWidth="1"/>
    <col min="11784" max="11784" width="11.140625" style="3" customWidth="1"/>
    <col min="11785" max="11785" width="10.7109375" style="3" customWidth="1"/>
    <col min="11786" max="12032" width="9.140625" style="3"/>
    <col min="12033" max="12033" width="5.85546875" style="3" customWidth="1"/>
    <col min="12034" max="12034" width="6.140625" style="3" customWidth="1"/>
    <col min="12035" max="12035" width="11.42578125" style="3" customWidth="1"/>
    <col min="12036" max="12036" width="15.85546875" style="3" customWidth="1"/>
    <col min="12037" max="12037" width="11.28515625" style="3" customWidth="1"/>
    <col min="12038" max="12038" width="10.85546875" style="3" customWidth="1"/>
    <col min="12039" max="12039" width="11" style="3" customWidth="1"/>
    <col min="12040" max="12040" width="11.140625" style="3" customWidth="1"/>
    <col min="12041" max="12041" width="10.7109375" style="3" customWidth="1"/>
    <col min="12042" max="12288" width="9.140625" style="3"/>
    <col min="12289" max="12289" width="5.85546875" style="3" customWidth="1"/>
    <col min="12290" max="12290" width="6.140625" style="3" customWidth="1"/>
    <col min="12291" max="12291" width="11.42578125" style="3" customWidth="1"/>
    <col min="12292" max="12292" width="15.85546875" style="3" customWidth="1"/>
    <col min="12293" max="12293" width="11.28515625" style="3" customWidth="1"/>
    <col min="12294" max="12294" width="10.85546875" style="3" customWidth="1"/>
    <col min="12295" max="12295" width="11" style="3" customWidth="1"/>
    <col min="12296" max="12296" width="11.140625" style="3" customWidth="1"/>
    <col min="12297" max="12297" width="10.7109375" style="3" customWidth="1"/>
    <col min="12298" max="12544" width="9.140625" style="3"/>
    <col min="12545" max="12545" width="5.85546875" style="3" customWidth="1"/>
    <col min="12546" max="12546" width="6.140625" style="3" customWidth="1"/>
    <col min="12547" max="12547" width="11.42578125" style="3" customWidth="1"/>
    <col min="12548" max="12548" width="15.85546875" style="3" customWidth="1"/>
    <col min="12549" max="12549" width="11.28515625" style="3" customWidth="1"/>
    <col min="12550" max="12550" width="10.85546875" style="3" customWidth="1"/>
    <col min="12551" max="12551" width="11" style="3" customWidth="1"/>
    <col min="12552" max="12552" width="11.140625" style="3" customWidth="1"/>
    <col min="12553" max="12553" width="10.7109375" style="3" customWidth="1"/>
    <col min="12554" max="12800" width="9.140625" style="3"/>
    <col min="12801" max="12801" width="5.85546875" style="3" customWidth="1"/>
    <col min="12802" max="12802" width="6.140625" style="3" customWidth="1"/>
    <col min="12803" max="12803" width="11.42578125" style="3" customWidth="1"/>
    <col min="12804" max="12804" width="15.85546875" style="3" customWidth="1"/>
    <col min="12805" max="12805" width="11.28515625" style="3" customWidth="1"/>
    <col min="12806" max="12806" width="10.85546875" style="3" customWidth="1"/>
    <col min="12807" max="12807" width="11" style="3" customWidth="1"/>
    <col min="12808" max="12808" width="11.140625" style="3" customWidth="1"/>
    <col min="12809" max="12809" width="10.7109375" style="3" customWidth="1"/>
    <col min="12810" max="13056" width="9.140625" style="3"/>
    <col min="13057" max="13057" width="5.85546875" style="3" customWidth="1"/>
    <col min="13058" max="13058" width="6.140625" style="3" customWidth="1"/>
    <col min="13059" max="13059" width="11.42578125" style="3" customWidth="1"/>
    <col min="13060" max="13060" width="15.85546875" style="3" customWidth="1"/>
    <col min="13061" max="13061" width="11.28515625" style="3" customWidth="1"/>
    <col min="13062" max="13062" width="10.85546875" style="3" customWidth="1"/>
    <col min="13063" max="13063" width="11" style="3" customWidth="1"/>
    <col min="13064" max="13064" width="11.140625" style="3" customWidth="1"/>
    <col min="13065" max="13065" width="10.7109375" style="3" customWidth="1"/>
    <col min="13066" max="13312" width="9.140625" style="3"/>
    <col min="13313" max="13313" width="5.85546875" style="3" customWidth="1"/>
    <col min="13314" max="13314" width="6.140625" style="3" customWidth="1"/>
    <col min="13315" max="13315" width="11.42578125" style="3" customWidth="1"/>
    <col min="13316" max="13316" width="15.85546875" style="3" customWidth="1"/>
    <col min="13317" max="13317" width="11.28515625" style="3" customWidth="1"/>
    <col min="13318" max="13318" width="10.85546875" style="3" customWidth="1"/>
    <col min="13319" max="13319" width="11" style="3" customWidth="1"/>
    <col min="13320" max="13320" width="11.140625" style="3" customWidth="1"/>
    <col min="13321" max="13321" width="10.7109375" style="3" customWidth="1"/>
    <col min="13322" max="13568" width="9.140625" style="3"/>
    <col min="13569" max="13569" width="5.85546875" style="3" customWidth="1"/>
    <col min="13570" max="13570" width="6.140625" style="3" customWidth="1"/>
    <col min="13571" max="13571" width="11.42578125" style="3" customWidth="1"/>
    <col min="13572" max="13572" width="15.85546875" style="3" customWidth="1"/>
    <col min="13573" max="13573" width="11.28515625" style="3" customWidth="1"/>
    <col min="13574" max="13574" width="10.85546875" style="3" customWidth="1"/>
    <col min="13575" max="13575" width="11" style="3" customWidth="1"/>
    <col min="13576" max="13576" width="11.140625" style="3" customWidth="1"/>
    <col min="13577" max="13577" width="10.7109375" style="3" customWidth="1"/>
    <col min="13578" max="13824" width="9.140625" style="3"/>
    <col min="13825" max="13825" width="5.85546875" style="3" customWidth="1"/>
    <col min="13826" max="13826" width="6.140625" style="3" customWidth="1"/>
    <col min="13827" max="13827" width="11.42578125" style="3" customWidth="1"/>
    <col min="13828" max="13828" width="15.85546875" style="3" customWidth="1"/>
    <col min="13829" max="13829" width="11.28515625" style="3" customWidth="1"/>
    <col min="13830" max="13830" width="10.85546875" style="3" customWidth="1"/>
    <col min="13831" max="13831" width="11" style="3" customWidth="1"/>
    <col min="13832" max="13832" width="11.140625" style="3" customWidth="1"/>
    <col min="13833" max="13833" width="10.7109375" style="3" customWidth="1"/>
    <col min="13834" max="14080" width="9.140625" style="3"/>
    <col min="14081" max="14081" width="5.85546875" style="3" customWidth="1"/>
    <col min="14082" max="14082" width="6.140625" style="3" customWidth="1"/>
    <col min="14083" max="14083" width="11.42578125" style="3" customWidth="1"/>
    <col min="14084" max="14084" width="15.85546875" style="3" customWidth="1"/>
    <col min="14085" max="14085" width="11.28515625" style="3" customWidth="1"/>
    <col min="14086" max="14086" width="10.85546875" style="3" customWidth="1"/>
    <col min="14087" max="14087" width="11" style="3" customWidth="1"/>
    <col min="14088" max="14088" width="11.140625" style="3" customWidth="1"/>
    <col min="14089" max="14089" width="10.7109375" style="3" customWidth="1"/>
    <col min="14090" max="14336" width="9.140625" style="3"/>
    <col min="14337" max="14337" width="5.85546875" style="3" customWidth="1"/>
    <col min="14338" max="14338" width="6.140625" style="3" customWidth="1"/>
    <col min="14339" max="14339" width="11.42578125" style="3" customWidth="1"/>
    <col min="14340" max="14340" width="15.85546875" style="3" customWidth="1"/>
    <col min="14341" max="14341" width="11.28515625" style="3" customWidth="1"/>
    <col min="14342" max="14342" width="10.85546875" style="3" customWidth="1"/>
    <col min="14343" max="14343" width="11" style="3" customWidth="1"/>
    <col min="14344" max="14344" width="11.140625" style="3" customWidth="1"/>
    <col min="14345" max="14345" width="10.7109375" style="3" customWidth="1"/>
    <col min="14346" max="14592" width="9.140625" style="3"/>
    <col min="14593" max="14593" width="5.85546875" style="3" customWidth="1"/>
    <col min="14594" max="14594" width="6.140625" style="3" customWidth="1"/>
    <col min="14595" max="14595" width="11.42578125" style="3" customWidth="1"/>
    <col min="14596" max="14596" width="15.85546875" style="3" customWidth="1"/>
    <col min="14597" max="14597" width="11.28515625" style="3" customWidth="1"/>
    <col min="14598" max="14598" width="10.85546875" style="3" customWidth="1"/>
    <col min="14599" max="14599" width="11" style="3" customWidth="1"/>
    <col min="14600" max="14600" width="11.140625" style="3" customWidth="1"/>
    <col min="14601" max="14601" width="10.7109375" style="3" customWidth="1"/>
    <col min="14602" max="14848" width="9.140625" style="3"/>
    <col min="14849" max="14849" width="5.85546875" style="3" customWidth="1"/>
    <col min="14850" max="14850" width="6.140625" style="3" customWidth="1"/>
    <col min="14851" max="14851" width="11.42578125" style="3" customWidth="1"/>
    <col min="14852" max="14852" width="15.85546875" style="3" customWidth="1"/>
    <col min="14853" max="14853" width="11.28515625" style="3" customWidth="1"/>
    <col min="14854" max="14854" width="10.85546875" style="3" customWidth="1"/>
    <col min="14855" max="14855" width="11" style="3" customWidth="1"/>
    <col min="14856" max="14856" width="11.140625" style="3" customWidth="1"/>
    <col min="14857" max="14857" width="10.7109375" style="3" customWidth="1"/>
    <col min="14858" max="15104" width="9.140625" style="3"/>
    <col min="15105" max="15105" width="5.85546875" style="3" customWidth="1"/>
    <col min="15106" max="15106" width="6.140625" style="3" customWidth="1"/>
    <col min="15107" max="15107" width="11.42578125" style="3" customWidth="1"/>
    <col min="15108" max="15108" width="15.85546875" style="3" customWidth="1"/>
    <col min="15109" max="15109" width="11.28515625" style="3" customWidth="1"/>
    <col min="15110" max="15110" width="10.85546875" style="3" customWidth="1"/>
    <col min="15111" max="15111" width="11" style="3" customWidth="1"/>
    <col min="15112" max="15112" width="11.140625" style="3" customWidth="1"/>
    <col min="15113" max="15113" width="10.7109375" style="3" customWidth="1"/>
    <col min="15114" max="15360" width="9.140625" style="3"/>
    <col min="15361" max="15361" width="5.85546875" style="3" customWidth="1"/>
    <col min="15362" max="15362" width="6.140625" style="3" customWidth="1"/>
    <col min="15363" max="15363" width="11.42578125" style="3" customWidth="1"/>
    <col min="15364" max="15364" width="15.85546875" style="3" customWidth="1"/>
    <col min="15365" max="15365" width="11.28515625" style="3" customWidth="1"/>
    <col min="15366" max="15366" width="10.85546875" style="3" customWidth="1"/>
    <col min="15367" max="15367" width="11" style="3" customWidth="1"/>
    <col min="15368" max="15368" width="11.140625" style="3" customWidth="1"/>
    <col min="15369" max="15369" width="10.7109375" style="3" customWidth="1"/>
    <col min="15370" max="15616" width="9.140625" style="3"/>
    <col min="15617" max="15617" width="5.85546875" style="3" customWidth="1"/>
    <col min="15618" max="15618" width="6.140625" style="3" customWidth="1"/>
    <col min="15619" max="15619" width="11.42578125" style="3" customWidth="1"/>
    <col min="15620" max="15620" width="15.85546875" style="3" customWidth="1"/>
    <col min="15621" max="15621" width="11.28515625" style="3" customWidth="1"/>
    <col min="15622" max="15622" width="10.85546875" style="3" customWidth="1"/>
    <col min="15623" max="15623" width="11" style="3" customWidth="1"/>
    <col min="15624" max="15624" width="11.140625" style="3" customWidth="1"/>
    <col min="15625" max="15625" width="10.7109375" style="3" customWidth="1"/>
    <col min="15626" max="15872" width="9.140625" style="3"/>
    <col min="15873" max="15873" width="5.85546875" style="3" customWidth="1"/>
    <col min="15874" max="15874" width="6.140625" style="3" customWidth="1"/>
    <col min="15875" max="15875" width="11.42578125" style="3" customWidth="1"/>
    <col min="15876" max="15876" width="15.85546875" style="3" customWidth="1"/>
    <col min="15877" max="15877" width="11.28515625" style="3" customWidth="1"/>
    <col min="15878" max="15878" width="10.85546875" style="3" customWidth="1"/>
    <col min="15879" max="15879" width="11" style="3" customWidth="1"/>
    <col min="15880" max="15880" width="11.140625" style="3" customWidth="1"/>
    <col min="15881" max="15881" width="10.7109375" style="3" customWidth="1"/>
    <col min="15882" max="16128" width="9.140625" style="3"/>
    <col min="16129" max="16129" width="5.85546875" style="3" customWidth="1"/>
    <col min="16130" max="16130" width="6.140625" style="3" customWidth="1"/>
    <col min="16131" max="16131" width="11.42578125" style="3" customWidth="1"/>
    <col min="16132" max="16132" width="15.85546875" style="3" customWidth="1"/>
    <col min="16133" max="16133" width="11.28515625" style="3" customWidth="1"/>
    <col min="16134" max="16134" width="10.85546875" style="3" customWidth="1"/>
    <col min="16135" max="16135" width="11" style="3" customWidth="1"/>
    <col min="16136" max="16136" width="11.140625" style="3" customWidth="1"/>
    <col min="16137" max="16137" width="10.7109375" style="3" customWidth="1"/>
    <col min="16138" max="16384" width="9.140625" style="3"/>
  </cols>
  <sheetData>
    <row r="1" spans="1:9" ht="13.5" thickTop="1" x14ac:dyDescent="0.2">
      <c r="A1" s="214" t="s">
        <v>48</v>
      </c>
      <c r="B1" s="215"/>
      <c r="C1" s="95" t="str">
        <f>CONCATENATE(cislostavby," ",nazevstavby)</f>
        <v>9074 CENTRUM SOC.SLUŽEB - PERGOLA</v>
      </c>
      <c r="D1" s="96"/>
      <c r="E1" s="97"/>
      <c r="F1" s="96"/>
      <c r="G1" s="98" t="s">
        <v>49</v>
      </c>
      <c r="H1" s="99">
        <v>90741167</v>
      </c>
      <c r="I1" s="100"/>
    </row>
    <row r="2" spans="1:9" ht="13.5" thickBot="1" x14ac:dyDescent="0.25">
      <c r="A2" s="216" t="s">
        <v>50</v>
      </c>
      <c r="B2" s="217"/>
      <c r="C2" s="101" t="str">
        <f>CONCATENATE(cisloobjektu," ",nazevobjektu)</f>
        <v>1167 PERGOLA označ. A - nová stavba</v>
      </c>
      <c r="D2" s="102"/>
      <c r="E2" s="103"/>
      <c r="F2" s="102"/>
      <c r="G2" s="218" t="s">
        <v>86</v>
      </c>
      <c r="H2" s="219"/>
      <c r="I2" s="220"/>
    </row>
    <row r="3" spans="1:9" ht="13.5" thickTop="1" x14ac:dyDescent="0.2">
      <c r="F3" s="35"/>
    </row>
    <row r="4" spans="1:9" ht="19.5" customHeight="1" x14ac:dyDescent="0.25">
      <c r="A4" s="104" t="s">
        <v>51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/>
    <row r="6" spans="1:9" s="35" customFormat="1" ht="13.5" thickBot="1" x14ac:dyDescent="0.25">
      <c r="A6" s="107"/>
      <c r="B6" s="108" t="s">
        <v>52</v>
      </c>
      <c r="C6" s="108"/>
      <c r="D6" s="109"/>
      <c r="E6" s="110" t="s">
        <v>53</v>
      </c>
      <c r="F6" s="111" t="s">
        <v>54</v>
      </c>
      <c r="G6" s="111" t="s">
        <v>55</v>
      </c>
      <c r="H6" s="111" t="s">
        <v>56</v>
      </c>
      <c r="I6" s="112" t="s">
        <v>30</v>
      </c>
    </row>
    <row r="7" spans="1:9" s="35" customFormat="1" x14ac:dyDescent="0.2">
      <c r="A7" s="199" t="str">
        <f>Položky!B7</f>
        <v>1</v>
      </c>
      <c r="B7" s="113" t="str">
        <f>Položky!C7</f>
        <v>Zemní práce</v>
      </c>
      <c r="D7" s="114"/>
      <c r="E7" s="200">
        <f>Položky!BC14</f>
        <v>0</v>
      </c>
      <c r="F7" s="201">
        <f>Položky!BD14</f>
        <v>0</v>
      </c>
      <c r="G7" s="201">
        <f>Položky!BE14</f>
        <v>0</v>
      </c>
      <c r="H7" s="201">
        <f>Položky!BF14</f>
        <v>0</v>
      </c>
      <c r="I7" s="202">
        <f>Položky!BG14</f>
        <v>0</v>
      </c>
    </row>
    <row r="8" spans="1:9" s="35" customFormat="1" x14ac:dyDescent="0.2">
      <c r="A8" s="199" t="str">
        <f>Položky!B15</f>
        <v>2</v>
      </c>
      <c r="B8" s="113" t="str">
        <f>Položky!C15</f>
        <v>Základy a zvláštní zakládání</v>
      </c>
      <c r="D8" s="114"/>
      <c r="E8" s="200">
        <f>Položky!BC19</f>
        <v>0</v>
      </c>
      <c r="F8" s="201">
        <f>Položky!BD19</f>
        <v>0</v>
      </c>
      <c r="G8" s="201">
        <f>Položky!BE19</f>
        <v>0</v>
      </c>
      <c r="H8" s="201">
        <f>Položky!BF19</f>
        <v>0</v>
      </c>
      <c r="I8" s="202">
        <f>Položky!BG19</f>
        <v>0</v>
      </c>
    </row>
    <row r="9" spans="1:9" s="35" customFormat="1" x14ac:dyDescent="0.2">
      <c r="A9" s="199" t="str">
        <f>Položky!B20</f>
        <v>5</v>
      </c>
      <c r="B9" s="113" t="str">
        <f>Položky!C20</f>
        <v>Komunikace</v>
      </c>
      <c r="D9" s="114"/>
      <c r="E9" s="200">
        <f>Položky!BC24</f>
        <v>0</v>
      </c>
      <c r="F9" s="201">
        <f>Položky!BD24</f>
        <v>0</v>
      </c>
      <c r="G9" s="201">
        <f>Položky!BE24</f>
        <v>0</v>
      </c>
      <c r="H9" s="201">
        <f>Položky!BF24</f>
        <v>0</v>
      </c>
      <c r="I9" s="202">
        <f>Položky!BG24</f>
        <v>0</v>
      </c>
    </row>
    <row r="10" spans="1:9" s="35" customFormat="1" x14ac:dyDescent="0.2">
      <c r="A10" s="199" t="str">
        <f>Položky!B25</f>
        <v>61</v>
      </c>
      <c r="B10" s="113" t="str">
        <f>Položky!C25</f>
        <v>Upravy povrchů vnitřní</v>
      </c>
      <c r="D10" s="114"/>
      <c r="E10" s="200">
        <f>Položky!BC28</f>
        <v>0</v>
      </c>
      <c r="F10" s="201">
        <f>Položky!BD28</f>
        <v>0</v>
      </c>
      <c r="G10" s="201">
        <f>Položky!BE28</f>
        <v>0</v>
      </c>
      <c r="H10" s="201">
        <f>Položky!BF28</f>
        <v>0</v>
      </c>
      <c r="I10" s="202">
        <f>Položky!BG28</f>
        <v>0</v>
      </c>
    </row>
    <row r="11" spans="1:9" s="35" customFormat="1" x14ac:dyDescent="0.2">
      <c r="A11" s="199" t="str">
        <f>Položky!B29</f>
        <v>94</v>
      </c>
      <c r="B11" s="113" t="str">
        <f>Položky!C29</f>
        <v>Lešení a stavební výtahy</v>
      </c>
      <c r="D11" s="114"/>
      <c r="E11" s="200">
        <f>Položky!BC32</f>
        <v>0</v>
      </c>
      <c r="F11" s="201">
        <f>Položky!BD32</f>
        <v>0</v>
      </c>
      <c r="G11" s="201">
        <f>Položky!BE32</f>
        <v>0</v>
      </c>
      <c r="H11" s="201">
        <f>Položky!BF32</f>
        <v>0</v>
      </c>
      <c r="I11" s="202">
        <f>Položky!BG32</f>
        <v>0</v>
      </c>
    </row>
    <row r="12" spans="1:9" s="35" customFormat="1" x14ac:dyDescent="0.2">
      <c r="A12" s="199" t="str">
        <f>Položky!B33</f>
        <v>95</v>
      </c>
      <c r="B12" s="113" t="str">
        <f>Položky!C33</f>
        <v>Dokončovací konstrukce na pozemních stavbách</v>
      </c>
      <c r="D12" s="114"/>
      <c r="E12" s="200">
        <f>Položky!BC36</f>
        <v>0</v>
      </c>
      <c r="F12" s="201">
        <f>Položky!BD36</f>
        <v>0</v>
      </c>
      <c r="G12" s="201">
        <f>Položky!BE36</f>
        <v>0</v>
      </c>
      <c r="H12" s="201">
        <f>Položky!BF36</f>
        <v>0</v>
      </c>
      <c r="I12" s="202">
        <f>Položky!BG36</f>
        <v>0</v>
      </c>
    </row>
    <row r="13" spans="1:9" s="35" customFormat="1" x14ac:dyDescent="0.2">
      <c r="A13" s="199" t="str">
        <f>Položky!B37</f>
        <v>96</v>
      </c>
      <c r="B13" s="113" t="str">
        <f>Položky!C37</f>
        <v>Bourání konstrukcí</v>
      </c>
      <c r="D13" s="114"/>
      <c r="E13" s="200">
        <f>Položky!BC44</f>
        <v>0</v>
      </c>
      <c r="F13" s="201">
        <f>Položky!BD44</f>
        <v>0</v>
      </c>
      <c r="G13" s="201">
        <f>Položky!BE44</f>
        <v>0</v>
      </c>
      <c r="H13" s="201">
        <f>Položky!BF44</f>
        <v>0</v>
      </c>
      <c r="I13" s="202">
        <f>Položky!BG44</f>
        <v>0</v>
      </c>
    </row>
    <row r="14" spans="1:9" s="35" customFormat="1" x14ac:dyDescent="0.2">
      <c r="A14" s="199" t="str">
        <f>Položky!B45</f>
        <v>99</v>
      </c>
      <c r="B14" s="113" t="str">
        <f>Položky!C45</f>
        <v>Staveništní přesun hmot</v>
      </c>
      <c r="D14" s="114"/>
      <c r="E14" s="200">
        <f>Položky!BC47</f>
        <v>0</v>
      </c>
      <c r="F14" s="201">
        <f>Položky!BD47</f>
        <v>0</v>
      </c>
      <c r="G14" s="201">
        <f>Položky!BE47</f>
        <v>0</v>
      </c>
      <c r="H14" s="201">
        <f>Položky!BF47</f>
        <v>0</v>
      </c>
      <c r="I14" s="202">
        <f>Položky!BG47</f>
        <v>0</v>
      </c>
    </row>
    <row r="15" spans="1:9" s="35" customFormat="1" x14ac:dyDescent="0.2">
      <c r="A15" s="199" t="str">
        <f>Položky!B48</f>
        <v>762</v>
      </c>
      <c r="B15" s="113" t="str">
        <f>Položky!C48</f>
        <v>Konstrukce tesařské</v>
      </c>
      <c r="D15" s="114"/>
      <c r="E15" s="200">
        <f>Položky!BC61</f>
        <v>0</v>
      </c>
      <c r="F15" s="201">
        <f>Položky!BD61</f>
        <v>0</v>
      </c>
      <c r="G15" s="201">
        <f>Položky!BE61</f>
        <v>0</v>
      </c>
      <c r="H15" s="201">
        <f>Položky!BF61</f>
        <v>0</v>
      </c>
      <c r="I15" s="202">
        <f>Položky!BG61</f>
        <v>0</v>
      </c>
    </row>
    <row r="16" spans="1:9" s="35" customFormat="1" x14ac:dyDescent="0.2">
      <c r="A16" s="199" t="str">
        <f>Položky!B62</f>
        <v>765</v>
      </c>
      <c r="B16" s="113" t="str">
        <f>Položky!C62</f>
        <v>Krytiny tvrdé</v>
      </c>
      <c r="D16" s="114"/>
      <c r="E16" s="200">
        <f>Položky!BC67</f>
        <v>0</v>
      </c>
      <c r="F16" s="201">
        <f>Položky!BD67</f>
        <v>0</v>
      </c>
      <c r="G16" s="201">
        <f>Položky!BE67</f>
        <v>0</v>
      </c>
      <c r="H16" s="201">
        <f>Položky!BF67</f>
        <v>0</v>
      </c>
      <c r="I16" s="202">
        <f>Položky!BG67</f>
        <v>0</v>
      </c>
    </row>
    <row r="17" spans="1:256" s="35" customFormat="1" x14ac:dyDescent="0.2">
      <c r="A17" s="199" t="str">
        <f>Položky!B68</f>
        <v>767</v>
      </c>
      <c r="B17" s="113" t="str">
        <f>Položky!C68</f>
        <v>Konstrukce zámečnické</v>
      </c>
      <c r="D17" s="114"/>
      <c r="E17" s="200">
        <f>Položky!BC92</f>
        <v>0</v>
      </c>
      <c r="F17" s="201">
        <f>Položky!BD92</f>
        <v>0</v>
      </c>
      <c r="G17" s="201">
        <f>Položky!BE92</f>
        <v>0</v>
      </c>
      <c r="H17" s="201">
        <f>Položky!BF92</f>
        <v>0</v>
      </c>
      <c r="I17" s="202">
        <f>Položky!BG92</f>
        <v>0</v>
      </c>
    </row>
    <row r="18" spans="1:256" s="35" customFormat="1" x14ac:dyDescent="0.2">
      <c r="A18" s="199" t="str">
        <f>Položky!B93</f>
        <v>783</v>
      </c>
      <c r="B18" s="113" t="str">
        <f>Položky!C93</f>
        <v>Nátěry</v>
      </c>
      <c r="D18" s="114"/>
      <c r="E18" s="200">
        <f>Položky!BC97</f>
        <v>0</v>
      </c>
      <c r="F18" s="201">
        <f>Položky!BD97</f>
        <v>0</v>
      </c>
      <c r="G18" s="201">
        <f>Položky!BE97</f>
        <v>0</v>
      </c>
      <c r="H18" s="201">
        <f>Položky!BF97</f>
        <v>0</v>
      </c>
      <c r="I18" s="202">
        <f>Položky!BG97</f>
        <v>0</v>
      </c>
    </row>
    <row r="19" spans="1:256" s="35" customFormat="1" ht="13.5" thickBot="1" x14ac:dyDescent="0.25">
      <c r="A19" s="199" t="str">
        <f>Položky!B98</f>
        <v>D96</v>
      </c>
      <c r="B19" s="113" t="str">
        <f>Položky!C98</f>
        <v>Přesuny suti a vybouraných hmot</v>
      </c>
      <c r="D19" s="114"/>
      <c r="E19" s="200">
        <f>Položky!BC104</f>
        <v>0</v>
      </c>
      <c r="F19" s="201">
        <f>Položky!BD104</f>
        <v>0</v>
      </c>
      <c r="G19" s="201">
        <f>Položky!BE104</f>
        <v>0</v>
      </c>
      <c r="H19" s="201">
        <f>Položky!BF104</f>
        <v>0</v>
      </c>
      <c r="I19" s="202">
        <f>Položky!BG104</f>
        <v>0</v>
      </c>
    </row>
    <row r="20" spans="1:256" ht="13.5" thickBot="1" x14ac:dyDescent="0.25">
      <c r="A20" s="115"/>
      <c r="B20" s="116" t="s">
        <v>57</v>
      </c>
      <c r="C20" s="116"/>
      <c r="D20" s="117"/>
      <c r="E20" s="118">
        <f>SUM(E7:E19)</f>
        <v>0</v>
      </c>
      <c r="F20" s="119">
        <f>SUM(F7:F19)</f>
        <v>0</v>
      </c>
      <c r="G20" s="119">
        <f>SUM(G7:G19)</f>
        <v>0</v>
      </c>
      <c r="H20" s="119">
        <f>SUM(H7:H19)</f>
        <v>0</v>
      </c>
      <c r="I20" s="120">
        <f>SUM(I7:I19)</f>
        <v>0</v>
      </c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1"/>
      <c r="CE20" s="121"/>
      <c r="CF20" s="121"/>
      <c r="CG20" s="121"/>
      <c r="CH20" s="121"/>
      <c r="CI20" s="121"/>
      <c r="CJ20" s="121"/>
      <c r="CK20" s="121"/>
      <c r="CL20" s="121"/>
      <c r="CM20" s="121"/>
      <c r="CN20" s="121"/>
      <c r="CO20" s="121"/>
      <c r="CP20" s="121"/>
      <c r="CQ20" s="121"/>
      <c r="CR20" s="121"/>
      <c r="CS20" s="121"/>
      <c r="CT20" s="121"/>
      <c r="CU20" s="121"/>
      <c r="CV20" s="121"/>
      <c r="CW20" s="121"/>
      <c r="CX20" s="121"/>
      <c r="CY20" s="121"/>
      <c r="CZ20" s="121"/>
      <c r="DA20" s="121"/>
      <c r="DB20" s="121"/>
      <c r="DC20" s="121"/>
      <c r="DD20" s="121"/>
      <c r="DE20" s="121"/>
      <c r="DF20" s="121"/>
      <c r="DG20" s="121"/>
      <c r="DH20" s="121"/>
      <c r="DI20" s="121"/>
      <c r="DJ20" s="121"/>
      <c r="DK20" s="121"/>
      <c r="DL20" s="121"/>
      <c r="DM20" s="121"/>
      <c r="DN20" s="121"/>
      <c r="DO20" s="121"/>
      <c r="DP20" s="121"/>
      <c r="DQ20" s="121"/>
      <c r="DR20" s="121"/>
      <c r="DS20" s="121"/>
      <c r="DT20" s="121"/>
      <c r="DU20" s="121"/>
      <c r="DV20" s="121"/>
      <c r="DW20" s="121"/>
      <c r="DX20" s="121"/>
      <c r="DY20" s="121"/>
      <c r="DZ20" s="121"/>
      <c r="EA20" s="121"/>
      <c r="EB20" s="121"/>
      <c r="EC20" s="121"/>
      <c r="ED20" s="121"/>
      <c r="EE20" s="121"/>
      <c r="EF20" s="121"/>
      <c r="EG20" s="121"/>
      <c r="EH20" s="121"/>
      <c r="EI20" s="121"/>
      <c r="EJ20" s="121"/>
      <c r="EK20" s="121"/>
      <c r="EL20" s="121"/>
      <c r="EM20" s="121"/>
      <c r="EN20" s="121"/>
      <c r="EO20" s="121"/>
      <c r="EP20" s="121"/>
      <c r="EQ20" s="121"/>
      <c r="ER20" s="121"/>
      <c r="ES20" s="121"/>
      <c r="ET20" s="121"/>
      <c r="EU20" s="121"/>
      <c r="EV20" s="121"/>
      <c r="EW20" s="121"/>
      <c r="EX20" s="121"/>
      <c r="EY20" s="121"/>
      <c r="EZ20" s="121"/>
      <c r="FA20" s="121"/>
      <c r="FB20" s="121"/>
      <c r="FC20" s="121"/>
      <c r="FD20" s="121"/>
      <c r="FE20" s="121"/>
      <c r="FF20" s="121"/>
      <c r="FG20" s="121"/>
      <c r="FH20" s="121"/>
      <c r="FI20" s="121"/>
      <c r="FJ20" s="121"/>
      <c r="FK20" s="121"/>
      <c r="FL20" s="121"/>
      <c r="FM20" s="121"/>
      <c r="FN20" s="121"/>
      <c r="FO20" s="121"/>
      <c r="FP20" s="121"/>
      <c r="FQ20" s="121"/>
      <c r="FR20" s="121"/>
      <c r="FS20" s="121"/>
      <c r="FT20" s="121"/>
      <c r="FU20" s="121"/>
      <c r="FV20" s="121"/>
      <c r="FW20" s="121"/>
      <c r="FX20" s="121"/>
      <c r="FY20" s="121"/>
      <c r="FZ20" s="121"/>
      <c r="GA20" s="121"/>
      <c r="GB20" s="121"/>
      <c r="GC20" s="121"/>
      <c r="GD20" s="121"/>
      <c r="GE20" s="121"/>
      <c r="GF20" s="121"/>
      <c r="GG20" s="121"/>
      <c r="GH20" s="121"/>
      <c r="GI20" s="121"/>
      <c r="GJ20" s="121"/>
      <c r="GK20" s="121"/>
      <c r="GL20" s="121"/>
      <c r="GM20" s="121"/>
      <c r="GN20" s="121"/>
      <c r="GO20" s="121"/>
      <c r="GP20" s="121"/>
      <c r="GQ20" s="121"/>
      <c r="GR20" s="121"/>
      <c r="GS20" s="121"/>
      <c r="GT20" s="121"/>
      <c r="GU20" s="121"/>
      <c r="GV20" s="121"/>
      <c r="GW20" s="121"/>
      <c r="GX20" s="121"/>
      <c r="GY20" s="121"/>
      <c r="GZ20" s="121"/>
      <c r="HA20" s="121"/>
      <c r="HB20" s="121"/>
      <c r="HC20" s="121"/>
      <c r="HD20" s="121"/>
      <c r="HE20" s="121"/>
      <c r="HF20" s="121"/>
      <c r="HG20" s="121"/>
      <c r="HH20" s="121"/>
      <c r="HI20" s="121"/>
      <c r="HJ20" s="121"/>
      <c r="HK20" s="121"/>
      <c r="HL20" s="121"/>
      <c r="HM20" s="121"/>
      <c r="HN20" s="121"/>
      <c r="HO20" s="121"/>
      <c r="HP20" s="121"/>
      <c r="HQ20" s="121"/>
      <c r="HR20" s="121"/>
      <c r="HS20" s="121"/>
      <c r="HT20" s="121"/>
      <c r="HU20" s="121"/>
      <c r="HV20" s="121"/>
      <c r="HW20" s="121"/>
      <c r="HX20" s="121"/>
      <c r="HY20" s="121"/>
      <c r="HZ20" s="121"/>
      <c r="IA20" s="121"/>
      <c r="IB20" s="121"/>
      <c r="IC20" s="121"/>
      <c r="ID20" s="121"/>
      <c r="IE20" s="121"/>
      <c r="IF20" s="121"/>
      <c r="IG20" s="121"/>
      <c r="IH20" s="121"/>
      <c r="II20" s="121"/>
      <c r="IJ20" s="121"/>
      <c r="IK20" s="121"/>
      <c r="IL20" s="121"/>
      <c r="IM20" s="121"/>
      <c r="IN20" s="121"/>
      <c r="IO20" s="121"/>
      <c r="IP20" s="121"/>
      <c r="IQ20" s="121"/>
      <c r="IR20" s="121"/>
      <c r="IS20" s="121"/>
      <c r="IT20" s="121"/>
      <c r="IU20" s="121"/>
      <c r="IV20" s="121"/>
    </row>
    <row r="21" spans="1:256" x14ac:dyDescent="0.2">
      <c r="A21" s="35"/>
      <c r="B21" s="35"/>
      <c r="C21" s="35"/>
      <c r="D21" s="35"/>
      <c r="E21" s="35"/>
      <c r="F21" s="35"/>
      <c r="G21" s="35"/>
      <c r="H21" s="35"/>
      <c r="I21" s="35"/>
    </row>
    <row r="22" spans="1:256" ht="18" x14ac:dyDescent="0.25">
      <c r="A22" s="105" t="s">
        <v>58</v>
      </c>
      <c r="B22" s="105"/>
      <c r="C22" s="105"/>
      <c r="D22" s="105"/>
      <c r="E22" s="105"/>
      <c r="F22" s="105"/>
      <c r="G22" s="122"/>
      <c r="H22" s="105"/>
      <c r="I22" s="105"/>
      <c r="BA22" s="41"/>
      <c r="BB22" s="41"/>
      <c r="BC22" s="41"/>
      <c r="BD22" s="41"/>
      <c r="BE22" s="41"/>
    </row>
    <row r="23" spans="1:256" ht="13.5" thickBot="1" x14ac:dyDescent="0.25"/>
    <row r="24" spans="1:256" x14ac:dyDescent="0.2">
      <c r="A24" s="70" t="s">
        <v>59</v>
      </c>
      <c r="B24" s="71"/>
      <c r="C24" s="71"/>
      <c r="D24" s="123"/>
      <c r="E24" s="124" t="s">
        <v>60</v>
      </c>
      <c r="F24" s="125" t="s">
        <v>61</v>
      </c>
      <c r="G24" s="126" t="s">
        <v>62</v>
      </c>
      <c r="H24" s="127"/>
      <c r="I24" s="128" t="s">
        <v>60</v>
      </c>
    </row>
    <row r="25" spans="1:256" x14ac:dyDescent="0.2">
      <c r="A25" s="64" t="s">
        <v>232</v>
      </c>
      <c r="B25" s="55"/>
      <c r="C25" s="55"/>
      <c r="D25" s="129"/>
      <c r="E25" s="130"/>
      <c r="F25" s="131"/>
      <c r="G25" s="132">
        <f>CHOOSE(BA25+1,HSV+PSV,HSV+PSV+Mont,HSV+PSV+Dodavka+Mont,HSV,PSV,Mont,Dodavka,Mont+Dodavka,0)</f>
        <v>0</v>
      </c>
      <c r="H25" s="133"/>
      <c r="I25" s="134">
        <f>E25+F25*G25/100</f>
        <v>0</v>
      </c>
      <c r="BA25" s="3">
        <v>1</v>
      </c>
    </row>
    <row r="26" spans="1:256" ht="13.5" thickBot="1" x14ac:dyDescent="0.25">
      <c r="A26" s="135"/>
      <c r="B26" s="136" t="s">
        <v>63</v>
      </c>
      <c r="C26" s="137"/>
      <c r="D26" s="138"/>
      <c r="E26" s="139"/>
      <c r="F26" s="140"/>
      <c r="G26" s="140"/>
      <c r="H26" s="221">
        <f>SUM(I25:I25)</f>
        <v>0</v>
      </c>
      <c r="I26" s="222"/>
    </row>
    <row r="28" spans="1:256" x14ac:dyDescent="0.2">
      <c r="B28" s="121"/>
      <c r="F28" s="141"/>
      <c r="G28" s="142"/>
      <c r="H28" s="142"/>
      <c r="I28" s="143"/>
    </row>
    <row r="29" spans="1:256" x14ac:dyDescent="0.2">
      <c r="F29" s="141"/>
      <c r="G29" s="142"/>
      <c r="H29" s="142"/>
      <c r="I29" s="143"/>
    </row>
    <row r="30" spans="1:256" x14ac:dyDescent="0.2">
      <c r="F30" s="141"/>
      <c r="G30" s="142"/>
      <c r="H30" s="142"/>
      <c r="I30" s="143"/>
    </row>
    <row r="31" spans="1:256" x14ac:dyDescent="0.2">
      <c r="F31" s="141"/>
      <c r="G31" s="142"/>
      <c r="H31" s="142"/>
      <c r="I31" s="143"/>
    </row>
    <row r="32" spans="1:256" x14ac:dyDescent="0.2">
      <c r="F32" s="141"/>
      <c r="G32" s="142"/>
      <c r="H32" s="142"/>
      <c r="I32" s="143"/>
    </row>
    <row r="33" spans="6:9" x14ac:dyDescent="0.2">
      <c r="F33" s="141"/>
      <c r="G33" s="142"/>
      <c r="H33" s="142"/>
      <c r="I33" s="143"/>
    </row>
    <row r="34" spans="6:9" x14ac:dyDescent="0.2">
      <c r="F34" s="141"/>
      <c r="G34" s="142"/>
      <c r="H34" s="142"/>
      <c r="I34" s="143"/>
    </row>
    <row r="35" spans="6:9" x14ac:dyDescent="0.2">
      <c r="F35" s="141"/>
      <c r="G35" s="142"/>
      <c r="H35" s="142"/>
      <c r="I35" s="143"/>
    </row>
    <row r="36" spans="6:9" x14ac:dyDescent="0.2">
      <c r="F36" s="141"/>
      <c r="G36" s="142"/>
      <c r="H36" s="142"/>
      <c r="I36" s="143"/>
    </row>
    <row r="37" spans="6:9" x14ac:dyDescent="0.2">
      <c r="F37" s="141"/>
      <c r="G37" s="142"/>
      <c r="H37" s="142"/>
      <c r="I37" s="143"/>
    </row>
    <row r="38" spans="6:9" x14ac:dyDescent="0.2">
      <c r="F38" s="141"/>
      <c r="G38" s="142"/>
      <c r="H38" s="142"/>
      <c r="I38" s="143"/>
    </row>
    <row r="39" spans="6:9" x14ac:dyDescent="0.2">
      <c r="F39" s="141"/>
      <c r="G39" s="142"/>
      <c r="H39" s="142"/>
      <c r="I39" s="143"/>
    </row>
    <row r="40" spans="6:9" x14ac:dyDescent="0.2">
      <c r="F40" s="141"/>
      <c r="G40" s="142"/>
      <c r="H40" s="142"/>
      <c r="I40" s="143"/>
    </row>
    <row r="41" spans="6:9" x14ac:dyDescent="0.2">
      <c r="F41" s="141"/>
      <c r="G41" s="142"/>
      <c r="H41" s="142"/>
      <c r="I41" s="143"/>
    </row>
    <row r="42" spans="6:9" x14ac:dyDescent="0.2">
      <c r="F42" s="141"/>
      <c r="G42" s="142"/>
      <c r="H42" s="142"/>
      <c r="I42" s="143"/>
    </row>
    <row r="43" spans="6:9" x14ac:dyDescent="0.2">
      <c r="F43" s="141"/>
      <c r="G43" s="142"/>
      <c r="H43" s="142"/>
      <c r="I43" s="143"/>
    </row>
    <row r="44" spans="6:9" x14ac:dyDescent="0.2">
      <c r="F44" s="141"/>
      <c r="G44" s="142"/>
      <c r="H44" s="142"/>
      <c r="I44" s="143"/>
    </row>
    <row r="45" spans="6:9" x14ac:dyDescent="0.2">
      <c r="F45" s="141"/>
      <c r="G45" s="142"/>
      <c r="H45" s="142"/>
      <c r="I45" s="143"/>
    </row>
    <row r="46" spans="6:9" x14ac:dyDescent="0.2">
      <c r="F46" s="141"/>
      <c r="G46" s="142"/>
      <c r="H46" s="142"/>
      <c r="I46" s="143"/>
    </row>
    <row r="47" spans="6:9" x14ac:dyDescent="0.2">
      <c r="F47" s="141"/>
      <c r="G47" s="142"/>
      <c r="H47" s="142"/>
      <c r="I47" s="143"/>
    </row>
    <row r="48" spans="6:9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  <row r="66" spans="6:9" x14ac:dyDescent="0.2">
      <c r="F66" s="141"/>
      <c r="G66" s="142"/>
      <c r="H66" s="142"/>
      <c r="I66" s="143"/>
    </row>
    <row r="67" spans="6:9" x14ac:dyDescent="0.2">
      <c r="F67" s="141"/>
      <c r="G67" s="142"/>
      <c r="H67" s="142"/>
      <c r="I67" s="143"/>
    </row>
    <row r="68" spans="6:9" x14ac:dyDescent="0.2">
      <c r="F68" s="141"/>
      <c r="G68" s="142"/>
      <c r="H68" s="142"/>
      <c r="I68" s="143"/>
    </row>
    <row r="69" spans="6:9" x14ac:dyDescent="0.2">
      <c r="F69" s="141"/>
      <c r="G69" s="142"/>
      <c r="H69" s="142"/>
      <c r="I69" s="143"/>
    </row>
    <row r="70" spans="6:9" x14ac:dyDescent="0.2">
      <c r="F70" s="141"/>
      <c r="G70" s="142"/>
      <c r="H70" s="142"/>
      <c r="I70" s="143"/>
    </row>
    <row r="71" spans="6:9" x14ac:dyDescent="0.2">
      <c r="F71" s="141"/>
      <c r="G71" s="142"/>
      <c r="H71" s="142"/>
      <c r="I71" s="143"/>
    </row>
    <row r="72" spans="6:9" x14ac:dyDescent="0.2">
      <c r="F72" s="141"/>
      <c r="G72" s="142"/>
      <c r="H72" s="142"/>
      <c r="I72" s="143"/>
    </row>
    <row r="73" spans="6:9" x14ac:dyDescent="0.2">
      <c r="F73" s="141"/>
      <c r="G73" s="142"/>
      <c r="H73" s="142"/>
      <c r="I73" s="143"/>
    </row>
    <row r="74" spans="6:9" x14ac:dyDescent="0.2">
      <c r="F74" s="141"/>
      <c r="G74" s="142"/>
      <c r="H74" s="142"/>
      <c r="I74" s="143"/>
    </row>
    <row r="75" spans="6:9" x14ac:dyDescent="0.2">
      <c r="F75" s="141"/>
      <c r="G75" s="142"/>
      <c r="H75" s="142"/>
      <c r="I75" s="143"/>
    </row>
    <row r="76" spans="6:9" x14ac:dyDescent="0.2">
      <c r="F76" s="141"/>
      <c r="G76" s="142"/>
      <c r="H76" s="142"/>
      <c r="I76" s="143"/>
    </row>
    <row r="77" spans="6:9" x14ac:dyDescent="0.2">
      <c r="F77" s="141"/>
      <c r="G77" s="142"/>
      <c r="H77" s="142"/>
      <c r="I77" s="143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E582B-7C59-4390-A1BB-438C2A6D456B}">
  <sheetPr codeName="List2"/>
  <dimension ref="A1:CD177"/>
  <sheetViews>
    <sheetView showGridLines="0" showZeros="0" tabSelected="1" zoomScaleNormal="100" workbookViewId="0">
      <selection activeCell="L16" sqref="L16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256" width="9.140625" style="144"/>
    <col min="257" max="257" width="4.42578125" style="144" customWidth="1"/>
    <col min="258" max="258" width="11.5703125" style="144" customWidth="1"/>
    <col min="259" max="259" width="40.42578125" style="144" customWidth="1"/>
    <col min="260" max="260" width="5.5703125" style="144" customWidth="1"/>
    <col min="261" max="261" width="8.5703125" style="144" customWidth="1"/>
    <col min="262" max="262" width="9.85546875" style="144" customWidth="1"/>
    <col min="263" max="263" width="13.85546875" style="144" customWidth="1"/>
    <col min="264" max="267" width="11.140625" style="144" customWidth="1"/>
    <col min="268" max="268" width="75.42578125" style="144" customWidth="1"/>
    <col min="269" max="269" width="45.28515625" style="144" customWidth="1"/>
    <col min="270" max="270" width="75.42578125" style="144" customWidth="1"/>
    <col min="271" max="271" width="45.28515625" style="144" customWidth="1"/>
    <col min="272" max="512" width="9.140625" style="144"/>
    <col min="513" max="513" width="4.42578125" style="144" customWidth="1"/>
    <col min="514" max="514" width="11.5703125" style="144" customWidth="1"/>
    <col min="515" max="515" width="40.42578125" style="144" customWidth="1"/>
    <col min="516" max="516" width="5.5703125" style="144" customWidth="1"/>
    <col min="517" max="517" width="8.5703125" style="144" customWidth="1"/>
    <col min="518" max="518" width="9.85546875" style="144" customWidth="1"/>
    <col min="519" max="519" width="13.85546875" style="144" customWidth="1"/>
    <col min="520" max="523" width="11.140625" style="144" customWidth="1"/>
    <col min="524" max="524" width="75.42578125" style="144" customWidth="1"/>
    <col min="525" max="525" width="45.28515625" style="144" customWidth="1"/>
    <col min="526" max="526" width="75.42578125" style="144" customWidth="1"/>
    <col min="527" max="527" width="45.28515625" style="144" customWidth="1"/>
    <col min="528" max="768" width="9.140625" style="144"/>
    <col min="769" max="769" width="4.42578125" style="144" customWidth="1"/>
    <col min="770" max="770" width="11.5703125" style="144" customWidth="1"/>
    <col min="771" max="771" width="40.42578125" style="144" customWidth="1"/>
    <col min="772" max="772" width="5.5703125" style="144" customWidth="1"/>
    <col min="773" max="773" width="8.5703125" style="144" customWidth="1"/>
    <col min="774" max="774" width="9.85546875" style="144" customWidth="1"/>
    <col min="775" max="775" width="13.85546875" style="144" customWidth="1"/>
    <col min="776" max="779" width="11.140625" style="144" customWidth="1"/>
    <col min="780" max="780" width="75.42578125" style="144" customWidth="1"/>
    <col min="781" max="781" width="45.28515625" style="144" customWidth="1"/>
    <col min="782" max="782" width="75.42578125" style="144" customWidth="1"/>
    <col min="783" max="783" width="45.28515625" style="144" customWidth="1"/>
    <col min="784" max="1024" width="9.140625" style="144"/>
    <col min="1025" max="1025" width="4.42578125" style="144" customWidth="1"/>
    <col min="1026" max="1026" width="11.5703125" style="144" customWidth="1"/>
    <col min="1027" max="1027" width="40.42578125" style="144" customWidth="1"/>
    <col min="1028" max="1028" width="5.5703125" style="144" customWidth="1"/>
    <col min="1029" max="1029" width="8.5703125" style="144" customWidth="1"/>
    <col min="1030" max="1030" width="9.85546875" style="144" customWidth="1"/>
    <col min="1031" max="1031" width="13.85546875" style="144" customWidth="1"/>
    <col min="1032" max="1035" width="11.140625" style="144" customWidth="1"/>
    <col min="1036" max="1036" width="75.42578125" style="144" customWidth="1"/>
    <col min="1037" max="1037" width="45.28515625" style="144" customWidth="1"/>
    <col min="1038" max="1038" width="75.42578125" style="144" customWidth="1"/>
    <col min="1039" max="1039" width="45.28515625" style="144" customWidth="1"/>
    <col min="1040" max="1280" width="9.140625" style="144"/>
    <col min="1281" max="1281" width="4.42578125" style="144" customWidth="1"/>
    <col min="1282" max="1282" width="11.5703125" style="144" customWidth="1"/>
    <col min="1283" max="1283" width="40.42578125" style="144" customWidth="1"/>
    <col min="1284" max="1284" width="5.5703125" style="144" customWidth="1"/>
    <col min="1285" max="1285" width="8.5703125" style="144" customWidth="1"/>
    <col min="1286" max="1286" width="9.85546875" style="144" customWidth="1"/>
    <col min="1287" max="1287" width="13.85546875" style="144" customWidth="1"/>
    <col min="1288" max="1291" width="11.140625" style="144" customWidth="1"/>
    <col min="1292" max="1292" width="75.42578125" style="144" customWidth="1"/>
    <col min="1293" max="1293" width="45.28515625" style="144" customWidth="1"/>
    <col min="1294" max="1294" width="75.42578125" style="144" customWidth="1"/>
    <col min="1295" max="1295" width="45.28515625" style="144" customWidth="1"/>
    <col min="1296" max="1536" width="9.140625" style="144"/>
    <col min="1537" max="1537" width="4.42578125" style="144" customWidth="1"/>
    <col min="1538" max="1538" width="11.5703125" style="144" customWidth="1"/>
    <col min="1539" max="1539" width="40.42578125" style="144" customWidth="1"/>
    <col min="1540" max="1540" width="5.5703125" style="144" customWidth="1"/>
    <col min="1541" max="1541" width="8.5703125" style="144" customWidth="1"/>
    <col min="1542" max="1542" width="9.85546875" style="144" customWidth="1"/>
    <col min="1543" max="1543" width="13.85546875" style="144" customWidth="1"/>
    <col min="1544" max="1547" width="11.140625" style="144" customWidth="1"/>
    <col min="1548" max="1548" width="75.42578125" style="144" customWidth="1"/>
    <col min="1549" max="1549" width="45.28515625" style="144" customWidth="1"/>
    <col min="1550" max="1550" width="75.42578125" style="144" customWidth="1"/>
    <col min="1551" max="1551" width="45.28515625" style="144" customWidth="1"/>
    <col min="1552" max="1792" width="9.140625" style="144"/>
    <col min="1793" max="1793" width="4.42578125" style="144" customWidth="1"/>
    <col min="1794" max="1794" width="11.5703125" style="144" customWidth="1"/>
    <col min="1795" max="1795" width="40.42578125" style="144" customWidth="1"/>
    <col min="1796" max="1796" width="5.5703125" style="144" customWidth="1"/>
    <col min="1797" max="1797" width="8.5703125" style="144" customWidth="1"/>
    <col min="1798" max="1798" width="9.85546875" style="144" customWidth="1"/>
    <col min="1799" max="1799" width="13.85546875" style="144" customWidth="1"/>
    <col min="1800" max="1803" width="11.140625" style="144" customWidth="1"/>
    <col min="1804" max="1804" width="75.42578125" style="144" customWidth="1"/>
    <col min="1805" max="1805" width="45.28515625" style="144" customWidth="1"/>
    <col min="1806" max="1806" width="75.42578125" style="144" customWidth="1"/>
    <col min="1807" max="1807" width="45.28515625" style="144" customWidth="1"/>
    <col min="1808" max="2048" width="9.140625" style="144"/>
    <col min="2049" max="2049" width="4.42578125" style="144" customWidth="1"/>
    <col min="2050" max="2050" width="11.5703125" style="144" customWidth="1"/>
    <col min="2051" max="2051" width="40.42578125" style="144" customWidth="1"/>
    <col min="2052" max="2052" width="5.5703125" style="144" customWidth="1"/>
    <col min="2053" max="2053" width="8.5703125" style="144" customWidth="1"/>
    <col min="2054" max="2054" width="9.85546875" style="144" customWidth="1"/>
    <col min="2055" max="2055" width="13.85546875" style="144" customWidth="1"/>
    <col min="2056" max="2059" width="11.140625" style="144" customWidth="1"/>
    <col min="2060" max="2060" width="75.42578125" style="144" customWidth="1"/>
    <col min="2061" max="2061" width="45.28515625" style="144" customWidth="1"/>
    <col min="2062" max="2062" width="75.42578125" style="144" customWidth="1"/>
    <col min="2063" max="2063" width="45.28515625" style="144" customWidth="1"/>
    <col min="2064" max="2304" width="9.140625" style="144"/>
    <col min="2305" max="2305" width="4.42578125" style="144" customWidth="1"/>
    <col min="2306" max="2306" width="11.5703125" style="144" customWidth="1"/>
    <col min="2307" max="2307" width="40.42578125" style="144" customWidth="1"/>
    <col min="2308" max="2308" width="5.5703125" style="144" customWidth="1"/>
    <col min="2309" max="2309" width="8.5703125" style="144" customWidth="1"/>
    <col min="2310" max="2310" width="9.85546875" style="144" customWidth="1"/>
    <col min="2311" max="2311" width="13.85546875" style="144" customWidth="1"/>
    <col min="2312" max="2315" width="11.140625" style="144" customWidth="1"/>
    <col min="2316" max="2316" width="75.42578125" style="144" customWidth="1"/>
    <col min="2317" max="2317" width="45.28515625" style="144" customWidth="1"/>
    <col min="2318" max="2318" width="75.42578125" style="144" customWidth="1"/>
    <col min="2319" max="2319" width="45.28515625" style="144" customWidth="1"/>
    <col min="2320" max="2560" width="9.140625" style="144"/>
    <col min="2561" max="2561" width="4.42578125" style="144" customWidth="1"/>
    <col min="2562" max="2562" width="11.5703125" style="144" customWidth="1"/>
    <col min="2563" max="2563" width="40.42578125" style="144" customWidth="1"/>
    <col min="2564" max="2564" width="5.5703125" style="144" customWidth="1"/>
    <col min="2565" max="2565" width="8.5703125" style="144" customWidth="1"/>
    <col min="2566" max="2566" width="9.85546875" style="144" customWidth="1"/>
    <col min="2567" max="2567" width="13.85546875" style="144" customWidth="1"/>
    <col min="2568" max="2571" width="11.140625" style="144" customWidth="1"/>
    <col min="2572" max="2572" width="75.42578125" style="144" customWidth="1"/>
    <col min="2573" max="2573" width="45.28515625" style="144" customWidth="1"/>
    <col min="2574" max="2574" width="75.42578125" style="144" customWidth="1"/>
    <col min="2575" max="2575" width="45.28515625" style="144" customWidth="1"/>
    <col min="2576" max="2816" width="9.140625" style="144"/>
    <col min="2817" max="2817" width="4.42578125" style="144" customWidth="1"/>
    <col min="2818" max="2818" width="11.5703125" style="144" customWidth="1"/>
    <col min="2819" max="2819" width="40.42578125" style="144" customWidth="1"/>
    <col min="2820" max="2820" width="5.5703125" style="144" customWidth="1"/>
    <col min="2821" max="2821" width="8.5703125" style="144" customWidth="1"/>
    <col min="2822" max="2822" width="9.85546875" style="144" customWidth="1"/>
    <col min="2823" max="2823" width="13.85546875" style="144" customWidth="1"/>
    <col min="2824" max="2827" width="11.140625" style="144" customWidth="1"/>
    <col min="2828" max="2828" width="75.42578125" style="144" customWidth="1"/>
    <col min="2829" max="2829" width="45.28515625" style="144" customWidth="1"/>
    <col min="2830" max="2830" width="75.42578125" style="144" customWidth="1"/>
    <col min="2831" max="2831" width="45.28515625" style="144" customWidth="1"/>
    <col min="2832" max="3072" width="9.140625" style="144"/>
    <col min="3073" max="3073" width="4.42578125" style="144" customWidth="1"/>
    <col min="3074" max="3074" width="11.5703125" style="144" customWidth="1"/>
    <col min="3075" max="3075" width="40.42578125" style="144" customWidth="1"/>
    <col min="3076" max="3076" width="5.5703125" style="144" customWidth="1"/>
    <col min="3077" max="3077" width="8.5703125" style="144" customWidth="1"/>
    <col min="3078" max="3078" width="9.85546875" style="144" customWidth="1"/>
    <col min="3079" max="3079" width="13.85546875" style="144" customWidth="1"/>
    <col min="3080" max="3083" width="11.140625" style="144" customWidth="1"/>
    <col min="3084" max="3084" width="75.42578125" style="144" customWidth="1"/>
    <col min="3085" max="3085" width="45.28515625" style="144" customWidth="1"/>
    <col min="3086" max="3086" width="75.42578125" style="144" customWidth="1"/>
    <col min="3087" max="3087" width="45.28515625" style="144" customWidth="1"/>
    <col min="3088" max="3328" width="9.140625" style="144"/>
    <col min="3329" max="3329" width="4.42578125" style="144" customWidth="1"/>
    <col min="3330" max="3330" width="11.5703125" style="144" customWidth="1"/>
    <col min="3331" max="3331" width="40.42578125" style="144" customWidth="1"/>
    <col min="3332" max="3332" width="5.5703125" style="144" customWidth="1"/>
    <col min="3333" max="3333" width="8.5703125" style="144" customWidth="1"/>
    <col min="3334" max="3334" width="9.85546875" style="144" customWidth="1"/>
    <col min="3335" max="3335" width="13.85546875" style="144" customWidth="1"/>
    <col min="3336" max="3339" width="11.140625" style="144" customWidth="1"/>
    <col min="3340" max="3340" width="75.42578125" style="144" customWidth="1"/>
    <col min="3341" max="3341" width="45.28515625" style="144" customWidth="1"/>
    <col min="3342" max="3342" width="75.42578125" style="144" customWidth="1"/>
    <col min="3343" max="3343" width="45.28515625" style="144" customWidth="1"/>
    <col min="3344" max="3584" width="9.140625" style="144"/>
    <col min="3585" max="3585" width="4.42578125" style="144" customWidth="1"/>
    <col min="3586" max="3586" width="11.5703125" style="144" customWidth="1"/>
    <col min="3587" max="3587" width="40.42578125" style="144" customWidth="1"/>
    <col min="3588" max="3588" width="5.5703125" style="144" customWidth="1"/>
    <col min="3589" max="3589" width="8.5703125" style="144" customWidth="1"/>
    <col min="3590" max="3590" width="9.85546875" style="144" customWidth="1"/>
    <col min="3591" max="3591" width="13.85546875" style="144" customWidth="1"/>
    <col min="3592" max="3595" width="11.140625" style="144" customWidth="1"/>
    <col min="3596" max="3596" width="75.42578125" style="144" customWidth="1"/>
    <col min="3597" max="3597" width="45.28515625" style="144" customWidth="1"/>
    <col min="3598" max="3598" width="75.42578125" style="144" customWidth="1"/>
    <col min="3599" max="3599" width="45.28515625" style="144" customWidth="1"/>
    <col min="3600" max="3840" width="9.140625" style="144"/>
    <col min="3841" max="3841" width="4.42578125" style="144" customWidth="1"/>
    <col min="3842" max="3842" width="11.5703125" style="144" customWidth="1"/>
    <col min="3843" max="3843" width="40.42578125" style="144" customWidth="1"/>
    <col min="3844" max="3844" width="5.5703125" style="144" customWidth="1"/>
    <col min="3845" max="3845" width="8.5703125" style="144" customWidth="1"/>
    <col min="3846" max="3846" width="9.85546875" style="144" customWidth="1"/>
    <col min="3847" max="3847" width="13.85546875" style="144" customWidth="1"/>
    <col min="3848" max="3851" width="11.140625" style="144" customWidth="1"/>
    <col min="3852" max="3852" width="75.42578125" style="144" customWidth="1"/>
    <col min="3853" max="3853" width="45.28515625" style="144" customWidth="1"/>
    <col min="3854" max="3854" width="75.42578125" style="144" customWidth="1"/>
    <col min="3855" max="3855" width="45.28515625" style="144" customWidth="1"/>
    <col min="3856" max="4096" width="9.140625" style="144"/>
    <col min="4097" max="4097" width="4.42578125" style="144" customWidth="1"/>
    <col min="4098" max="4098" width="11.5703125" style="144" customWidth="1"/>
    <col min="4099" max="4099" width="40.42578125" style="144" customWidth="1"/>
    <col min="4100" max="4100" width="5.5703125" style="144" customWidth="1"/>
    <col min="4101" max="4101" width="8.5703125" style="144" customWidth="1"/>
    <col min="4102" max="4102" width="9.85546875" style="144" customWidth="1"/>
    <col min="4103" max="4103" width="13.85546875" style="144" customWidth="1"/>
    <col min="4104" max="4107" width="11.140625" style="144" customWidth="1"/>
    <col min="4108" max="4108" width="75.42578125" style="144" customWidth="1"/>
    <col min="4109" max="4109" width="45.28515625" style="144" customWidth="1"/>
    <col min="4110" max="4110" width="75.42578125" style="144" customWidth="1"/>
    <col min="4111" max="4111" width="45.28515625" style="144" customWidth="1"/>
    <col min="4112" max="4352" width="9.140625" style="144"/>
    <col min="4353" max="4353" width="4.42578125" style="144" customWidth="1"/>
    <col min="4354" max="4354" width="11.5703125" style="144" customWidth="1"/>
    <col min="4355" max="4355" width="40.42578125" style="144" customWidth="1"/>
    <col min="4356" max="4356" width="5.5703125" style="144" customWidth="1"/>
    <col min="4357" max="4357" width="8.5703125" style="144" customWidth="1"/>
    <col min="4358" max="4358" width="9.85546875" style="144" customWidth="1"/>
    <col min="4359" max="4359" width="13.85546875" style="144" customWidth="1"/>
    <col min="4360" max="4363" width="11.140625" style="144" customWidth="1"/>
    <col min="4364" max="4364" width="75.42578125" style="144" customWidth="1"/>
    <col min="4365" max="4365" width="45.28515625" style="144" customWidth="1"/>
    <col min="4366" max="4366" width="75.42578125" style="144" customWidth="1"/>
    <col min="4367" max="4367" width="45.28515625" style="144" customWidth="1"/>
    <col min="4368" max="4608" width="9.140625" style="144"/>
    <col min="4609" max="4609" width="4.42578125" style="144" customWidth="1"/>
    <col min="4610" max="4610" width="11.5703125" style="144" customWidth="1"/>
    <col min="4611" max="4611" width="40.42578125" style="144" customWidth="1"/>
    <col min="4612" max="4612" width="5.5703125" style="144" customWidth="1"/>
    <col min="4613" max="4613" width="8.5703125" style="144" customWidth="1"/>
    <col min="4614" max="4614" width="9.85546875" style="144" customWidth="1"/>
    <col min="4615" max="4615" width="13.85546875" style="144" customWidth="1"/>
    <col min="4616" max="4619" width="11.140625" style="144" customWidth="1"/>
    <col min="4620" max="4620" width="75.42578125" style="144" customWidth="1"/>
    <col min="4621" max="4621" width="45.28515625" style="144" customWidth="1"/>
    <col min="4622" max="4622" width="75.42578125" style="144" customWidth="1"/>
    <col min="4623" max="4623" width="45.28515625" style="144" customWidth="1"/>
    <col min="4624" max="4864" width="9.140625" style="144"/>
    <col min="4865" max="4865" width="4.42578125" style="144" customWidth="1"/>
    <col min="4866" max="4866" width="11.5703125" style="144" customWidth="1"/>
    <col min="4867" max="4867" width="40.42578125" style="144" customWidth="1"/>
    <col min="4868" max="4868" width="5.5703125" style="144" customWidth="1"/>
    <col min="4869" max="4869" width="8.5703125" style="144" customWidth="1"/>
    <col min="4870" max="4870" width="9.85546875" style="144" customWidth="1"/>
    <col min="4871" max="4871" width="13.85546875" style="144" customWidth="1"/>
    <col min="4872" max="4875" width="11.140625" style="144" customWidth="1"/>
    <col min="4876" max="4876" width="75.42578125" style="144" customWidth="1"/>
    <col min="4877" max="4877" width="45.28515625" style="144" customWidth="1"/>
    <col min="4878" max="4878" width="75.42578125" style="144" customWidth="1"/>
    <col min="4879" max="4879" width="45.28515625" style="144" customWidth="1"/>
    <col min="4880" max="5120" width="9.140625" style="144"/>
    <col min="5121" max="5121" width="4.42578125" style="144" customWidth="1"/>
    <col min="5122" max="5122" width="11.5703125" style="144" customWidth="1"/>
    <col min="5123" max="5123" width="40.42578125" style="144" customWidth="1"/>
    <col min="5124" max="5124" width="5.5703125" style="144" customWidth="1"/>
    <col min="5125" max="5125" width="8.5703125" style="144" customWidth="1"/>
    <col min="5126" max="5126" width="9.85546875" style="144" customWidth="1"/>
    <col min="5127" max="5127" width="13.85546875" style="144" customWidth="1"/>
    <col min="5128" max="5131" width="11.140625" style="144" customWidth="1"/>
    <col min="5132" max="5132" width="75.42578125" style="144" customWidth="1"/>
    <col min="5133" max="5133" width="45.28515625" style="144" customWidth="1"/>
    <col min="5134" max="5134" width="75.42578125" style="144" customWidth="1"/>
    <col min="5135" max="5135" width="45.28515625" style="144" customWidth="1"/>
    <col min="5136" max="5376" width="9.140625" style="144"/>
    <col min="5377" max="5377" width="4.42578125" style="144" customWidth="1"/>
    <col min="5378" max="5378" width="11.5703125" style="144" customWidth="1"/>
    <col min="5379" max="5379" width="40.42578125" style="144" customWidth="1"/>
    <col min="5380" max="5380" width="5.5703125" style="144" customWidth="1"/>
    <col min="5381" max="5381" width="8.5703125" style="144" customWidth="1"/>
    <col min="5382" max="5382" width="9.85546875" style="144" customWidth="1"/>
    <col min="5383" max="5383" width="13.85546875" style="144" customWidth="1"/>
    <col min="5384" max="5387" width="11.140625" style="144" customWidth="1"/>
    <col min="5388" max="5388" width="75.42578125" style="144" customWidth="1"/>
    <col min="5389" max="5389" width="45.28515625" style="144" customWidth="1"/>
    <col min="5390" max="5390" width="75.42578125" style="144" customWidth="1"/>
    <col min="5391" max="5391" width="45.28515625" style="144" customWidth="1"/>
    <col min="5392" max="5632" width="9.140625" style="144"/>
    <col min="5633" max="5633" width="4.42578125" style="144" customWidth="1"/>
    <col min="5634" max="5634" width="11.5703125" style="144" customWidth="1"/>
    <col min="5635" max="5635" width="40.42578125" style="144" customWidth="1"/>
    <col min="5636" max="5636" width="5.5703125" style="144" customWidth="1"/>
    <col min="5637" max="5637" width="8.5703125" style="144" customWidth="1"/>
    <col min="5638" max="5638" width="9.85546875" style="144" customWidth="1"/>
    <col min="5639" max="5639" width="13.85546875" style="144" customWidth="1"/>
    <col min="5640" max="5643" width="11.140625" style="144" customWidth="1"/>
    <col min="5644" max="5644" width="75.42578125" style="144" customWidth="1"/>
    <col min="5645" max="5645" width="45.28515625" style="144" customWidth="1"/>
    <col min="5646" max="5646" width="75.42578125" style="144" customWidth="1"/>
    <col min="5647" max="5647" width="45.28515625" style="144" customWidth="1"/>
    <col min="5648" max="5888" width="9.140625" style="144"/>
    <col min="5889" max="5889" width="4.42578125" style="144" customWidth="1"/>
    <col min="5890" max="5890" width="11.5703125" style="144" customWidth="1"/>
    <col min="5891" max="5891" width="40.42578125" style="144" customWidth="1"/>
    <col min="5892" max="5892" width="5.5703125" style="144" customWidth="1"/>
    <col min="5893" max="5893" width="8.5703125" style="144" customWidth="1"/>
    <col min="5894" max="5894" width="9.85546875" style="144" customWidth="1"/>
    <col min="5895" max="5895" width="13.85546875" style="144" customWidth="1"/>
    <col min="5896" max="5899" width="11.140625" style="144" customWidth="1"/>
    <col min="5900" max="5900" width="75.42578125" style="144" customWidth="1"/>
    <col min="5901" max="5901" width="45.28515625" style="144" customWidth="1"/>
    <col min="5902" max="5902" width="75.42578125" style="144" customWidth="1"/>
    <col min="5903" max="5903" width="45.28515625" style="144" customWidth="1"/>
    <col min="5904" max="6144" width="9.140625" style="144"/>
    <col min="6145" max="6145" width="4.42578125" style="144" customWidth="1"/>
    <col min="6146" max="6146" width="11.5703125" style="144" customWidth="1"/>
    <col min="6147" max="6147" width="40.42578125" style="144" customWidth="1"/>
    <col min="6148" max="6148" width="5.5703125" style="144" customWidth="1"/>
    <col min="6149" max="6149" width="8.5703125" style="144" customWidth="1"/>
    <col min="6150" max="6150" width="9.85546875" style="144" customWidth="1"/>
    <col min="6151" max="6151" width="13.85546875" style="144" customWidth="1"/>
    <col min="6152" max="6155" width="11.140625" style="144" customWidth="1"/>
    <col min="6156" max="6156" width="75.42578125" style="144" customWidth="1"/>
    <col min="6157" max="6157" width="45.28515625" style="144" customWidth="1"/>
    <col min="6158" max="6158" width="75.42578125" style="144" customWidth="1"/>
    <col min="6159" max="6159" width="45.28515625" style="144" customWidth="1"/>
    <col min="6160" max="6400" width="9.140625" style="144"/>
    <col min="6401" max="6401" width="4.42578125" style="144" customWidth="1"/>
    <col min="6402" max="6402" width="11.5703125" style="144" customWidth="1"/>
    <col min="6403" max="6403" width="40.42578125" style="144" customWidth="1"/>
    <col min="6404" max="6404" width="5.5703125" style="144" customWidth="1"/>
    <col min="6405" max="6405" width="8.5703125" style="144" customWidth="1"/>
    <col min="6406" max="6406" width="9.85546875" style="144" customWidth="1"/>
    <col min="6407" max="6407" width="13.85546875" style="144" customWidth="1"/>
    <col min="6408" max="6411" width="11.140625" style="144" customWidth="1"/>
    <col min="6412" max="6412" width="75.42578125" style="144" customWidth="1"/>
    <col min="6413" max="6413" width="45.28515625" style="144" customWidth="1"/>
    <col min="6414" max="6414" width="75.42578125" style="144" customWidth="1"/>
    <col min="6415" max="6415" width="45.28515625" style="144" customWidth="1"/>
    <col min="6416" max="6656" width="9.140625" style="144"/>
    <col min="6657" max="6657" width="4.42578125" style="144" customWidth="1"/>
    <col min="6658" max="6658" width="11.5703125" style="144" customWidth="1"/>
    <col min="6659" max="6659" width="40.42578125" style="144" customWidth="1"/>
    <col min="6660" max="6660" width="5.5703125" style="144" customWidth="1"/>
    <col min="6661" max="6661" width="8.5703125" style="144" customWidth="1"/>
    <col min="6662" max="6662" width="9.85546875" style="144" customWidth="1"/>
    <col min="6663" max="6663" width="13.85546875" style="144" customWidth="1"/>
    <col min="6664" max="6667" width="11.140625" style="144" customWidth="1"/>
    <col min="6668" max="6668" width="75.42578125" style="144" customWidth="1"/>
    <col min="6669" max="6669" width="45.28515625" style="144" customWidth="1"/>
    <col min="6670" max="6670" width="75.42578125" style="144" customWidth="1"/>
    <col min="6671" max="6671" width="45.28515625" style="144" customWidth="1"/>
    <col min="6672" max="6912" width="9.140625" style="144"/>
    <col min="6913" max="6913" width="4.42578125" style="144" customWidth="1"/>
    <col min="6914" max="6914" width="11.5703125" style="144" customWidth="1"/>
    <col min="6915" max="6915" width="40.42578125" style="144" customWidth="1"/>
    <col min="6916" max="6916" width="5.5703125" style="144" customWidth="1"/>
    <col min="6917" max="6917" width="8.5703125" style="144" customWidth="1"/>
    <col min="6918" max="6918" width="9.85546875" style="144" customWidth="1"/>
    <col min="6919" max="6919" width="13.85546875" style="144" customWidth="1"/>
    <col min="6920" max="6923" width="11.140625" style="144" customWidth="1"/>
    <col min="6924" max="6924" width="75.42578125" style="144" customWidth="1"/>
    <col min="6925" max="6925" width="45.28515625" style="144" customWidth="1"/>
    <col min="6926" max="6926" width="75.42578125" style="144" customWidth="1"/>
    <col min="6927" max="6927" width="45.28515625" style="144" customWidth="1"/>
    <col min="6928" max="7168" width="9.140625" style="144"/>
    <col min="7169" max="7169" width="4.42578125" style="144" customWidth="1"/>
    <col min="7170" max="7170" width="11.5703125" style="144" customWidth="1"/>
    <col min="7171" max="7171" width="40.42578125" style="144" customWidth="1"/>
    <col min="7172" max="7172" width="5.5703125" style="144" customWidth="1"/>
    <col min="7173" max="7173" width="8.5703125" style="144" customWidth="1"/>
    <col min="7174" max="7174" width="9.85546875" style="144" customWidth="1"/>
    <col min="7175" max="7175" width="13.85546875" style="144" customWidth="1"/>
    <col min="7176" max="7179" width="11.140625" style="144" customWidth="1"/>
    <col min="7180" max="7180" width="75.42578125" style="144" customWidth="1"/>
    <col min="7181" max="7181" width="45.28515625" style="144" customWidth="1"/>
    <col min="7182" max="7182" width="75.42578125" style="144" customWidth="1"/>
    <col min="7183" max="7183" width="45.28515625" style="144" customWidth="1"/>
    <col min="7184" max="7424" width="9.140625" style="144"/>
    <col min="7425" max="7425" width="4.42578125" style="144" customWidth="1"/>
    <col min="7426" max="7426" width="11.5703125" style="144" customWidth="1"/>
    <col min="7427" max="7427" width="40.42578125" style="144" customWidth="1"/>
    <col min="7428" max="7428" width="5.5703125" style="144" customWidth="1"/>
    <col min="7429" max="7429" width="8.5703125" style="144" customWidth="1"/>
    <col min="7430" max="7430" width="9.85546875" style="144" customWidth="1"/>
    <col min="7431" max="7431" width="13.85546875" style="144" customWidth="1"/>
    <col min="7432" max="7435" width="11.140625" style="144" customWidth="1"/>
    <col min="7436" max="7436" width="75.42578125" style="144" customWidth="1"/>
    <col min="7437" max="7437" width="45.28515625" style="144" customWidth="1"/>
    <col min="7438" max="7438" width="75.42578125" style="144" customWidth="1"/>
    <col min="7439" max="7439" width="45.28515625" style="144" customWidth="1"/>
    <col min="7440" max="7680" width="9.140625" style="144"/>
    <col min="7681" max="7681" width="4.42578125" style="144" customWidth="1"/>
    <col min="7682" max="7682" width="11.5703125" style="144" customWidth="1"/>
    <col min="7683" max="7683" width="40.42578125" style="144" customWidth="1"/>
    <col min="7684" max="7684" width="5.5703125" style="144" customWidth="1"/>
    <col min="7685" max="7685" width="8.5703125" style="144" customWidth="1"/>
    <col min="7686" max="7686" width="9.85546875" style="144" customWidth="1"/>
    <col min="7687" max="7687" width="13.85546875" style="144" customWidth="1"/>
    <col min="7688" max="7691" width="11.140625" style="144" customWidth="1"/>
    <col min="7692" max="7692" width="75.42578125" style="144" customWidth="1"/>
    <col min="7693" max="7693" width="45.28515625" style="144" customWidth="1"/>
    <col min="7694" max="7694" width="75.42578125" style="144" customWidth="1"/>
    <col min="7695" max="7695" width="45.28515625" style="144" customWidth="1"/>
    <col min="7696" max="7936" width="9.140625" style="144"/>
    <col min="7937" max="7937" width="4.42578125" style="144" customWidth="1"/>
    <col min="7938" max="7938" width="11.5703125" style="144" customWidth="1"/>
    <col min="7939" max="7939" width="40.42578125" style="144" customWidth="1"/>
    <col min="7940" max="7940" width="5.5703125" style="144" customWidth="1"/>
    <col min="7941" max="7941" width="8.5703125" style="144" customWidth="1"/>
    <col min="7942" max="7942" width="9.85546875" style="144" customWidth="1"/>
    <col min="7943" max="7943" width="13.85546875" style="144" customWidth="1"/>
    <col min="7944" max="7947" width="11.140625" style="144" customWidth="1"/>
    <col min="7948" max="7948" width="75.42578125" style="144" customWidth="1"/>
    <col min="7949" max="7949" width="45.28515625" style="144" customWidth="1"/>
    <col min="7950" max="7950" width="75.42578125" style="144" customWidth="1"/>
    <col min="7951" max="7951" width="45.28515625" style="144" customWidth="1"/>
    <col min="7952" max="8192" width="9.140625" style="144"/>
    <col min="8193" max="8193" width="4.42578125" style="144" customWidth="1"/>
    <col min="8194" max="8194" width="11.5703125" style="144" customWidth="1"/>
    <col min="8195" max="8195" width="40.42578125" style="144" customWidth="1"/>
    <col min="8196" max="8196" width="5.5703125" style="144" customWidth="1"/>
    <col min="8197" max="8197" width="8.5703125" style="144" customWidth="1"/>
    <col min="8198" max="8198" width="9.85546875" style="144" customWidth="1"/>
    <col min="8199" max="8199" width="13.85546875" style="144" customWidth="1"/>
    <col min="8200" max="8203" width="11.140625" style="144" customWidth="1"/>
    <col min="8204" max="8204" width="75.42578125" style="144" customWidth="1"/>
    <col min="8205" max="8205" width="45.28515625" style="144" customWidth="1"/>
    <col min="8206" max="8206" width="75.42578125" style="144" customWidth="1"/>
    <col min="8207" max="8207" width="45.28515625" style="144" customWidth="1"/>
    <col min="8208" max="8448" width="9.140625" style="144"/>
    <col min="8449" max="8449" width="4.42578125" style="144" customWidth="1"/>
    <col min="8450" max="8450" width="11.5703125" style="144" customWidth="1"/>
    <col min="8451" max="8451" width="40.42578125" style="144" customWidth="1"/>
    <col min="8452" max="8452" width="5.5703125" style="144" customWidth="1"/>
    <col min="8453" max="8453" width="8.5703125" style="144" customWidth="1"/>
    <col min="8454" max="8454" width="9.85546875" style="144" customWidth="1"/>
    <col min="8455" max="8455" width="13.85546875" style="144" customWidth="1"/>
    <col min="8456" max="8459" width="11.140625" style="144" customWidth="1"/>
    <col min="8460" max="8460" width="75.42578125" style="144" customWidth="1"/>
    <col min="8461" max="8461" width="45.28515625" style="144" customWidth="1"/>
    <col min="8462" max="8462" width="75.42578125" style="144" customWidth="1"/>
    <col min="8463" max="8463" width="45.28515625" style="144" customWidth="1"/>
    <col min="8464" max="8704" width="9.140625" style="144"/>
    <col min="8705" max="8705" width="4.42578125" style="144" customWidth="1"/>
    <col min="8706" max="8706" width="11.5703125" style="144" customWidth="1"/>
    <col min="8707" max="8707" width="40.42578125" style="144" customWidth="1"/>
    <col min="8708" max="8708" width="5.5703125" style="144" customWidth="1"/>
    <col min="8709" max="8709" width="8.5703125" style="144" customWidth="1"/>
    <col min="8710" max="8710" width="9.85546875" style="144" customWidth="1"/>
    <col min="8711" max="8711" width="13.85546875" style="144" customWidth="1"/>
    <col min="8712" max="8715" width="11.140625" style="144" customWidth="1"/>
    <col min="8716" max="8716" width="75.42578125" style="144" customWidth="1"/>
    <col min="8717" max="8717" width="45.28515625" style="144" customWidth="1"/>
    <col min="8718" max="8718" width="75.42578125" style="144" customWidth="1"/>
    <col min="8719" max="8719" width="45.28515625" style="144" customWidth="1"/>
    <col min="8720" max="8960" width="9.140625" style="144"/>
    <col min="8961" max="8961" width="4.42578125" style="144" customWidth="1"/>
    <col min="8962" max="8962" width="11.5703125" style="144" customWidth="1"/>
    <col min="8963" max="8963" width="40.42578125" style="144" customWidth="1"/>
    <col min="8964" max="8964" width="5.5703125" style="144" customWidth="1"/>
    <col min="8965" max="8965" width="8.5703125" style="144" customWidth="1"/>
    <col min="8966" max="8966" width="9.85546875" style="144" customWidth="1"/>
    <col min="8967" max="8967" width="13.85546875" style="144" customWidth="1"/>
    <col min="8968" max="8971" width="11.140625" style="144" customWidth="1"/>
    <col min="8972" max="8972" width="75.42578125" style="144" customWidth="1"/>
    <col min="8973" max="8973" width="45.28515625" style="144" customWidth="1"/>
    <col min="8974" max="8974" width="75.42578125" style="144" customWidth="1"/>
    <col min="8975" max="8975" width="45.28515625" style="144" customWidth="1"/>
    <col min="8976" max="9216" width="9.140625" style="144"/>
    <col min="9217" max="9217" width="4.42578125" style="144" customWidth="1"/>
    <col min="9218" max="9218" width="11.5703125" style="144" customWidth="1"/>
    <col min="9219" max="9219" width="40.42578125" style="144" customWidth="1"/>
    <col min="9220" max="9220" width="5.5703125" style="144" customWidth="1"/>
    <col min="9221" max="9221" width="8.5703125" style="144" customWidth="1"/>
    <col min="9222" max="9222" width="9.85546875" style="144" customWidth="1"/>
    <col min="9223" max="9223" width="13.85546875" style="144" customWidth="1"/>
    <col min="9224" max="9227" width="11.140625" style="144" customWidth="1"/>
    <col min="9228" max="9228" width="75.42578125" style="144" customWidth="1"/>
    <col min="9229" max="9229" width="45.28515625" style="144" customWidth="1"/>
    <col min="9230" max="9230" width="75.42578125" style="144" customWidth="1"/>
    <col min="9231" max="9231" width="45.28515625" style="144" customWidth="1"/>
    <col min="9232" max="9472" width="9.140625" style="144"/>
    <col min="9473" max="9473" width="4.42578125" style="144" customWidth="1"/>
    <col min="9474" max="9474" width="11.5703125" style="144" customWidth="1"/>
    <col min="9475" max="9475" width="40.42578125" style="144" customWidth="1"/>
    <col min="9476" max="9476" width="5.5703125" style="144" customWidth="1"/>
    <col min="9477" max="9477" width="8.5703125" style="144" customWidth="1"/>
    <col min="9478" max="9478" width="9.85546875" style="144" customWidth="1"/>
    <col min="9479" max="9479" width="13.85546875" style="144" customWidth="1"/>
    <col min="9480" max="9483" width="11.140625" style="144" customWidth="1"/>
    <col min="9484" max="9484" width="75.42578125" style="144" customWidth="1"/>
    <col min="9485" max="9485" width="45.28515625" style="144" customWidth="1"/>
    <col min="9486" max="9486" width="75.42578125" style="144" customWidth="1"/>
    <col min="9487" max="9487" width="45.28515625" style="144" customWidth="1"/>
    <col min="9488" max="9728" width="9.140625" style="144"/>
    <col min="9729" max="9729" width="4.42578125" style="144" customWidth="1"/>
    <col min="9730" max="9730" width="11.5703125" style="144" customWidth="1"/>
    <col min="9731" max="9731" width="40.42578125" style="144" customWidth="1"/>
    <col min="9732" max="9732" width="5.5703125" style="144" customWidth="1"/>
    <col min="9733" max="9733" width="8.5703125" style="144" customWidth="1"/>
    <col min="9734" max="9734" width="9.85546875" style="144" customWidth="1"/>
    <col min="9735" max="9735" width="13.85546875" style="144" customWidth="1"/>
    <col min="9736" max="9739" width="11.140625" style="144" customWidth="1"/>
    <col min="9740" max="9740" width="75.42578125" style="144" customWidth="1"/>
    <col min="9741" max="9741" width="45.28515625" style="144" customWidth="1"/>
    <col min="9742" max="9742" width="75.42578125" style="144" customWidth="1"/>
    <col min="9743" max="9743" width="45.28515625" style="144" customWidth="1"/>
    <col min="9744" max="9984" width="9.140625" style="144"/>
    <col min="9985" max="9985" width="4.42578125" style="144" customWidth="1"/>
    <col min="9986" max="9986" width="11.5703125" style="144" customWidth="1"/>
    <col min="9987" max="9987" width="40.42578125" style="144" customWidth="1"/>
    <col min="9988" max="9988" width="5.5703125" style="144" customWidth="1"/>
    <col min="9989" max="9989" width="8.5703125" style="144" customWidth="1"/>
    <col min="9990" max="9990" width="9.85546875" style="144" customWidth="1"/>
    <col min="9991" max="9991" width="13.85546875" style="144" customWidth="1"/>
    <col min="9992" max="9995" width="11.140625" style="144" customWidth="1"/>
    <col min="9996" max="9996" width="75.42578125" style="144" customWidth="1"/>
    <col min="9997" max="9997" width="45.28515625" style="144" customWidth="1"/>
    <col min="9998" max="9998" width="75.42578125" style="144" customWidth="1"/>
    <col min="9999" max="9999" width="45.28515625" style="144" customWidth="1"/>
    <col min="10000" max="10240" width="9.140625" style="144"/>
    <col min="10241" max="10241" width="4.42578125" style="144" customWidth="1"/>
    <col min="10242" max="10242" width="11.5703125" style="144" customWidth="1"/>
    <col min="10243" max="10243" width="40.42578125" style="144" customWidth="1"/>
    <col min="10244" max="10244" width="5.5703125" style="144" customWidth="1"/>
    <col min="10245" max="10245" width="8.5703125" style="144" customWidth="1"/>
    <col min="10246" max="10246" width="9.85546875" style="144" customWidth="1"/>
    <col min="10247" max="10247" width="13.85546875" style="144" customWidth="1"/>
    <col min="10248" max="10251" width="11.140625" style="144" customWidth="1"/>
    <col min="10252" max="10252" width="75.42578125" style="144" customWidth="1"/>
    <col min="10253" max="10253" width="45.28515625" style="144" customWidth="1"/>
    <col min="10254" max="10254" width="75.42578125" style="144" customWidth="1"/>
    <col min="10255" max="10255" width="45.28515625" style="144" customWidth="1"/>
    <col min="10256" max="10496" width="9.140625" style="144"/>
    <col min="10497" max="10497" width="4.42578125" style="144" customWidth="1"/>
    <col min="10498" max="10498" width="11.5703125" style="144" customWidth="1"/>
    <col min="10499" max="10499" width="40.42578125" style="144" customWidth="1"/>
    <col min="10500" max="10500" width="5.5703125" style="144" customWidth="1"/>
    <col min="10501" max="10501" width="8.5703125" style="144" customWidth="1"/>
    <col min="10502" max="10502" width="9.85546875" style="144" customWidth="1"/>
    <col min="10503" max="10503" width="13.85546875" style="144" customWidth="1"/>
    <col min="10504" max="10507" width="11.140625" style="144" customWidth="1"/>
    <col min="10508" max="10508" width="75.42578125" style="144" customWidth="1"/>
    <col min="10509" max="10509" width="45.28515625" style="144" customWidth="1"/>
    <col min="10510" max="10510" width="75.42578125" style="144" customWidth="1"/>
    <col min="10511" max="10511" width="45.28515625" style="144" customWidth="1"/>
    <col min="10512" max="10752" width="9.140625" style="144"/>
    <col min="10753" max="10753" width="4.42578125" style="144" customWidth="1"/>
    <col min="10754" max="10754" width="11.5703125" style="144" customWidth="1"/>
    <col min="10755" max="10755" width="40.42578125" style="144" customWidth="1"/>
    <col min="10756" max="10756" width="5.5703125" style="144" customWidth="1"/>
    <col min="10757" max="10757" width="8.5703125" style="144" customWidth="1"/>
    <col min="10758" max="10758" width="9.85546875" style="144" customWidth="1"/>
    <col min="10759" max="10759" width="13.85546875" style="144" customWidth="1"/>
    <col min="10760" max="10763" width="11.140625" style="144" customWidth="1"/>
    <col min="10764" max="10764" width="75.42578125" style="144" customWidth="1"/>
    <col min="10765" max="10765" width="45.28515625" style="144" customWidth="1"/>
    <col min="10766" max="10766" width="75.42578125" style="144" customWidth="1"/>
    <col min="10767" max="10767" width="45.28515625" style="144" customWidth="1"/>
    <col min="10768" max="11008" width="9.140625" style="144"/>
    <col min="11009" max="11009" width="4.42578125" style="144" customWidth="1"/>
    <col min="11010" max="11010" width="11.5703125" style="144" customWidth="1"/>
    <col min="11011" max="11011" width="40.42578125" style="144" customWidth="1"/>
    <col min="11012" max="11012" width="5.5703125" style="144" customWidth="1"/>
    <col min="11013" max="11013" width="8.5703125" style="144" customWidth="1"/>
    <col min="11014" max="11014" width="9.85546875" style="144" customWidth="1"/>
    <col min="11015" max="11015" width="13.85546875" style="144" customWidth="1"/>
    <col min="11016" max="11019" width="11.140625" style="144" customWidth="1"/>
    <col min="11020" max="11020" width="75.42578125" style="144" customWidth="1"/>
    <col min="11021" max="11021" width="45.28515625" style="144" customWidth="1"/>
    <col min="11022" max="11022" width="75.42578125" style="144" customWidth="1"/>
    <col min="11023" max="11023" width="45.28515625" style="144" customWidth="1"/>
    <col min="11024" max="11264" width="9.140625" style="144"/>
    <col min="11265" max="11265" width="4.42578125" style="144" customWidth="1"/>
    <col min="11266" max="11266" width="11.5703125" style="144" customWidth="1"/>
    <col min="11267" max="11267" width="40.42578125" style="144" customWidth="1"/>
    <col min="11268" max="11268" width="5.5703125" style="144" customWidth="1"/>
    <col min="11269" max="11269" width="8.5703125" style="144" customWidth="1"/>
    <col min="11270" max="11270" width="9.85546875" style="144" customWidth="1"/>
    <col min="11271" max="11271" width="13.85546875" style="144" customWidth="1"/>
    <col min="11272" max="11275" width="11.140625" style="144" customWidth="1"/>
    <col min="11276" max="11276" width="75.42578125" style="144" customWidth="1"/>
    <col min="11277" max="11277" width="45.28515625" style="144" customWidth="1"/>
    <col min="11278" max="11278" width="75.42578125" style="144" customWidth="1"/>
    <col min="11279" max="11279" width="45.28515625" style="144" customWidth="1"/>
    <col min="11280" max="11520" width="9.140625" style="144"/>
    <col min="11521" max="11521" width="4.42578125" style="144" customWidth="1"/>
    <col min="11522" max="11522" width="11.5703125" style="144" customWidth="1"/>
    <col min="11523" max="11523" width="40.42578125" style="144" customWidth="1"/>
    <col min="11524" max="11524" width="5.5703125" style="144" customWidth="1"/>
    <col min="11525" max="11525" width="8.5703125" style="144" customWidth="1"/>
    <col min="11526" max="11526" width="9.85546875" style="144" customWidth="1"/>
    <col min="11527" max="11527" width="13.85546875" style="144" customWidth="1"/>
    <col min="11528" max="11531" width="11.140625" style="144" customWidth="1"/>
    <col min="11532" max="11532" width="75.42578125" style="144" customWidth="1"/>
    <col min="11533" max="11533" width="45.28515625" style="144" customWidth="1"/>
    <col min="11534" max="11534" width="75.42578125" style="144" customWidth="1"/>
    <col min="11535" max="11535" width="45.28515625" style="144" customWidth="1"/>
    <col min="11536" max="11776" width="9.140625" style="144"/>
    <col min="11777" max="11777" width="4.42578125" style="144" customWidth="1"/>
    <col min="11778" max="11778" width="11.5703125" style="144" customWidth="1"/>
    <col min="11779" max="11779" width="40.42578125" style="144" customWidth="1"/>
    <col min="11780" max="11780" width="5.5703125" style="144" customWidth="1"/>
    <col min="11781" max="11781" width="8.5703125" style="144" customWidth="1"/>
    <col min="11782" max="11782" width="9.85546875" style="144" customWidth="1"/>
    <col min="11783" max="11783" width="13.85546875" style="144" customWidth="1"/>
    <col min="11784" max="11787" width="11.140625" style="144" customWidth="1"/>
    <col min="11788" max="11788" width="75.42578125" style="144" customWidth="1"/>
    <col min="11789" max="11789" width="45.28515625" style="144" customWidth="1"/>
    <col min="11790" max="11790" width="75.42578125" style="144" customWidth="1"/>
    <col min="11791" max="11791" width="45.28515625" style="144" customWidth="1"/>
    <col min="11792" max="12032" width="9.140625" style="144"/>
    <col min="12033" max="12033" width="4.42578125" style="144" customWidth="1"/>
    <col min="12034" max="12034" width="11.5703125" style="144" customWidth="1"/>
    <col min="12035" max="12035" width="40.42578125" style="144" customWidth="1"/>
    <col min="12036" max="12036" width="5.5703125" style="144" customWidth="1"/>
    <col min="12037" max="12037" width="8.5703125" style="144" customWidth="1"/>
    <col min="12038" max="12038" width="9.85546875" style="144" customWidth="1"/>
    <col min="12039" max="12039" width="13.85546875" style="144" customWidth="1"/>
    <col min="12040" max="12043" width="11.140625" style="144" customWidth="1"/>
    <col min="12044" max="12044" width="75.42578125" style="144" customWidth="1"/>
    <col min="12045" max="12045" width="45.28515625" style="144" customWidth="1"/>
    <col min="12046" max="12046" width="75.42578125" style="144" customWidth="1"/>
    <col min="12047" max="12047" width="45.28515625" style="144" customWidth="1"/>
    <col min="12048" max="12288" width="9.140625" style="144"/>
    <col min="12289" max="12289" width="4.42578125" style="144" customWidth="1"/>
    <col min="12290" max="12290" width="11.5703125" style="144" customWidth="1"/>
    <col min="12291" max="12291" width="40.42578125" style="144" customWidth="1"/>
    <col min="12292" max="12292" width="5.5703125" style="144" customWidth="1"/>
    <col min="12293" max="12293" width="8.5703125" style="144" customWidth="1"/>
    <col min="12294" max="12294" width="9.85546875" style="144" customWidth="1"/>
    <col min="12295" max="12295" width="13.85546875" style="144" customWidth="1"/>
    <col min="12296" max="12299" width="11.140625" style="144" customWidth="1"/>
    <col min="12300" max="12300" width="75.42578125" style="144" customWidth="1"/>
    <col min="12301" max="12301" width="45.28515625" style="144" customWidth="1"/>
    <col min="12302" max="12302" width="75.42578125" style="144" customWidth="1"/>
    <col min="12303" max="12303" width="45.28515625" style="144" customWidth="1"/>
    <col min="12304" max="12544" width="9.140625" style="144"/>
    <col min="12545" max="12545" width="4.42578125" style="144" customWidth="1"/>
    <col min="12546" max="12546" width="11.5703125" style="144" customWidth="1"/>
    <col min="12547" max="12547" width="40.42578125" style="144" customWidth="1"/>
    <col min="12548" max="12548" width="5.5703125" style="144" customWidth="1"/>
    <col min="12549" max="12549" width="8.5703125" style="144" customWidth="1"/>
    <col min="12550" max="12550" width="9.85546875" style="144" customWidth="1"/>
    <col min="12551" max="12551" width="13.85546875" style="144" customWidth="1"/>
    <col min="12552" max="12555" width="11.140625" style="144" customWidth="1"/>
    <col min="12556" max="12556" width="75.42578125" style="144" customWidth="1"/>
    <col min="12557" max="12557" width="45.28515625" style="144" customWidth="1"/>
    <col min="12558" max="12558" width="75.42578125" style="144" customWidth="1"/>
    <col min="12559" max="12559" width="45.28515625" style="144" customWidth="1"/>
    <col min="12560" max="12800" width="9.140625" style="144"/>
    <col min="12801" max="12801" width="4.42578125" style="144" customWidth="1"/>
    <col min="12802" max="12802" width="11.5703125" style="144" customWidth="1"/>
    <col min="12803" max="12803" width="40.42578125" style="144" customWidth="1"/>
    <col min="12804" max="12804" width="5.5703125" style="144" customWidth="1"/>
    <col min="12805" max="12805" width="8.5703125" style="144" customWidth="1"/>
    <col min="12806" max="12806" width="9.85546875" style="144" customWidth="1"/>
    <col min="12807" max="12807" width="13.85546875" style="144" customWidth="1"/>
    <col min="12808" max="12811" width="11.140625" style="144" customWidth="1"/>
    <col min="12812" max="12812" width="75.42578125" style="144" customWidth="1"/>
    <col min="12813" max="12813" width="45.28515625" style="144" customWidth="1"/>
    <col min="12814" max="12814" width="75.42578125" style="144" customWidth="1"/>
    <col min="12815" max="12815" width="45.28515625" style="144" customWidth="1"/>
    <col min="12816" max="13056" width="9.140625" style="144"/>
    <col min="13057" max="13057" width="4.42578125" style="144" customWidth="1"/>
    <col min="13058" max="13058" width="11.5703125" style="144" customWidth="1"/>
    <col min="13059" max="13059" width="40.42578125" style="144" customWidth="1"/>
    <col min="13060" max="13060" width="5.5703125" style="144" customWidth="1"/>
    <col min="13061" max="13061" width="8.5703125" style="144" customWidth="1"/>
    <col min="13062" max="13062" width="9.85546875" style="144" customWidth="1"/>
    <col min="13063" max="13063" width="13.85546875" style="144" customWidth="1"/>
    <col min="13064" max="13067" width="11.140625" style="144" customWidth="1"/>
    <col min="13068" max="13068" width="75.42578125" style="144" customWidth="1"/>
    <col min="13069" max="13069" width="45.28515625" style="144" customWidth="1"/>
    <col min="13070" max="13070" width="75.42578125" style="144" customWidth="1"/>
    <col min="13071" max="13071" width="45.28515625" style="144" customWidth="1"/>
    <col min="13072" max="13312" width="9.140625" style="144"/>
    <col min="13313" max="13313" width="4.42578125" style="144" customWidth="1"/>
    <col min="13314" max="13314" width="11.5703125" style="144" customWidth="1"/>
    <col min="13315" max="13315" width="40.42578125" style="144" customWidth="1"/>
    <col min="13316" max="13316" width="5.5703125" style="144" customWidth="1"/>
    <col min="13317" max="13317" width="8.5703125" style="144" customWidth="1"/>
    <col min="13318" max="13318" width="9.85546875" style="144" customWidth="1"/>
    <col min="13319" max="13319" width="13.85546875" style="144" customWidth="1"/>
    <col min="13320" max="13323" width="11.140625" style="144" customWidth="1"/>
    <col min="13324" max="13324" width="75.42578125" style="144" customWidth="1"/>
    <col min="13325" max="13325" width="45.28515625" style="144" customWidth="1"/>
    <col min="13326" max="13326" width="75.42578125" style="144" customWidth="1"/>
    <col min="13327" max="13327" width="45.28515625" style="144" customWidth="1"/>
    <col min="13328" max="13568" width="9.140625" style="144"/>
    <col min="13569" max="13569" width="4.42578125" style="144" customWidth="1"/>
    <col min="13570" max="13570" width="11.5703125" style="144" customWidth="1"/>
    <col min="13571" max="13571" width="40.42578125" style="144" customWidth="1"/>
    <col min="13572" max="13572" width="5.5703125" style="144" customWidth="1"/>
    <col min="13573" max="13573" width="8.5703125" style="144" customWidth="1"/>
    <col min="13574" max="13574" width="9.85546875" style="144" customWidth="1"/>
    <col min="13575" max="13575" width="13.85546875" style="144" customWidth="1"/>
    <col min="13576" max="13579" width="11.140625" style="144" customWidth="1"/>
    <col min="13580" max="13580" width="75.42578125" style="144" customWidth="1"/>
    <col min="13581" max="13581" width="45.28515625" style="144" customWidth="1"/>
    <col min="13582" max="13582" width="75.42578125" style="144" customWidth="1"/>
    <col min="13583" max="13583" width="45.28515625" style="144" customWidth="1"/>
    <col min="13584" max="13824" width="9.140625" style="144"/>
    <col min="13825" max="13825" width="4.42578125" style="144" customWidth="1"/>
    <col min="13826" max="13826" width="11.5703125" style="144" customWidth="1"/>
    <col min="13827" max="13827" width="40.42578125" style="144" customWidth="1"/>
    <col min="13828" max="13828" width="5.5703125" style="144" customWidth="1"/>
    <col min="13829" max="13829" width="8.5703125" style="144" customWidth="1"/>
    <col min="13830" max="13830" width="9.85546875" style="144" customWidth="1"/>
    <col min="13831" max="13831" width="13.85546875" style="144" customWidth="1"/>
    <col min="13832" max="13835" width="11.140625" style="144" customWidth="1"/>
    <col min="13836" max="13836" width="75.42578125" style="144" customWidth="1"/>
    <col min="13837" max="13837" width="45.28515625" style="144" customWidth="1"/>
    <col min="13838" max="13838" width="75.42578125" style="144" customWidth="1"/>
    <col min="13839" max="13839" width="45.28515625" style="144" customWidth="1"/>
    <col min="13840" max="14080" width="9.140625" style="144"/>
    <col min="14081" max="14081" width="4.42578125" style="144" customWidth="1"/>
    <col min="14082" max="14082" width="11.5703125" style="144" customWidth="1"/>
    <col min="14083" max="14083" width="40.42578125" style="144" customWidth="1"/>
    <col min="14084" max="14084" width="5.5703125" style="144" customWidth="1"/>
    <col min="14085" max="14085" width="8.5703125" style="144" customWidth="1"/>
    <col min="14086" max="14086" width="9.85546875" style="144" customWidth="1"/>
    <col min="14087" max="14087" width="13.85546875" style="144" customWidth="1"/>
    <col min="14088" max="14091" width="11.140625" style="144" customWidth="1"/>
    <col min="14092" max="14092" width="75.42578125" style="144" customWidth="1"/>
    <col min="14093" max="14093" width="45.28515625" style="144" customWidth="1"/>
    <col min="14094" max="14094" width="75.42578125" style="144" customWidth="1"/>
    <col min="14095" max="14095" width="45.28515625" style="144" customWidth="1"/>
    <col min="14096" max="14336" width="9.140625" style="144"/>
    <col min="14337" max="14337" width="4.42578125" style="144" customWidth="1"/>
    <col min="14338" max="14338" width="11.5703125" style="144" customWidth="1"/>
    <col min="14339" max="14339" width="40.42578125" style="144" customWidth="1"/>
    <col min="14340" max="14340" width="5.5703125" style="144" customWidth="1"/>
    <col min="14341" max="14341" width="8.5703125" style="144" customWidth="1"/>
    <col min="14342" max="14342" width="9.85546875" style="144" customWidth="1"/>
    <col min="14343" max="14343" width="13.85546875" style="144" customWidth="1"/>
    <col min="14344" max="14347" width="11.140625" style="144" customWidth="1"/>
    <col min="14348" max="14348" width="75.42578125" style="144" customWidth="1"/>
    <col min="14349" max="14349" width="45.28515625" style="144" customWidth="1"/>
    <col min="14350" max="14350" width="75.42578125" style="144" customWidth="1"/>
    <col min="14351" max="14351" width="45.28515625" style="144" customWidth="1"/>
    <col min="14352" max="14592" width="9.140625" style="144"/>
    <col min="14593" max="14593" width="4.42578125" style="144" customWidth="1"/>
    <col min="14594" max="14594" width="11.5703125" style="144" customWidth="1"/>
    <col min="14595" max="14595" width="40.42578125" style="144" customWidth="1"/>
    <col min="14596" max="14596" width="5.5703125" style="144" customWidth="1"/>
    <col min="14597" max="14597" width="8.5703125" style="144" customWidth="1"/>
    <col min="14598" max="14598" width="9.85546875" style="144" customWidth="1"/>
    <col min="14599" max="14599" width="13.85546875" style="144" customWidth="1"/>
    <col min="14600" max="14603" width="11.140625" style="144" customWidth="1"/>
    <col min="14604" max="14604" width="75.42578125" style="144" customWidth="1"/>
    <col min="14605" max="14605" width="45.28515625" style="144" customWidth="1"/>
    <col min="14606" max="14606" width="75.42578125" style="144" customWidth="1"/>
    <col min="14607" max="14607" width="45.28515625" style="144" customWidth="1"/>
    <col min="14608" max="14848" width="9.140625" style="144"/>
    <col min="14849" max="14849" width="4.42578125" style="144" customWidth="1"/>
    <col min="14850" max="14850" width="11.5703125" style="144" customWidth="1"/>
    <col min="14851" max="14851" width="40.42578125" style="144" customWidth="1"/>
    <col min="14852" max="14852" width="5.5703125" style="144" customWidth="1"/>
    <col min="14853" max="14853" width="8.5703125" style="144" customWidth="1"/>
    <col min="14854" max="14854" width="9.85546875" style="144" customWidth="1"/>
    <col min="14855" max="14855" width="13.85546875" style="144" customWidth="1"/>
    <col min="14856" max="14859" width="11.140625" style="144" customWidth="1"/>
    <col min="14860" max="14860" width="75.42578125" style="144" customWidth="1"/>
    <col min="14861" max="14861" width="45.28515625" style="144" customWidth="1"/>
    <col min="14862" max="14862" width="75.42578125" style="144" customWidth="1"/>
    <col min="14863" max="14863" width="45.28515625" style="144" customWidth="1"/>
    <col min="14864" max="15104" width="9.140625" style="144"/>
    <col min="15105" max="15105" width="4.42578125" style="144" customWidth="1"/>
    <col min="15106" max="15106" width="11.5703125" style="144" customWidth="1"/>
    <col min="15107" max="15107" width="40.42578125" style="144" customWidth="1"/>
    <col min="15108" max="15108" width="5.5703125" style="144" customWidth="1"/>
    <col min="15109" max="15109" width="8.5703125" style="144" customWidth="1"/>
    <col min="15110" max="15110" width="9.85546875" style="144" customWidth="1"/>
    <col min="15111" max="15111" width="13.85546875" style="144" customWidth="1"/>
    <col min="15112" max="15115" width="11.140625" style="144" customWidth="1"/>
    <col min="15116" max="15116" width="75.42578125" style="144" customWidth="1"/>
    <col min="15117" max="15117" width="45.28515625" style="144" customWidth="1"/>
    <col min="15118" max="15118" width="75.42578125" style="144" customWidth="1"/>
    <col min="15119" max="15119" width="45.28515625" style="144" customWidth="1"/>
    <col min="15120" max="15360" width="9.140625" style="144"/>
    <col min="15361" max="15361" width="4.42578125" style="144" customWidth="1"/>
    <col min="15362" max="15362" width="11.5703125" style="144" customWidth="1"/>
    <col min="15363" max="15363" width="40.42578125" style="144" customWidth="1"/>
    <col min="15364" max="15364" width="5.5703125" style="144" customWidth="1"/>
    <col min="15365" max="15365" width="8.5703125" style="144" customWidth="1"/>
    <col min="15366" max="15366" width="9.85546875" style="144" customWidth="1"/>
    <col min="15367" max="15367" width="13.85546875" style="144" customWidth="1"/>
    <col min="15368" max="15371" width="11.140625" style="144" customWidth="1"/>
    <col min="15372" max="15372" width="75.42578125" style="144" customWidth="1"/>
    <col min="15373" max="15373" width="45.28515625" style="144" customWidth="1"/>
    <col min="15374" max="15374" width="75.42578125" style="144" customWidth="1"/>
    <col min="15375" max="15375" width="45.28515625" style="144" customWidth="1"/>
    <col min="15376" max="15616" width="9.140625" style="144"/>
    <col min="15617" max="15617" width="4.42578125" style="144" customWidth="1"/>
    <col min="15618" max="15618" width="11.5703125" style="144" customWidth="1"/>
    <col min="15619" max="15619" width="40.42578125" style="144" customWidth="1"/>
    <col min="15620" max="15620" width="5.5703125" style="144" customWidth="1"/>
    <col min="15621" max="15621" width="8.5703125" style="144" customWidth="1"/>
    <col min="15622" max="15622" width="9.85546875" style="144" customWidth="1"/>
    <col min="15623" max="15623" width="13.85546875" style="144" customWidth="1"/>
    <col min="15624" max="15627" width="11.140625" style="144" customWidth="1"/>
    <col min="15628" max="15628" width="75.42578125" style="144" customWidth="1"/>
    <col min="15629" max="15629" width="45.28515625" style="144" customWidth="1"/>
    <col min="15630" max="15630" width="75.42578125" style="144" customWidth="1"/>
    <col min="15631" max="15631" width="45.28515625" style="144" customWidth="1"/>
    <col min="15632" max="15872" width="9.140625" style="144"/>
    <col min="15873" max="15873" width="4.42578125" style="144" customWidth="1"/>
    <col min="15874" max="15874" width="11.5703125" style="144" customWidth="1"/>
    <col min="15875" max="15875" width="40.42578125" style="144" customWidth="1"/>
    <col min="15876" max="15876" width="5.5703125" style="144" customWidth="1"/>
    <col min="15877" max="15877" width="8.5703125" style="144" customWidth="1"/>
    <col min="15878" max="15878" width="9.85546875" style="144" customWidth="1"/>
    <col min="15879" max="15879" width="13.85546875" style="144" customWidth="1"/>
    <col min="15880" max="15883" width="11.140625" style="144" customWidth="1"/>
    <col min="15884" max="15884" width="75.42578125" style="144" customWidth="1"/>
    <col min="15885" max="15885" width="45.28515625" style="144" customWidth="1"/>
    <col min="15886" max="15886" width="75.42578125" style="144" customWidth="1"/>
    <col min="15887" max="15887" width="45.28515625" style="144" customWidth="1"/>
    <col min="15888" max="16128" width="9.140625" style="144"/>
    <col min="16129" max="16129" width="4.42578125" style="144" customWidth="1"/>
    <col min="16130" max="16130" width="11.5703125" style="144" customWidth="1"/>
    <col min="16131" max="16131" width="40.42578125" style="144" customWidth="1"/>
    <col min="16132" max="16132" width="5.5703125" style="144" customWidth="1"/>
    <col min="16133" max="16133" width="8.5703125" style="144" customWidth="1"/>
    <col min="16134" max="16134" width="9.85546875" style="144" customWidth="1"/>
    <col min="16135" max="16135" width="13.85546875" style="144" customWidth="1"/>
    <col min="16136" max="16139" width="11.140625" style="144" customWidth="1"/>
    <col min="16140" max="16140" width="75.42578125" style="144" customWidth="1"/>
    <col min="16141" max="16141" width="45.28515625" style="144" customWidth="1"/>
    <col min="16142" max="16142" width="75.42578125" style="144" customWidth="1"/>
    <col min="16143" max="16143" width="45.28515625" style="144" customWidth="1"/>
    <col min="16144" max="16384" width="9.140625" style="144"/>
  </cols>
  <sheetData>
    <row r="1" spans="1:82" ht="15.75" x14ac:dyDescent="0.25">
      <c r="A1" s="225" t="s">
        <v>81</v>
      </c>
      <c r="B1" s="225"/>
      <c r="C1" s="225"/>
      <c r="D1" s="225"/>
      <c r="E1" s="225"/>
      <c r="F1" s="225"/>
      <c r="G1" s="225"/>
    </row>
    <row r="2" spans="1:82" ht="14.25" customHeight="1" thickBot="1" x14ac:dyDescent="0.25">
      <c r="B2" s="145"/>
      <c r="C2" s="146"/>
      <c r="D2" s="146"/>
      <c r="E2" s="147"/>
      <c r="F2" s="146"/>
      <c r="G2" s="146"/>
    </row>
    <row r="3" spans="1:82" ht="13.5" thickTop="1" x14ac:dyDescent="0.2">
      <c r="A3" s="214" t="s">
        <v>48</v>
      </c>
      <c r="B3" s="215"/>
      <c r="C3" s="95" t="str">
        <f>CONCATENATE(cislostavby," ",nazevstavby)</f>
        <v>9074 CENTRUM SOC.SLUŽEB - PERGOLA</v>
      </c>
      <c r="D3" s="96"/>
      <c r="E3" s="148" t="s">
        <v>64</v>
      </c>
      <c r="F3" s="149">
        <f>Rekapitulace!H1</f>
        <v>90741167</v>
      </c>
      <c r="G3" s="150"/>
    </row>
    <row r="4" spans="1:82" ht="13.5" thickBot="1" x14ac:dyDescent="0.25">
      <c r="A4" s="226" t="s">
        <v>50</v>
      </c>
      <c r="B4" s="217"/>
      <c r="C4" s="101" t="str">
        <f>CONCATENATE(cisloobjektu," ",nazevobjektu)</f>
        <v>1167 PERGOLA označ. A - nová stavba</v>
      </c>
      <c r="D4" s="102"/>
      <c r="E4" s="227" t="str">
        <f>Rekapitulace!G2</f>
        <v>CENTRUM SOC.SLUŽEB - PERGOLA - PERGOLA označ. A -</v>
      </c>
      <c r="F4" s="228"/>
      <c r="G4" s="229"/>
    </row>
    <row r="5" spans="1:82" ht="13.5" thickTop="1" x14ac:dyDescent="0.2">
      <c r="A5" s="151"/>
      <c r="G5" s="153"/>
    </row>
    <row r="6" spans="1:82" ht="22.5" x14ac:dyDescent="0.2">
      <c r="A6" s="154" t="s">
        <v>65</v>
      </c>
      <c r="B6" s="155" t="s">
        <v>66</v>
      </c>
      <c r="C6" s="155" t="s">
        <v>67</v>
      </c>
      <c r="D6" s="155" t="s">
        <v>68</v>
      </c>
      <c r="E6" s="156" t="s">
        <v>69</v>
      </c>
      <c r="F6" s="155" t="s">
        <v>70</v>
      </c>
      <c r="G6" s="157" t="s">
        <v>71</v>
      </c>
      <c r="H6" s="158" t="s">
        <v>72</v>
      </c>
      <c r="I6" s="158" t="s">
        <v>73</v>
      </c>
      <c r="J6" s="158" t="s">
        <v>74</v>
      </c>
      <c r="K6" s="158" t="s">
        <v>75</v>
      </c>
    </row>
    <row r="7" spans="1:82" x14ac:dyDescent="0.2">
      <c r="A7" s="159" t="s">
        <v>76</v>
      </c>
      <c r="B7" s="160" t="s">
        <v>77</v>
      </c>
      <c r="C7" s="161" t="s">
        <v>78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x14ac:dyDescent="0.2">
      <c r="A8" s="168">
        <v>1</v>
      </c>
      <c r="B8" s="169" t="s">
        <v>87</v>
      </c>
      <c r="C8" s="170" t="s">
        <v>88</v>
      </c>
      <c r="D8" s="171" t="s">
        <v>89</v>
      </c>
      <c r="E8" s="172">
        <v>0.72</v>
      </c>
      <c r="F8" s="172">
        <v>0</v>
      </c>
      <c r="G8" s="173">
        <f>E8*F8</f>
        <v>0</v>
      </c>
      <c r="H8" s="174">
        <v>0</v>
      </c>
      <c r="I8" s="174">
        <f>E8*H8</f>
        <v>0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 x14ac:dyDescent="0.2">
      <c r="A9" s="175"/>
      <c r="B9" s="176"/>
      <c r="C9" s="223" t="s">
        <v>90</v>
      </c>
      <c r="D9" s="224"/>
      <c r="E9" s="178">
        <v>0.72</v>
      </c>
      <c r="F9" s="179"/>
      <c r="G9" s="180"/>
      <c r="H9" s="181"/>
      <c r="I9" s="182"/>
      <c r="J9" s="181"/>
      <c r="K9" s="182"/>
      <c r="M9" s="177" t="s">
        <v>90</v>
      </c>
      <c r="O9" s="177"/>
      <c r="Q9" s="167"/>
    </row>
    <row r="10" spans="1:82" x14ac:dyDescent="0.2">
      <c r="A10" s="168">
        <v>2</v>
      </c>
      <c r="B10" s="169" t="s">
        <v>91</v>
      </c>
      <c r="C10" s="170" t="s">
        <v>92</v>
      </c>
      <c r="D10" s="171" t="s">
        <v>89</v>
      </c>
      <c r="E10" s="172">
        <v>0.72</v>
      </c>
      <c r="F10" s="172">
        <v>0</v>
      </c>
      <c r="G10" s="173">
        <f>E10*F10</f>
        <v>0</v>
      </c>
      <c r="H10" s="174">
        <v>0</v>
      </c>
      <c r="I10" s="174">
        <f>E10*H10</f>
        <v>0</v>
      </c>
      <c r="J10" s="174">
        <v>0</v>
      </c>
      <c r="K10" s="174">
        <f>E10*J10</f>
        <v>0</v>
      </c>
      <c r="Q10" s="167">
        <v>2</v>
      </c>
      <c r="AA10" s="144">
        <v>1</v>
      </c>
      <c r="AB10" s="144">
        <v>1</v>
      </c>
      <c r="AC10" s="144">
        <v>1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A10" s="144">
        <v>1</v>
      </c>
      <c r="CB10" s="144">
        <v>1</v>
      </c>
      <c r="CC10" s="167"/>
      <c r="CD10" s="167"/>
    </row>
    <row r="11" spans="1:82" x14ac:dyDescent="0.2">
      <c r="A11" s="168">
        <v>3</v>
      </c>
      <c r="B11" s="169" t="s">
        <v>93</v>
      </c>
      <c r="C11" s="170" t="s">
        <v>94</v>
      </c>
      <c r="D11" s="171" t="s">
        <v>89</v>
      </c>
      <c r="E11" s="172">
        <v>2.88</v>
      </c>
      <c r="F11" s="172">
        <v>0</v>
      </c>
      <c r="G11" s="173">
        <f>E11*F11</f>
        <v>0</v>
      </c>
      <c r="H11" s="174">
        <v>0</v>
      </c>
      <c r="I11" s="174">
        <f>E11*H11</f>
        <v>0</v>
      </c>
      <c r="J11" s="174">
        <v>0</v>
      </c>
      <c r="K11" s="174">
        <f>E11*J11</f>
        <v>0</v>
      </c>
      <c r="Q11" s="167">
        <v>2</v>
      </c>
      <c r="AA11" s="144">
        <v>1</v>
      </c>
      <c r="AB11" s="144">
        <v>1</v>
      </c>
      <c r="AC11" s="144">
        <v>1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A11" s="144">
        <v>1</v>
      </c>
      <c r="CB11" s="144">
        <v>1</v>
      </c>
      <c r="CC11" s="167"/>
      <c r="CD11" s="167"/>
    </row>
    <row r="12" spans="1:82" x14ac:dyDescent="0.2">
      <c r="A12" s="175"/>
      <c r="B12" s="176"/>
      <c r="C12" s="223" t="s">
        <v>95</v>
      </c>
      <c r="D12" s="224"/>
      <c r="E12" s="178">
        <v>2.88</v>
      </c>
      <c r="F12" s="179"/>
      <c r="G12" s="180"/>
      <c r="H12" s="181"/>
      <c r="I12" s="182"/>
      <c r="J12" s="181"/>
      <c r="K12" s="182"/>
      <c r="M12" s="177" t="s">
        <v>95</v>
      </c>
      <c r="O12" s="177"/>
      <c r="Q12" s="167"/>
    </row>
    <row r="13" spans="1:82" x14ac:dyDescent="0.2">
      <c r="A13" s="168">
        <v>4</v>
      </c>
      <c r="B13" s="169" t="s">
        <v>96</v>
      </c>
      <c r="C13" s="170" t="s">
        <v>235</v>
      </c>
      <c r="D13" s="171" t="s">
        <v>89</v>
      </c>
      <c r="E13" s="172">
        <v>0.72</v>
      </c>
      <c r="F13" s="172">
        <v>0</v>
      </c>
      <c r="G13" s="173">
        <f>E13*F13</f>
        <v>0</v>
      </c>
      <c r="H13" s="174">
        <v>0</v>
      </c>
      <c r="I13" s="174">
        <f>E13*H13</f>
        <v>0</v>
      </c>
      <c r="J13" s="174">
        <v>0</v>
      </c>
      <c r="K13" s="174">
        <f>E13*J13</f>
        <v>0</v>
      </c>
      <c r="Q13" s="167">
        <v>2</v>
      </c>
      <c r="AA13" s="144">
        <v>1</v>
      </c>
      <c r="AB13" s="144">
        <v>1</v>
      </c>
      <c r="AC13" s="144">
        <v>1</v>
      </c>
      <c r="BB13" s="144">
        <v>1</v>
      </c>
      <c r="BC13" s="144">
        <f>IF(BB13=1,G13,0)</f>
        <v>0</v>
      </c>
      <c r="BD13" s="144">
        <f>IF(BB13=2,G13,0)</f>
        <v>0</v>
      </c>
      <c r="BE13" s="144">
        <f>IF(BB13=3,G13,0)</f>
        <v>0</v>
      </c>
      <c r="BF13" s="144">
        <f>IF(BB13=4,G13,0)</f>
        <v>0</v>
      </c>
      <c r="BG13" s="144">
        <f>IF(BB13=5,G13,0)</f>
        <v>0</v>
      </c>
      <c r="CA13" s="144">
        <v>1</v>
      </c>
      <c r="CB13" s="144">
        <v>1</v>
      </c>
      <c r="CC13" s="167"/>
      <c r="CD13" s="167"/>
    </row>
    <row r="14" spans="1:82" x14ac:dyDescent="0.2">
      <c r="A14" s="183"/>
      <c r="B14" s="184" t="s">
        <v>79</v>
      </c>
      <c r="C14" s="185" t="str">
        <f>CONCATENATE(B7," ",C7)</f>
        <v>1 Zemní práce</v>
      </c>
      <c r="D14" s="186"/>
      <c r="E14" s="187"/>
      <c r="F14" s="188"/>
      <c r="G14" s="189">
        <f>SUM(G7:G13)</f>
        <v>0</v>
      </c>
      <c r="H14" s="190"/>
      <c r="I14" s="191">
        <f>SUM(I7:I13)</f>
        <v>0</v>
      </c>
      <c r="J14" s="190"/>
      <c r="K14" s="191">
        <f>SUM(K7:K13)</f>
        <v>0</v>
      </c>
      <c r="Q14" s="167">
        <v>4</v>
      </c>
      <c r="BC14" s="192">
        <f>SUM(BC7:BC13)</f>
        <v>0</v>
      </c>
      <c r="BD14" s="192">
        <f>SUM(BD7:BD13)</f>
        <v>0</v>
      </c>
      <c r="BE14" s="192">
        <f>SUM(BE7:BE13)</f>
        <v>0</v>
      </c>
      <c r="BF14" s="192">
        <f>SUM(BF7:BF13)</f>
        <v>0</v>
      </c>
      <c r="BG14" s="192">
        <f>SUM(BG7:BG13)</f>
        <v>0</v>
      </c>
    </row>
    <row r="15" spans="1:82" x14ac:dyDescent="0.2">
      <c r="A15" s="159" t="s">
        <v>76</v>
      </c>
      <c r="B15" s="160" t="s">
        <v>97</v>
      </c>
      <c r="C15" s="161" t="s">
        <v>98</v>
      </c>
      <c r="D15" s="162"/>
      <c r="E15" s="163"/>
      <c r="F15" s="163"/>
      <c r="G15" s="164"/>
      <c r="H15" s="165"/>
      <c r="I15" s="166"/>
      <c r="J15" s="165"/>
      <c r="K15" s="166"/>
      <c r="Q15" s="167">
        <v>1</v>
      </c>
    </row>
    <row r="16" spans="1:82" x14ac:dyDescent="0.2">
      <c r="A16" s="168">
        <v>5</v>
      </c>
      <c r="B16" s="169" t="s">
        <v>99</v>
      </c>
      <c r="C16" s="170" t="s">
        <v>100</v>
      </c>
      <c r="D16" s="171" t="s">
        <v>89</v>
      </c>
      <c r="E16" s="172">
        <v>1.0764</v>
      </c>
      <c r="F16" s="172">
        <v>0</v>
      </c>
      <c r="G16" s="173">
        <f>E16*F16</f>
        <v>0</v>
      </c>
      <c r="H16" s="174">
        <v>2.33237999999983</v>
      </c>
      <c r="I16" s="174">
        <f>E16*H16</f>
        <v>2.510573831999817</v>
      </c>
      <c r="J16" s="174">
        <v>0</v>
      </c>
      <c r="K16" s="174">
        <f>E16*J16</f>
        <v>0</v>
      </c>
      <c r="Q16" s="167">
        <v>2</v>
      </c>
      <c r="AA16" s="144">
        <v>1</v>
      </c>
      <c r="AB16" s="144">
        <v>1</v>
      </c>
      <c r="AC16" s="144">
        <v>1</v>
      </c>
      <c r="BB16" s="144">
        <v>1</v>
      </c>
      <c r="BC16" s="144">
        <f>IF(BB16=1,G16,0)</f>
        <v>0</v>
      </c>
      <c r="BD16" s="144">
        <f>IF(BB16=2,G16,0)</f>
        <v>0</v>
      </c>
      <c r="BE16" s="144">
        <f>IF(BB16=3,G16,0)</f>
        <v>0</v>
      </c>
      <c r="BF16" s="144">
        <f>IF(BB16=4,G16,0)</f>
        <v>0</v>
      </c>
      <c r="BG16" s="144">
        <f>IF(BB16=5,G16,0)</f>
        <v>0</v>
      </c>
      <c r="CA16" s="144">
        <v>1</v>
      </c>
      <c r="CB16" s="144">
        <v>1</v>
      </c>
      <c r="CC16" s="167"/>
      <c r="CD16" s="167"/>
    </row>
    <row r="17" spans="1:82" x14ac:dyDescent="0.2">
      <c r="A17" s="175"/>
      <c r="B17" s="176"/>
      <c r="C17" s="223" t="s">
        <v>101</v>
      </c>
      <c r="D17" s="224"/>
      <c r="E17" s="178">
        <v>1.04</v>
      </c>
      <c r="F17" s="179"/>
      <c r="G17" s="180"/>
      <c r="H17" s="181"/>
      <c r="I17" s="182"/>
      <c r="J17" s="181"/>
      <c r="K17" s="182"/>
      <c r="M17" s="177" t="s">
        <v>101</v>
      </c>
      <c r="O17" s="177"/>
      <c r="Q17" s="167"/>
    </row>
    <row r="18" spans="1:82" x14ac:dyDescent="0.2">
      <c r="A18" s="175"/>
      <c r="B18" s="176"/>
      <c r="C18" s="223" t="s">
        <v>102</v>
      </c>
      <c r="D18" s="224"/>
      <c r="E18" s="178">
        <v>3.6400000000000002E-2</v>
      </c>
      <c r="F18" s="179"/>
      <c r="G18" s="180"/>
      <c r="H18" s="181"/>
      <c r="I18" s="182"/>
      <c r="J18" s="181"/>
      <c r="K18" s="182"/>
      <c r="M18" s="177" t="s">
        <v>102</v>
      </c>
      <c r="O18" s="177"/>
      <c r="Q18" s="167"/>
    </row>
    <row r="19" spans="1:82" x14ac:dyDescent="0.2">
      <c r="A19" s="183"/>
      <c r="B19" s="184" t="s">
        <v>79</v>
      </c>
      <c r="C19" s="185" t="str">
        <f>CONCATENATE(B15," ",C15)</f>
        <v>2 Základy a zvláštní zakládání</v>
      </c>
      <c r="D19" s="186"/>
      <c r="E19" s="187"/>
      <c r="F19" s="188"/>
      <c r="G19" s="189">
        <f>SUM(G15:G18)</f>
        <v>0</v>
      </c>
      <c r="H19" s="190"/>
      <c r="I19" s="191">
        <f>SUM(I15:I18)</f>
        <v>2.510573831999817</v>
      </c>
      <c r="J19" s="190"/>
      <c r="K19" s="191">
        <f>SUM(K15:K18)</f>
        <v>0</v>
      </c>
      <c r="Q19" s="167">
        <v>4</v>
      </c>
      <c r="BC19" s="192">
        <f>SUM(BC15:BC18)</f>
        <v>0</v>
      </c>
      <c r="BD19" s="192">
        <f>SUM(BD15:BD18)</f>
        <v>0</v>
      </c>
      <c r="BE19" s="192">
        <f>SUM(BE15:BE18)</f>
        <v>0</v>
      </c>
      <c r="BF19" s="192">
        <f>SUM(BF15:BF18)</f>
        <v>0</v>
      </c>
      <c r="BG19" s="192">
        <f>SUM(BG15:BG18)</f>
        <v>0</v>
      </c>
    </row>
    <row r="20" spans="1:82" x14ac:dyDescent="0.2">
      <c r="A20" s="159" t="s">
        <v>76</v>
      </c>
      <c r="B20" s="160" t="s">
        <v>103</v>
      </c>
      <c r="C20" s="161" t="s">
        <v>104</v>
      </c>
      <c r="D20" s="162"/>
      <c r="E20" s="163"/>
      <c r="F20" s="163"/>
      <c r="G20" s="164"/>
      <c r="H20" s="165"/>
      <c r="I20" s="166"/>
      <c r="J20" s="165"/>
      <c r="K20" s="166"/>
      <c r="Q20" s="167">
        <v>1</v>
      </c>
    </row>
    <row r="21" spans="1:82" ht="22.5" x14ac:dyDescent="0.2">
      <c r="A21" s="168">
        <v>6</v>
      </c>
      <c r="B21" s="169" t="s">
        <v>105</v>
      </c>
      <c r="C21" s="170" t="s">
        <v>106</v>
      </c>
      <c r="D21" s="171" t="s">
        <v>107</v>
      </c>
      <c r="E21" s="172">
        <v>12.8</v>
      </c>
      <c r="F21" s="172">
        <v>0</v>
      </c>
      <c r="G21" s="173">
        <f>E21*F21</f>
        <v>0</v>
      </c>
      <c r="H21" s="174">
        <v>0.35132000000021402</v>
      </c>
      <c r="I21" s="174">
        <f>E21*H21</f>
        <v>4.4968960000027396</v>
      </c>
      <c r="J21" s="174">
        <v>0</v>
      </c>
      <c r="K21" s="174">
        <f>E21*J21</f>
        <v>0</v>
      </c>
      <c r="Q21" s="167">
        <v>2</v>
      </c>
      <c r="AA21" s="144">
        <v>1</v>
      </c>
      <c r="AB21" s="144">
        <v>1</v>
      </c>
      <c r="AC21" s="144">
        <v>1</v>
      </c>
      <c r="BB21" s="144">
        <v>1</v>
      </c>
      <c r="BC21" s="144">
        <f>IF(BB21=1,G21,0)</f>
        <v>0</v>
      </c>
      <c r="BD21" s="144">
        <f>IF(BB21=2,G21,0)</f>
        <v>0</v>
      </c>
      <c r="BE21" s="144">
        <f>IF(BB21=3,G21,0)</f>
        <v>0</v>
      </c>
      <c r="BF21" s="144">
        <f>IF(BB21=4,G21,0)</f>
        <v>0</v>
      </c>
      <c r="BG21" s="144">
        <f>IF(BB21=5,G21,0)</f>
        <v>0</v>
      </c>
      <c r="CA21" s="144">
        <v>1</v>
      </c>
      <c r="CB21" s="144">
        <v>1</v>
      </c>
      <c r="CC21" s="167"/>
      <c r="CD21" s="167"/>
    </row>
    <row r="22" spans="1:82" x14ac:dyDescent="0.2">
      <c r="A22" s="175"/>
      <c r="B22" s="176"/>
      <c r="C22" s="223" t="s">
        <v>108</v>
      </c>
      <c r="D22" s="224"/>
      <c r="E22" s="178">
        <v>1.28</v>
      </c>
      <c r="F22" s="179"/>
      <c r="G22" s="180"/>
      <c r="H22" s="181"/>
      <c r="I22" s="182"/>
      <c r="J22" s="181"/>
      <c r="K22" s="182"/>
      <c r="M22" s="177" t="s">
        <v>108</v>
      </c>
      <c r="O22" s="177"/>
      <c r="Q22" s="167"/>
    </row>
    <row r="23" spans="1:82" x14ac:dyDescent="0.2">
      <c r="A23" s="175"/>
      <c r="B23" s="176"/>
      <c r="C23" s="223" t="s">
        <v>109</v>
      </c>
      <c r="D23" s="224"/>
      <c r="E23" s="178">
        <v>11.52</v>
      </c>
      <c r="F23" s="179"/>
      <c r="G23" s="180"/>
      <c r="H23" s="181"/>
      <c r="I23" s="182"/>
      <c r="J23" s="181"/>
      <c r="K23" s="182"/>
      <c r="M23" s="177" t="s">
        <v>109</v>
      </c>
      <c r="O23" s="177"/>
      <c r="Q23" s="167"/>
    </row>
    <row r="24" spans="1:82" x14ac:dyDescent="0.2">
      <c r="A24" s="183"/>
      <c r="B24" s="184" t="s">
        <v>79</v>
      </c>
      <c r="C24" s="185" t="str">
        <f>CONCATENATE(B20," ",C20)</f>
        <v>5 Komunikace</v>
      </c>
      <c r="D24" s="186"/>
      <c r="E24" s="187"/>
      <c r="F24" s="188"/>
      <c r="G24" s="189">
        <f>SUM(G20:G23)</f>
        <v>0</v>
      </c>
      <c r="H24" s="190"/>
      <c r="I24" s="191">
        <f>SUM(I20:I23)</f>
        <v>4.4968960000027396</v>
      </c>
      <c r="J24" s="190"/>
      <c r="K24" s="191">
        <f>SUM(K20:K23)</f>
        <v>0</v>
      </c>
      <c r="Q24" s="167">
        <v>4</v>
      </c>
      <c r="BC24" s="192">
        <f>SUM(BC20:BC23)</f>
        <v>0</v>
      </c>
      <c r="BD24" s="192">
        <f>SUM(BD20:BD23)</f>
        <v>0</v>
      </c>
      <c r="BE24" s="192">
        <f>SUM(BE20:BE23)</f>
        <v>0</v>
      </c>
      <c r="BF24" s="192">
        <f>SUM(BF20:BF23)</f>
        <v>0</v>
      </c>
      <c r="BG24" s="192">
        <f>SUM(BG20:BG23)</f>
        <v>0</v>
      </c>
    </row>
    <row r="25" spans="1:82" x14ac:dyDescent="0.2">
      <c r="A25" s="159" t="s">
        <v>76</v>
      </c>
      <c r="B25" s="160" t="s">
        <v>110</v>
      </c>
      <c r="C25" s="161" t="s">
        <v>111</v>
      </c>
      <c r="D25" s="162"/>
      <c r="E25" s="163"/>
      <c r="F25" s="163"/>
      <c r="G25" s="164"/>
      <c r="H25" s="165"/>
      <c r="I25" s="166"/>
      <c r="J25" s="165"/>
      <c r="K25" s="166"/>
      <c r="Q25" s="167">
        <v>1</v>
      </c>
    </row>
    <row r="26" spans="1:82" ht="22.5" x14ac:dyDescent="0.2">
      <c r="A26" s="168">
        <v>7</v>
      </c>
      <c r="B26" s="169" t="s">
        <v>112</v>
      </c>
      <c r="C26" s="170" t="s">
        <v>113</v>
      </c>
      <c r="D26" s="171" t="s">
        <v>107</v>
      </c>
      <c r="E26" s="172">
        <v>7.5</v>
      </c>
      <c r="F26" s="172">
        <v>0</v>
      </c>
      <c r="G26" s="173">
        <f>E26*F26</f>
        <v>0</v>
      </c>
      <c r="H26" s="174">
        <v>1.92999999999977E-3</v>
      </c>
      <c r="I26" s="174">
        <f>E26*H26</f>
        <v>1.4474999999998276E-2</v>
      </c>
      <c r="J26" s="174">
        <v>0</v>
      </c>
      <c r="K26" s="174">
        <f>E26*J26</f>
        <v>0</v>
      </c>
      <c r="Q26" s="167">
        <v>2</v>
      </c>
      <c r="AA26" s="144">
        <v>1</v>
      </c>
      <c r="AB26" s="144">
        <v>1</v>
      </c>
      <c r="AC26" s="144">
        <v>1</v>
      </c>
      <c r="BB26" s="144">
        <v>1</v>
      </c>
      <c r="BC26" s="144">
        <f>IF(BB26=1,G26,0)</f>
        <v>0</v>
      </c>
      <c r="BD26" s="144">
        <f>IF(BB26=2,G26,0)</f>
        <v>0</v>
      </c>
      <c r="BE26" s="144">
        <f>IF(BB26=3,G26,0)</f>
        <v>0</v>
      </c>
      <c r="BF26" s="144">
        <f>IF(BB26=4,G26,0)</f>
        <v>0</v>
      </c>
      <c r="BG26" s="144">
        <f>IF(BB26=5,G26,0)</f>
        <v>0</v>
      </c>
      <c r="CA26" s="144">
        <v>1</v>
      </c>
      <c r="CB26" s="144">
        <v>1</v>
      </c>
      <c r="CC26" s="167"/>
      <c r="CD26" s="167"/>
    </row>
    <row r="27" spans="1:82" x14ac:dyDescent="0.2">
      <c r="A27" s="175"/>
      <c r="B27" s="176"/>
      <c r="C27" s="223" t="s">
        <v>114</v>
      </c>
      <c r="D27" s="224"/>
      <c r="E27" s="178">
        <v>7.5</v>
      </c>
      <c r="F27" s="179"/>
      <c r="G27" s="180"/>
      <c r="H27" s="181"/>
      <c r="I27" s="182"/>
      <c r="J27" s="181"/>
      <c r="K27" s="182"/>
      <c r="M27" s="177" t="s">
        <v>114</v>
      </c>
      <c r="O27" s="177"/>
      <c r="Q27" s="167"/>
    </row>
    <row r="28" spans="1:82" x14ac:dyDescent="0.2">
      <c r="A28" s="183"/>
      <c r="B28" s="184" t="s">
        <v>79</v>
      </c>
      <c r="C28" s="185" t="str">
        <f>CONCATENATE(B25," ",C25)</f>
        <v>61 Upravy povrchů vnitřní</v>
      </c>
      <c r="D28" s="186"/>
      <c r="E28" s="187"/>
      <c r="F28" s="188"/>
      <c r="G28" s="189">
        <f>SUM(G25:G27)</f>
        <v>0</v>
      </c>
      <c r="H28" s="190"/>
      <c r="I28" s="191">
        <f>SUM(I25:I27)</f>
        <v>1.4474999999998276E-2</v>
      </c>
      <c r="J28" s="190"/>
      <c r="K28" s="191">
        <f>SUM(K25:K27)</f>
        <v>0</v>
      </c>
      <c r="Q28" s="167">
        <v>4</v>
      </c>
      <c r="BC28" s="192">
        <f>SUM(BC25:BC27)</f>
        <v>0</v>
      </c>
      <c r="BD28" s="192">
        <f>SUM(BD25:BD27)</f>
        <v>0</v>
      </c>
      <c r="BE28" s="192">
        <f>SUM(BE25:BE27)</f>
        <v>0</v>
      </c>
      <c r="BF28" s="192">
        <f>SUM(BF25:BF27)</f>
        <v>0</v>
      </c>
      <c r="BG28" s="192">
        <f>SUM(BG25:BG27)</f>
        <v>0</v>
      </c>
    </row>
    <row r="29" spans="1:82" x14ac:dyDescent="0.2">
      <c r="A29" s="159" t="s">
        <v>76</v>
      </c>
      <c r="B29" s="160" t="s">
        <v>115</v>
      </c>
      <c r="C29" s="161" t="s">
        <v>116</v>
      </c>
      <c r="D29" s="162"/>
      <c r="E29" s="163"/>
      <c r="F29" s="163"/>
      <c r="G29" s="164"/>
      <c r="H29" s="165"/>
      <c r="I29" s="166"/>
      <c r="J29" s="165"/>
      <c r="K29" s="166"/>
      <c r="Q29" s="167">
        <v>1</v>
      </c>
    </row>
    <row r="30" spans="1:82" x14ac:dyDescent="0.2">
      <c r="A30" s="168">
        <v>8</v>
      </c>
      <c r="B30" s="169" t="s">
        <v>117</v>
      </c>
      <c r="C30" s="170" t="s">
        <v>118</v>
      </c>
      <c r="D30" s="171" t="s">
        <v>107</v>
      </c>
      <c r="E30" s="172">
        <v>41.0154</v>
      </c>
      <c r="F30" s="172">
        <v>0</v>
      </c>
      <c r="G30" s="173">
        <f>E30*F30</f>
        <v>0</v>
      </c>
      <c r="H30" s="174">
        <v>1.5800000000005801E-3</v>
      </c>
      <c r="I30" s="174">
        <f>E30*H30</f>
        <v>6.4804332000023793E-2</v>
      </c>
      <c r="J30" s="174">
        <v>0</v>
      </c>
      <c r="K30" s="174">
        <f>E30*J30</f>
        <v>0</v>
      </c>
      <c r="Q30" s="167">
        <v>2</v>
      </c>
      <c r="AA30" s="144">
        <v>1</v>
      </c>
      <c r="AB30" s="144">
        <v>1</v>
      </c>
      <c r="AC30" s="144">
        <v>1</v>
      </c>
      <c r="BB30" s="144">
        <v>1</v>
      </c>
      <c r="BC30" s="144">
        <f>IF(BB30=1,G30,0)</f>
        <v>0</v>
      </c>
      <c r="BD30" s="144">
        <f>IF(BB30=2,G30,0)</f>
        <v>0</v>
      </c>
      <c r="BE30" s="144">
        <f>IF(BB30=3,G30,0)</f>
        <v>0</v>
      </c>
      <c r="BF30" s="144">
        <f>IF(BB30=4,G30,0)</f>
        <v>0</v>
      </c>
      <c r="BG30" s="144">
        <f>IF(BB30=5,G30,0)</f>
        <v>0</v>
      </c>
      <c r="CA30" s="144">
        <v>1</v>
      </c>
      <c r="CB30" s="144">
        <v>1</v>
      </c>
      <c r="CC30" s="167"/>
      <c r="CD30" s="167"/>
    </row>
    <row r="31" spans="1:82" x14ac:dyDescent="0.2">
      <c r="A31" s="175"/>
      <c r="B31" s="176"/>
      <c r="C31" s="223" t="s">
        <v>119</v>
      </c>
      <c r="D31" s="224"/>
      <c r="E31" s="178">
        <v>41.0154</v>
      </c>
      <c r="F31" s="179"/>
      <c r="G31" s="180"/>
      <c r="H31" s="181"/>
      <c r="I31" s="182"/>
      <c r="J31" s="181"/>
      <c r="K31" s="182"/>
      <c r="M31" s="177" t="s">
        <v>119</v>
      </c>
      <c r="O31" s="177"/>
      <c r="Q31" s="167"/>
    </row>
    <row r="32" spans="1:82" x14ac:dyDescent="0.2">
      <c r="A32" s="183"/>
      <c r="B32" s="184" t="s">
        <v>79</v>
      </c>
      <c r="C32" s="185" t="str">
        <f>CONCATENATE(B29," ",C29)</f>
        <v>94 Lešení a stavební výtahy</v>
      </c>
      <c r="D32" s="186"/>
      <c r="E32" s="187"/>
      <c r="F32" s="188"/>
      <c r="G32" s="189">
        <f>SUM(G29:G31)</f>
        <v>0</v>
      </c>
      <c r="H32" s="190"/>
      <c r="I32" s="191">
        <f>SUM(I29:I31)</f>
        <v>6.4804332000023793E-2</v>
      </c>
      <c r="J32" s="190"/>
      <c r="K32" s="191">
        <f>SUM(K29:K31)</f>
        <v>0</v>
      </c>
      <c r="Q32" s="167">
        <v>4</v>
      </c>
      <c r="BC32" s="192">
        <f>SUM(BC29:BC31)</f>
        <v>0</v>
      </c>
      <c r="BD32" s="192">
        <f>SUM(BD29:BD31)</f>
        <v>0</v>
      </c>
      <c r="BE32" s="192">
        <f>SUM(BE29:BE31)</f>
        <v>0</v>
      </c>
      <c r="BF32" s="192">
        <f>SUM(BF29:BF31)</f>
        <v>0</v>
      </c>
      <c r="BG32" s="192">
        <f>SUM(BG29:BG31)</f>
        <v>0</v>
      </c>
    </row>
    <row r="33" spans="1:82" x14ac:dyDescent="0.2">
      <c r="A33" s="159" t="s">
        <v>76</v>
      </c>
      <c r="B33" s="160" t="s">
        <v>120</v>
      </c>
      <c r="C33" s="161" t="s">
        <v>121</v>
      </c>
      <c r="D33" s="162"/>
      <c r="E33" s="163"/>
      <c r="F33" s="163"/>
      <c r="G33" s="164"/>
      <c r="H33" s="165"/>
      <c r="I33" s="166"/>
      <c r="J33" s="165"/>
      <c r="K33" s="166"/>
      <c r="Q33" s="167">
        <v>1</v>
      </c>
    </row>
    <row r="34" spans="1:82" ht="22.5" x14ac:dyDescent="0.2">
      <c r="A34" s="168">
        <v>9</v>
      </c>
      <c r="B34" s="169" t="s">
        <v>122</v>
      </c>
      <c r="C34" s="170" t="s">
        <v>123</v>
      </c>
      <c r="D34" s="171" t="s">
        <v>107</v>
      </c>
      <c r="E34" s="172">
        <v>100</v>
      </c>
      <c r="F34" s="172">
        <v>0</v>
      </c>
      <c r="G34" s="173">
        <f>E34*F34</f>
        <v>0</v>
      </c>
      <c r="H34" s="174">
        <v>0</v>
      </c>
      <c r="I34" s="174">
        <f>E34*H34</f>
        <v>0</v>
      </c>
      <c r="J34" s="174">
        <v>0</v>
      </c>
      <c r="K34" s="174">
        <f>E34*J34</f>
        <v>0</v>
      </c>
      <c r="Q34" s="167">
        <v>2</v>
      </c>
      <c r="AA34" s="144">
        <v>12</v>
      </c>
      <c r="AB34" s="144">
        <v>0</v>
      </c>
      <c r="AC34" s="144">
        <v>9</v>
      </c>
      <c r="BB34" s="144">
        <v>1</v>
      </c>
      <c r="BC34" s="144">
        <f>IF(BB34=1,G34,0)</f>
        <v>0</v>
      </c>
      <c r="BD34" s="144">
        <f>IF(BB34=2,G34,0)</f>
        <v>0</v>
      </c>
      <c r="BE34" s="144">
        <f>IF(BB34=3,G34,0)</f>
        <v>0</v>
      </c>
      <c r="BF34" s="144">
        <f>IF(BB34=4,G34,0)</f>
        <v>0</v>
      </c>
      <c r="BG34" s="144">
        <f>IF(BB34=5,G34,0)</f>
        <v>0</v>
      </c>
      <c r="CA34" s="144">
        <v>12</v>
      </c>
      <c r="CB34" s="144">
        <v>0</v>
      </c>
      <c r="CC34" s="167"/>
      <c r="CD34" s="167"/>
    </row>
    <row r="35" spans="1:82" x14ac:dyDescent="0.2">
      <c r="A35" s="175"/>
      <c r="B35" s="176"/>
      <c r="C35" s="223" t="s">
        <v>124</v>
      </c>
      <c r="D35" s="224"/>
      <c r="E35" s="178">
        <v>100</v>
      </c>
      <c r="F35" s="179"/>
      <c r="G35" s="180"/>
      <c r="H35" s="181"/>
      <c r="I35" s="182"/>
      <c r="J35" s="181"/>
      <c r="K35" s="182"/>
      <c r="M35" s="177">
        <v>100</v>
      </c>
      <c r="O35" s="177"/>
      <c r="Q35" s="167"/>
    </row>
    <row r="36" spans="1:82" x14ac:dyDescent="0.2">
      <c r="A36" s="183"/>
      <c r="B36" s="184" t="s">
        <v>79</v>
      </c>
      <c r="C36" s="185" t="str">
        <f>CONCATENATE(B33," ",C33)</f>
        <v>95 Dokončovací konstrukce na pozemních stavbách</v>
      </c>
      <c r="D36" s="186"/>
      <c r="E36" s="187"/>
      <c r="F36" s="188"/>
      <c r="G36" s="189">
        <f>SUM(G33:G35)</f>
        <v>0</v>
      </c>
      <c r="H36" s="190"/>
      <c r="I36" s="191">
        <f>SUM(I33:I35)</f>
        <v>0</v>
      </c>
      <c r="J36" s="190"/>
      <c r="K36" s="191">
        <f>SUM(K33:K35)</f>
        <v>0</v>
      </c>
      <c r="Q36" s="167">
        <v>4</v>
      </c>
      <c r="BC36" s="192">
        <f>SUM(BC33:BC35)</f>
        <v>0</v>
      </c>
      <c r="BD36" s="192">
        <f>SUM(BD33:BD35)</f>
        <v>0</v>
      </c>
      <c r="BE36" s="192">
        <f>SUM(BE33:BE35)</f>
        <v>0</v>
      </c>
      <c r="BF36" s="192">
        <f>SUM(BF33:BF35)</f>
        <v>0</v>
      </c>
      <c r="BG36" s="192">
        <f>SUM(BG33:BG35)</f>
        <v>0</v>
      </c>
    </row>
    <row r="37" spans="1:82" x14ac:dyDescent="0.2">
      <c r="A37" s="159" t="s">
        <v>76</v>
      </c>
      <c r="B37" s="160" t="s">
        <v>125</v>
      </c>
      <c r="C37" s="161" t="s">
        <v>126</v>
      </c>
      <c r="D37" s="162"/>
      <c r="E37" s="163"/>
      <c r="F37" s="163"/>
      <c r="G37" s="164"/>
      <c r="H37" s="165"/>
      <c r="I37" s="166"/>
      <c r="J37" s="165"/>
      <c r="K37" s="166"/>
      <c r="Q37" s="167">
        <v>1</v>
      </c>
    </row>
    <row r="38" spans="1:82" ht="22.5" x14ac:dyDescent="0.2">
      <c r="A38" s="168">
        <v>10</v>
      </c>
      <c r="B38" s="169" t="s">
        <v>127</v>
      </c>
      <c r="C38" s="170" t="s">
        <v>128</v>
      </c>
      <c r="D38" s="171" t="s">
        <v>89</v>
      </c>
      <c r="E38" s="172">
        <v>0.16</v>
      </c>
      <c r="F38" s="172">
        <v>0</v>
      </c>
      <c r="G38" s="173">
        <f>E38*F38</f>
        <v>0</v>
      </c>
      <c r="H38" s="174">
        <v>0</v>
      </c>
      <c r="I38" s="174">
        <f>E38*H38</f>
        <v>0</v>
      </c>
      <c r="J38" s="174">
        <v>0</v>
      </c>
      <c r="K38" s="174">
        <f>E38*J38</f>
        <v>0</v>
      </c>
      <c r="Q38" s="167">
        <v>2</v>
      </c>
      <c r="AA38" s="144">
        <v>1</v>
      </c>
      <c r="AB38" s="144">
        <v>1</v>
      </c>
      <c r="AC38" s="144">
        <v>1</v>
      </c>
      <c r="BB38" s="144">
        <v>1</v>
      </c>
      <c r="BC38" s="144">
        <f>IF(BB38=1,G38,0)</f>
        <v>0</v>
      </c>
      <c r="BD38" s="144">
        <f>IF(BB38=2,G38,0)</f>
        <v>0</v>
      </c>
      <c r="BE38" s="144">
        <f>IF(BB38=3,G38,0)</f>
        <v>0</v>
      </c>
      <c r="BF38" s="144">
        <f>IF(BB38=4,G38,0)</f>
        <v>0</v>
      </c>
      <c r="BG38" s="144">
        <f>IF(BB38=5,G38,0)</f>
        <v>0</v>
      </c>
      <c r="CA38" s="144">
        <v>1</v>
      </c>
      <c r="CB38" s="144">
        <v>1</v>
      </c>
      <c r="CC38" s="167"/>
      <c r="CD38" s="167"/>
    </row>
    <row r="39" spans="1:82" x14ac:dyDescent="0.2">
      <c r="A39" s="175"/>
      <c r="B39" s="176"/>
      <c r="C39" s="223" t="s">
        <v>129</v>
      </c>
      <c r="D39" s="224"/>
      <c r="E39" s="178">
        <v>0.16</v>
      </c>
      <c r="F39" s="179"/>
      <c r="G39" s="180"/>
      <c r="H39" s="181"/>
      <c r="I39" s="182"/>
      <c r="J39" s="181"/>
      <c r="K39" s="182"/>
      <c r="M39" s="177" t="s">
        <v>129</v>
      </c>
      <c r="O39" s="177"/>
      <c r="Q39" s="167"/>
    </row>
    <row r="40" spans="1:82" x14ac:dyDescent="0.2">
      <c r="A40" s="168">
        <v>11</v>
      </c>
      <c r="B40" s="169" t="s">
        <v>130</v>
      </c>
      <c r="C40" s="170" t="s">
        <v>131</v>
      </c>
      <c r="D40" s="171" t="s">
        <v>107</v>
      </c>
      <c r="E40" s="172">
        <v>14.4</v>
      </c>
      <c r="F40" s="172">
        <v>0</v>
      </c>
      <c r="G40" s="173">
        <f>E40*F40</f>
        <v>0</v>
      </c>
      <c r="H40" s="174">
        <v>0</v>
      </c>
      <c r="I40" s="174">
        <f>E40*H40</f>
        <v>0</v>
      </c>
      <c r="J40" s="174">
        <v>0</v>
      </c>
      <c r="K40" s="174">
        <f>E40*J40</f>
        <v>0</v>
      </c>
      <c r="Q40" s="167">
        <v>2</v>
      </c>
      <c r="AA40" s="144">
        <v>1</v>
      </c>
      <c r="AB40" s="144">
        <v>1</v>
      </c>
      <c r="AC40" s="144">
        <v>1</v>
      </c>
      <c r="BB40" s="144">
        <v>1</v>
      </c>
      <c r="BC40" s="144">
        <f>IF(BB40=1,G40,0)</f>
        <v>0</v>
      </c>
      <c r="BD40" s="144">
        <f>IF(BB40=2,G40,0)</f>
        <v>0</v>
      </c>
      <c r="BE40" s="144">
        <f>IF(BB40=3,G40,0)</f>
        <v>0</v>
      </c>
      <c r="BF40" s="144">
        <f>IF(BB40=4,G40,0)</f>
        <v>0</v>
      </c>
      <c r="BG40" s="144">
        <f>IF(BB40=5,G40,0)</f>
        <v>0</v>
      </c>
      <c r="CA40" s="144">
        <v>1</v>
      </c>
      <c r="CB40" s="144">
        <v>1</v>
      </c>
      <c r="CC40" s="167"/>
      <c r="CD40" s="167"/>
    </row>
    <row r="41" spans="1:82" x14ac:dyDescent="0.2">
      <c r="A41" s="175"/>
      <c r="B41" s="176"/>
      <c r="C41" s="223" t="s">
        <v>132</v>
      </c>
      <c r="D41" s="224"/>
      <c r="E41" s="178">
        <v>14.4</v>
      </c>
      <c r="F41" s="179"/>
      <c r="G41" s="180"/>
      <c r="H41" s="181"/>
      <c r="I41" s="182"/>
      <c r="J41" s="181"/>
      <c r="K41" s="182"/>
      <c r="M41" s="177" t="s">
        <v>132</v>
      </c>
      <c r="O41" s="177"/>
      <c r="Q41" s="167"/>
    </row>
    <row r="42" spans="1:82" ht="22.5" x14ac:dyDescent="0.2">
      <c r="A42" s="168">
        <v>12</v>
      </c>
      <c r="B42" s="169" t="s">
        <v>133</v>
      </c>
      <c r="C42" s="170" t="s">
        <v>134</v>
      </c>
      <c r="D42" s="171" t="s">
        <v>89</v>
      </c>
      <c r="E42" s="172">
        <v>0.32</v>
      </c>
      <c r="F42" s="172">
        <v>0</v>
      </c>
      <c r="G42" s="173">
        <f>E42*F42</f>
        <v>0</v>
      </c>
      <c r="H42" s="174">
        <v>0</v>
      </c>
      <c r="I42" s="174">
        <f>E42*H42</f>
        <v>0</v>
      </c>
      <c r="J42" s="174">
        <v>0</v>
      </c>
      <c r="K42" s="174">
        <f>E42*J42</f>
        <v>0</v>
      </c>
      <c r="Q42" s="167">
        <v>2</v>
      </c>
      <c r="AA42" s="144">
        <v>1</v>
      </c>
      <c r="AB42" s="144">
        <v>1</v>
      </c>
      <c r="AC42" s="144">
        <v>1</v>
      </c>
      <c r="BB42" s="144">
        <v>1</v>
      </c>
      <c r="BC42" s="144">
        <f>IF(BB42=1,G42,0)</f>
        <v>0</v>
      </c>
      <c r="BD42" s="144">
        <f>IF(BB42=2,G42,0)</f>
        <v>0</v>
      </c>
      <c r="BE42" s="144">
        <f>IF(BB42=3,G42,0)</f>
        <v>0</v>
      </c>
      <c r="BF42" s="144">
        <f>IF(BB42=4,G42,0)</f>
        <v>0</v>
      </c>
      <c r="BG42" s="144">
        <f>IF(BB42=5,G42,0)</f>
        <v>0</v>
      </c>
      <c r="CA42" s="144">
        <v>1</v>
      </c>
      <c r="CB42" s="144">
        <v>1</v>
      </c>
      <c r="CC42" s="167"/>
      <c r="CD42" s="167"/>
    </row>
    <row r="43" spans="1:82" x14ac:dyDescent="0.2">
      <c r="A43" s="175"/>
      <c r="B43" s="176"/>
      <c r="C43" s="223" t="s">
        <v>135</v>
      </c>
      <c r="D43" s="224"/>
      <c r="E43" s="178">
        <v>0.32</v>
      </c>
      <c r="F43" s="179"/>
      <c r="G43" s="180"/>
      <c r="H43" s="181"/>
      <c r="I43" s="182"/>
      <c r="J43" s="181"/>
      <c r="K43" s="182"/>
      <c r="M43" s="177" t="s">
        <v>135</v>
      </c>
      <c r="O43" s="177"/>
      <c r="Q43" s="167"/>
    </row>
    <row r="44" spans="1:82" x14ac:dyDescent="0.2">
      <c r="A44" s="183"/>
      <c r="B44" s="184" t="s">
        <v>79</v>
      </c>
      <c r="C44" s="185" t="str">
        <f>CONCATENATE(B37," ",C37)</f>
        <v>96 Bourání konstrukcí</v>
      </c>
      <c r="D44" s="186"/>
      <c r="E44" s="187"/>
      <c r="F44" s="188"/>
      <c r="G44" s="189">
        <f>SUM(G37:G43)</f>
        <v>0</v>
      </c>
      <c r="H44" s="190"/>
      <c r="I44" s="191">
        <f>SUM(I37:I43)</f>
        <v>0</v>
      </c>
      <c r="J44" s="190"/>
      <c r="K44" s="191">
        <f>SUM(K37:K43)</f>
        <v>0</v>
      </c>
      <c r="Q44" s="167">
        <v>4</v>
      </c>
      <c r="BC44" s="192">
        <f>SUM(BC37:BC43)</f>
        <v>0</v>
      </c>
      <c r="BD44" s="192">
        <f>SUM(BD37:BD43)</f>
        <v>0</v>
      </c>
      <c r="BE44" s="192">
        <f>SUM(BE37:BE43)</f>
        <v>0</v>
      </c>
      <c r="BF44" s="192">
        <f>SUM(BF37:BF43)</f>
        <v>0</v>
      </c>
      <c r="BG44" s="192">
        <f>SUM(BG37:BG43)</f>
        <v>0</v>
      </c>
    </row>
    <row r="45" spans="1:82" x14ac:dyDescent="0.2">
      <c r="A45" s="159" t="s">
        <v>76</v>
      </c>
      <c r="B45" s="160" t="s">
        <v>136</v>
      </c>
      <c r="C45" s="161" t="s">
        <v>137</v>
      </c>
      <c r="D45" s="162"/>
      <c r="E45" s="163"/>
      <c r="F45" s="163"/>
      <c r="G45" s="164"/>
      <c r="H45" s="165"/>
      <c r="I45" s="166"/>
      <c r="J45" s="165"/>
      <c r="K45" s="166"/>
      <c r="Q45" s="167">
        <v>1</v>
      </c>
    </row>
    <row r="46" spans="1:82" x14ac:dyDescent="0.2">
      <c r="A46" s="168">
        <v>13</v>
      </c>
      <c r="B46" s="169" t="s">
        <v>138</v>
      </c>
      <c r="C46" s="170" t="s">
        <v>139</v>
      </c>
      <c r="D46" s="171" t="s">
        <v>140</v>
      </c>
      <c r="E46" s="172">
        <v>7.0867000000000004</v>
      </c>
      <c r="F46" s="172">
        <v>0</v>
      </c>
      <c r="G46" s="173">
        <f>E46*F46</f>
        <v>0</v>
      </c>
      <c r="H46" s="174">
        <v>0</v>
      </c>
      <c r="I46" s="174">
        <f>E46*H46</f>
        <v>0</v>
      </c>
      <c r="J46" s="174">
        <v>0</v>
      </c>
      <c r="K46" s="174">
        <f>E46*J46</f>
        <v>0</v>
      </c>
      <c r="Q46" s="167">
        <v>2</v>
      </c>
      <c r="AA46" s="144">
        <v>1</v>
      </c>
      <c r="AB46" s="144">
        <v>1</v>
      </c>
      <c r="AC46" s="144">
        <v>1</v>
      </c>
      <c r="BB46" s="144">
        <v>1</v>
      </c>
      <c r="BC46" s="144">
        <f>IF(BB46=1,G46,0)</f>
        <v>0</v>
      </c>
      <c r="BD46" s="144">
        <f>IF(BB46=2,G46,0)</f>
        <v>0</v>
      </c>
      <c r="BE46" s="144">
        <f>IF(BB46=3,G46,0)</f>
        <v>0</v>
      </c>
      <c r="BF46" s="144">
        <f>IF(BB46=4,G46,0)</f>
        <v>0</v>
      </c>
      <c r="BG46" s="144">
        <f>IF(BB46=5,G46,0)</f>
        <v>0</v>
      </c>
      <c r="CA46" s="144">
        <v>1</v>
      </c>
      <c r="CB46" s="144">
        <v>1</v>
      </c>
      <c r="CC46" s="167"/>
      <c r="CD46" s="167"/>
    </row>
    <row r="47" spans="1:82" x14ac:dyDescent="0.2">
      <c r="A47" s="183"/>
      <c r="B47" s="184" t="s">
        <v>79</v>
      </c>
      <c r="C47" s="185" t="str">
        <f>CONCATENATE(B45," ",C45)</f>
        <v>99 Staveništní přesun hmot</v>
      </c>
      <c r="D47" s="186"/>
      <c r="E47" s="187"/>
      <c r="F47" s="188"/>
      <c r="G47" s="189">
        <f>SUM(G45:G46)</f>
        <v>0</v>
      </c>
      <c r="H47" s="190"/>
      <c r="I47" s="191">
        <f>SUM(I45:I46)</f>
        <v>0</v>
      </c>
      <c r="J47" s="190"/>
      <c r="K47" s="191">
        <f>SUM(K45:K46)</f>
        <v>0</v>
      </c>
      <c r="Q47" s="167">
        <v>4</v>
      </c>
      <c r="BC47" s="192">
        <f>SUM(BC45:BC46)</f>
        <v>0</v>
      </c>
      <c r="BD47" s="192">
        <f>SUM(BD45:BD46)</f>
        <v>0</v>
      </c>
      <c r="BE47" s="192">
        <f>SUM(BE45:BE46)</f>
        <v>0</v>
      </c>
      <c r="BF47" s="192">
        <f>SUM(BF45:BF46)</f>
        <v>0</v>
      </c>
      <c r="BG47" s="192">
        <f>SUM(BG45:BG46)</f>
        <v>0</v>
      </c>
    </row>
    <row r="48" spans="1:82" x14ac:dyDescent="0.2">
      <c r="A48" s="159" t="s">
        <v>76</v>
      </c>
      <c r="B48" s="160" t="s">
        <v>141</v>
      </c>
      <c r="C48" s="161" t="s">
        <v>142</v>
      </c>
      <c r="D48" s="162"/>
      <c r="E48" s="163"/>
      <c r="F48" s="163"/>
      <c r="G48" s="164"/>
      <c r="H48" s="165"/>
      <c r="I48" s="166"/>
      <c r="J48" s="165"/>
      <c r="K48" s="166"/>
      <c r="Q48" s="167">
        <v>1</v>
      </c>
    </row>
    <row r="49" spans="1:82" x14ac:dyDescent="0.2">
      <c r="A49" s="168">
        <v>14</v>
      </c>
      <c r="B49" s="169" t="s">
        <v>143</v>
      </c>
      <c r="C49" s="170" t="s">
        <v>144</v>
      </c>
      <c r="D49" s="171" t="s">
        <v>145</v>
      </c>
      <c r="E49" s="172">
        <v>188.37</v>
      </c>
      <c r="F49" s="172">
        <v>0</v>
      </c>
      <c r="G49" s="173">
        <f>E49*F49</f>
        <v>0</v>
      </c>
      <c r="H49" s="174">
        <v>0</v>
      </c>
      <c r="I49" s="174">
        <f>E49*H49</f>
        <v>0</v>
      </c>
      <c r="J49" s="174">
        <v>0</v>
      </c>
      <c r="K49" s="174">
        <f>E49*J49</f>
        <v>0</v>
      </c>
      <c r="Q49" s="167">
        <v>2</v>
      </c>
      <c r="AA49" s="144">
        <v>1</v>
      </c>
      <c r="AB49" s="144">
        <v>7</v>
      </c>
      <c r="AC49" s="144">
        <v>7</v>
      </c>
      <c r="BB49" s="144">
        <v>2</v>
      </c>
      <c r="BC49" s="144">
        <f>IF(BB49=1,G49,0)</f>
        <v>0</v>
      </c>
      <c r="BD49" s="144">
        <f>IF(BB49=2,G49,0)</f>
        <v>0</v>
      </c>
      <c r="BE49" s="144">
        <f>IF(BB49=3,G49,0)</f>
        <v>0</v>
      </c>
      <c r="BF49" s="144">
        <f>IF(BB49=4,G49,0)</f>
        <v>0</v>
      </c>
      <c r="BG49" s="144">
        <f>IF(BB49=5,G49,0)</f>
        <v>0</v>
      </c>
      <c r="CA49" s="144">
        <v>1</v>
      </c>
      <c r="CB49" s="144">
        <v>7</v>
      </c>
      <c r="CC49" s="167"/>
      <c r="CD49" s="167"/>
    </row>
    <row r="50" spans="1:82" x14ac:dyDescent="0.2">
      <c r="A50" s="175"/>
      <c r="B50" s="176"/>
      <c r="C50" s="223" t="s">
        <v>146</v>
      </c>
      <c r="D50" s="224"/>
      <c r="E50" s="178">
        <v>188.37</v>
      </c>
      <c r="F50" s="179"/>
      <c r="G50" s="180"/>
      <c r="H50" s="181"/>
      <c r="I50" s="182"/>
      <c r="J50" s="181"/>
      <c r="K50" s="182"/>
      <c r="M50" s="177" t="s">
        <v>146</v>
      </c>
      <c r="O50" s="177"/>
      <c r="Q50" s="167"/>
    </row>
    <row r="51" spans="1:82" x14ac:dyDescent="0.2">
      <c r="A51" s="168">
        <v>15</v>
      </c>
      <c r="B51" s="169" t="s">
        <v>147</v>
      </c>
      <c r="C51" s="170" t="s">
        <v>148</v>
      </c>
      <c r="D51" s="171" t="s">
        <v>145</v>
      </c>
      <c r="E51" s="172">
        <v>188.37</v>
      </c>
      <c r="F51" s="172">
        <v>0</v>
      </c>
      <c r="G51" s="173">
        <f>E51*F51</f>
        <v>0</v>
      </c>
      <c r="H51" s="174">
        <v>1.99999999999978E-4</v>
      </c>
      <c r="I51" s="174">
        <f>E51*H51</f>
        <v>3.7673999999995857E-2</v>
      </c>
      <c r="J51" s="174">
        <v>0</v>
      </c>
      <c r="K51" s="174">
        <f>E51*J51</f>
        <v>0</v>
      </c>
      <c r="Q51" s="167">
        <v>2</v>
      </c>
      <c r="AA51" s="144">
        <v>1</v>
      </c>
      <c r="AB51" s="144">
        <v>7</v>
      </c>
      <c r="AC51" s="144">
        <v>7</v>
      </c>
      <c r="BB51" s="144">
        <v>2</v>
      </c>
      <c r="BC51" s="144">
        <f>IF(BB51=1,G51,0)</f>
        <v>0</v>
      </c>
      <c r="BD51" s="144">
        <f>IF(BB51=2,G51,0)</f>
        <v>0</v>
      </c>
      <c r="BE51" s="144">
        <f>IF(BB51=3,G51,0)</f>
        <v>0</v>
      </c>
      <c r="BF51" s="144">
        <f>IF(BB51=4,G51,0)</f>
        <v>0</v>
      </c>
      <c r="BG51" s="144">
        <f>IF(BB51=5,G51,0)</f>
        <v>0</v>
      </c>
      <c r="CA51" s="144">
        <v>1</v>
      </c>
      <c r="CB51" s="144">
        <v>7</v>
      </c>
      <c r="CC51" s="167"/>
      <c r="CD51" s="167"/>
    </row>
    <row r="52" spans="1:82" x14ac:dyDescent="0.2">
      <c r="A52" s="175"/>
      <c r="B52" s="176"/>
      <c r="C52" s="223" t="s">
        <v>149</v>
      </c>
      <c r="D52" s="224"/>
      <c r="E52" s="178">
        <v>188.37</v>
      </c>
      <c r="F52" s="179"/>
      <c r="G52" s="180"/>
      <c r="H52" s="181"/>
      <c r="I52" s="182"/>
      <c r="J52" s="181"/>
      <c r="K52" s="182"/>
      <c r="M52" s="177" t="s">
        <v>149</v>
      </c>
      <c r="O52" s="177"/>
      <c r="Q52" s="167"/>
    </row>
    <row r="53" spans="1:82" x14ac:dyDescent="0.2">
      <c r="A53" s="168">
        <v>16</v>
      </c>
      <c r="B53" s="169" t="s">
        <v>150</v>
      </c>
      <c r="C53" s="170" t="s">
        <v>151</v>
      </c>
      <c r="D53" s="171" t="s">
        <v>89</v>
      </c>
      <c r="E53" s="172">
        <v>1.5069999999999999</v>
      </c>
      <c r="F53" s="172">
        <v>0</v>
      </c>
      <c r="G53" s="173">
        <f>E53*F53</f>
        <v>0</v>
      </c>
      <c r="H53" s="174">
        <v>1.5489999999999801E-2</v>
      </c>
      <c r="I53" s="174">
        <f>E53*H53</f>
        <v>2.3343429999999697E-2</v>
      </c>
      <c r="J53" s="174">
        <v>0</v>
      </c>
      <c r="K53" s="174">
        <f>E53*J53</f>
        <v>0</v>
      </c>
      <c r="Q53" s="167">
        <v>2</v>
      </c>
      <c r="AA53" s="144">
        <v>1</v>
      </c>
      <c r="AB53" s="144">
        <v>7</v>
      </c>
      <c r="AC53" s="144">
        <v>7</v>
      </c>
      <c r="BB53" s="144">
        <v>2</v>
      </c>
      <c r="BC53" s="144">
        <f>IF(BB53=1,G53,0)</f>
        <v>0</v>
      </c>
      <c r="BD53" s="144">
        <f>IF(BB53=2,G53,0)</f>
        <v>0</v>
      </c>
      <c r="BE53" s="144">
        <f>IF(BB53=3,G53,0)</f>
        <v>0</v>
      </c>
      <c r="BF53" s="144">
        <f>IF(BB53=4,G53,0)</f>
        <v>0</v>
      </c>
      <c r="BG53" s="144">
        <f>IF(BB53=5,G53,0)</f>
        <v>0</v>
      </c>
      <c r="CA53" s="144">
        <v>1</v>
      </c>
      <c r="CB53" s="144">
        <v>7</v>
      </c>
      <c r="CC53" s="167"/>
      <c r="CD53" s="167"/>
    </row>
    <row r="54" spans="1:82" x14ac:dyDescent="0.2">
      <c r="A54" s="168">
        <v>17</v>
      </c>
      <c r="B54" s="169" t="s">
        <v>152</v>
      </c>
      <c r="C54" s="170" t="s">
        <v>153</v>
      </c>
      <c r="D54" s="171" t="s">
        <v>154</v>
      </c>
      <c r="E54" s="172">
        <v>40</v>
      </c>
      <c r="F54" s="172">
        <v>0</v>
      </c>
      <c r="G54" s="173">
        <f>E54*F54</f>
        <v>0</v>
      </c>
      <c r="H54" s="174">
        <v>0</v>
      </c>
      <c r="I54" s="174">
        <f>E54*H54</f>
        <v>0</v>
      </c>
      <c r="J54" s="174">
        <v>0</v>
      </c>
      <c r="K54" s="174">
        <f>E54*J54</f>
        <v>0</v>
      </c>
      <c r="Q54" s="167">
        <v>2</v>
      </c>
      <c r="AA54" s="144">
        <v>12</v>
      </c>
      <c r="AB54" s="144">
        <v>0</v>
      </c>
      <c r="AC54" s="144">
        <v>17</v>
      </c>
      <c r="BB54" s="144">
        <v>2</v>
      </c>
      <c r="BC54" s="144">
        <f>IF(BB54=1,G54,0)</f>
        <v>0</v>
      </c>
      <c r="BD54" s="144">
        <f>IF(BB54=2,G54,0)</f>
        <v>0</v>
      </c>
      <c r="BE54" s="144">
        <f>IF(BB54=3,G54,0)</f>
        <v>0</v>
      </c>
      <c r="BF54" s="144">
        <f>IF(BB54=4,G54,0)</f>
        <v>0</v>
      </c>
      <c r="BG54" s="144">
        <f>IF(BB54=5,G54,0)</f>
        <v>0</v>
      </c>
      <c r="CA54" s="144">
        <v>12</v>
      </c>
      <c r="CB54" s="144">
        <v>0</v>
      </c>
      <c r="CC54" s="167"/>
      <c r="CD54" s="167"/>
    </row>
    <row r="55" spans="1:82" x14ac:dyDescent="0.2">
      <c r="A55" s="175"/>
      <c r="B55" s="176"/>
      <c r="C55" s="223" t="s">
        <v>155</v>
      </c>
      <c r="D55" s="224"/>
      <c r="E55" s="178">
        <v>40</v>
      </c>
      <c r="F55" s="179"/>
      <c r="G55" s="180"/>
      <c r="H55" s="181"/>
      <c r="I55" s="182"/>
      <c r="J55" s="181"/>
      <c r="K55" s="182"/>
      <c r="M55" s="177" t="s">
        <v>155</v>
      </c>
      <c r="O55" s="177"/>
      <c r="Q55" s="167"/>
    </row>
    <row r="56" spans="1:82" x14ac:dyDescent="0.2">
      <c r="A56" s="168">
        <v>18</v>
      </c>
      <c r="B56" s="169" t="s">
        <v>152</v>
      </c>
      <c r="C56" s="170" t="s">
        <v>156</v>
      </c>
      <c r="D56" s="171" t="s">
        <v>89</v>
      </c>
      <c r="E56" s="172">
        <v>1.8084</v>
      </c>
      <c r="F56" s="172">
        <v>0</v>
      </c>
      <c r="G56" s="173">
        <f>E56*F56</f>
        <v>0</v>
      </c>
      <c r="H56" s="174">
        <v>0</v>
      </c>
      <c r="I56" s="174">
        <f>E56*H56</f>
        <v>0</v>
      </c>
      <c r="J56" s="174">
        <v>0</v>
      </c>
      <c r="K56" s="174">
        <f>E56*J56</f>
        <v>0</v>
      </c>
      <c r="Q56" s="167">
        <v>2</v>
      </c>
      <c r="AA56" s="144">
        <v>12</v>
      </c>
      <c r="AB56" s="144">
        <v>0</v>
      </c>
      <c r="AC56" s="144">
        <v>18</v>
      </c>
      <c r="BB56" s="144">
        <v>2</v>
      </c>
      <c r="BC56" s="144">
        <f>IF(BB56=1,G56,0)</f>
        <v>0</v>
      </c>
      <c r="BD56" s="144">
        <f>IF(BB56=2,G56,0)</f>
        <v>0</v>
      </c>
      <c r="BE56" s="144">
        <f>IF(BB56=3,G56,0)</f>
        <v>0</v>
      </c>
      <c r="BF56" s="144">
        <f>IF(BB56=4,G56,0)</f>
        <v>0</v>
      </c>
      <c r="BG56" s="144">
        <f>IF(BB56=5,G56,0)</f>
        <v>0</v>
      </c>
      <c r="CA56" s="144">
        <v>12</v>
      </c>
      <c r="CB56" s="144">
        <v>0</v>
      </c>
      <c r="CC56" s="167"/>
      <c r="CD56" s="167"/>
    </row>
    <row r="57" spans="1:82" x14ac:dyDescent="0.2">
      <c r="A57" s="168">
        <v>19</v>
      </c>
      <c r="B57" s="169" t="s">
        <v>157</v>
      </c>
      <c r="C57" s="170" t="s">
        <v>158</v>
      </c>
      <c r="D57" s="171" t="s">
        <v>89</v>
      </c>
      <c r="E57" s="172">
        <v>1.8084</v>
      </c>
      <c r="F57" s="172">
        <v>0</v>
      </c>
      <c r="G57" s="173">
        <f>E57*F57</f>
        <v>0</v>
      </c>
      <c r="H57" s="174">
        <v>0.55000000000018201</v>
      </c>
      <c r="I57" s="174">
        <f>E57*H57</f>
        <v>0.99462000000032913</v>
      </c>
      <c r="J57" s="174">
        <v>0</v>
      </c>
      <c r="K57" s="174">
        <f>E57*J57</f>
        <v>0</v>
      </c>
      <c r="Q57" s="167">
        <v>2</v>
      </c>
      <c r="AA57" s="144">
        <v>3</v>
      </c>
      <c r="AB57" s="144">
        <v>7</v>
      </c>
      <c r="AC57" s="144">
        <v>60512602</v>
      </c>
      <c r="BB57" s="144">
        <v>2</v>
      </c>
      <c r="BC57" s="144">
        <f>IF(BB57=1,G57,0)</f>
        <v>0</v>
      </c>
      <c r="BD57" s="144">
        <f>IF(BB57=2,G57,0)</f>
        <v>0</v>
      </c>
      <c r="BE57" s="144">
        <f>IF(BB57=3,G57,0)</f>
        <v>0</v>
      </c>
      <c r="BF57" s="144">
        <f>IF(BB57=4,G57,0)</f>
        <v>0</v>
      </c>
      <c r="BG57" s="144">
        <f>IF(BB57=5,G57,0)</f>
        <v>0</v>
      </c>
      <c r="CA57" s="144">
        <v>3</v>
      </c>
      <c r="CB57" s="144">
        <v>7</v>
      </c>
      <c r="CC57" s="167"/>
      <c r="CD57" s="167"/>
    </row>
    <row r="58" spans="1:82" x14ac:dyDescent="0.2">
      <c r="A58" s="175"/>
      <c r="B58" s="176"/>
      <c r="C58" s="223" t="s">
        <v>159</v>
      </c>
      <c r="D58" s="224"/>
      <c r="E58" s="178">
        <v>1.5069999999999999</v>
      </c>
      <c r="F58" s="179"/>
      <c r="G58" s="180"/>
      <c r="H58" s="181"/>
      <c r="I58" s="182"/>
      <c r="J58" s="181"/>
      <c r="K58" s="182"/>
      <c r="M58" s="177" t="s">
        <v>159</v>
      </c>
      <c r="O58" s="177"/>
      <c r="Q58" s="167"/>
    </row>
    <row r="59" spans="1:82" x14ac:dyDescent="0.2">
      <c r="A59" s="175"/>
      <c r="B59" s="176"/>
      <c r="C59" s="223" t="s">
        <v>160</v>
      </c>
      <c r="D59" s="224"/>
      <c r="E59" s="178">
        <v>0.3014</v>
      </c>
      <c r="F59" s="179"/>
      <c r="G59" s="180"/>
      <c r="H59" s="181"/>
      <c r="I59" s="182"/>
      <c r="J59" s="181"/>
      <c r="K59" s="182"/>
      <c r="M59" s="177" t="s">
        <v>160</v>
      </c>
      <c r="O59" s="177"/>
      <c r="Q59" s="167"/>
    </row>
    <row r="60" spans="1:82" x14ac:dyDescent="0.2">
      <c r="A60" s="168">
        <v>20</v>
      </c>
      <c r="B60" s="169" t="s">
        <v>161</v>
      </c>
      <c r="C60" s="170" t="s">
        <v>162</v>
      </c>
      <c r="D60" s="171" t="s">
        <v>140</v>
      </c>
      <c r="E60" s="172">
        <v>1.0556000000000001</v>
      </c>
      <c r="F60" s="172">
        <v>0</v>
      </c>
      <c r="G60" s="173">
        <f>E60*F60</f>
        <v>0</v>
      </c>
      <c r="H60" s="174">
        <v>0</v>
      </c>
      <c r="I60" s="174">
        <f>E60*H60</f>
        <v>0</v>
      </c>
      <c r="J60" s="174">
        <v>0</v>
      </c>
      <c r="K60" s="174">
        <f>E60*J60</f>
        <v>0</v>
      </c>
      <c r="Q60" s="167">
        <v>2</v>
      </c>
      <c r="AA60" s="144">
        <v>1</v>
      </c>
      <c r="AB60" s="144">
        <v>7</v>
      </c>
      <c r="AC60" s="144">
        <v>7</v>
      </c>
      <c r="BB60" s="144">
        <v>2</v>
      </c>
      <c r="BC60" s="144">
        <f>IF(BB60=1,G60,0)</f>
        <v>0</v>
      </c>
      <c r="BD60" s="144">
        <f>IF(BB60=2,G60,0)</f>
        <v>0</v>
      </c>
      <c r="BE60" s="144">
        <f>IF(BB60=3,G60,0)</f>
        <v>0</v>
      </c>
      <c r="BF60" s="144">
        <f>IF(BB60=4,G60,0)</f>
        <v>0</v>
      </c>
      <c r="BG60" s="144">
        <f>IF(BB60=5,G60,0)</f>
        <v>0</v>
      </c>
      <c r="CA60" s="144">
        <v>1</v>
      </c>
      <c r="CB60" s="144">
        <v>7</v>
      </c>
      <c r="CC60" s="167"/>
      <c r="CD60" s="167"/>
    </row>
    <row r="61" spans="1:82" x14ac:dyDescent="0.2">
      <c r="A61" s="183"/>
      <c r="B61" s="184" t="s">
        <v>79</v>
      </c>
      <c r="C61" s="185" t="str">
        <f>CONCATENATE(B48," ",C48)</f>
        <v>762 Konstrukce tesařské</v>
      </c>
      <c r="D61" s="186"/>
      <c r="E61" s="187"/>
      <c r="F61" s="188"/>
      <c r="G61" s="189">
        <f>SUM(G48:G60)</f>
        <v>0</v>
      </c>
      <c r="H61" s="190"/>
      <c r="I61" s="191">
        <f>SUM(I48:I60)</f>
        <v>1.0556374300003246</v>
      </c>
      <c r="J61" s="190"/>
      <c r="K61" s="191">
        <f>SUM(K48:K60)</f>
        <v>0</v>
      </c>
      <c r="Q61" s="167">
        <v>4</v>
      </c>
      <c r="BC61" s="192">
        <f>SUM(BC48:BC60)</f>
        <v>0</v>
      </c>
      <c r="BD61" s="192">
        <f>SUM(BD48:BD60)</f>
        <v>0</v>
      </c>
      <c r="BE61" s="192">
        <f>SUM(BE48:BE60)</f>
        <v>0</v>
      </c>
      <c r="BF61" s="192">
        <f>SUM(BF48:BF60)</f>
        <v>0</v>
      </c>
      <c r="BG61" s="192">
        <f>SUM(BG48:BG60)</f>
        <v>0</v>
      </c>
    </row>
    <row r="62" spans="1:82" x14ac:dyDescent="0.2">
      <c r="A62" s="159" t="s">
        <v>76</v>
      </c>
      <c r="B62" s="160" t="s">
        <v>163</v>
      </c>
      <c r="C62" s="161" t="s">
        <v>164</v>
      </c>
      <c r="D62" s="162"/>
      <c r="E62" s="163"/>
      <c r="F62" s="163"/>
      <c r="G62" s="164"/>
      <c r="H62" s="165"/>
      <c r="I62" s="166"/>
      <c r="J62" s="165"/>
      <c r="K62" s="166"/>
      <c r="Q62" s="167">
        <v>1</v>
      </c>
    </row>
    <row r="63" spans="1:82" x14ac:dyDescent="0.2">
      <c r="A63" s="168">
        <v>21</v>
      </c>
      <c r="B63" s="169" t="s">
        <v>165</v>
      </c>
      <c r="C63" s="170" t="s">
        <v>166</v>
      </c>
      <c r="D63" s="171" t="s">
        <v>107</v>
      </c>
      <c r="E63" s="172">
        <v>42</v>
      </c>
      <c r="F63" s="172">
        <v>0</v>
      </c>
      <c r="G63" s="173">
        <f>E63*F63</f>
        <v>0</v>
      </c>
      <c r="H63" s="174">
        <v>3.45000000000084E-3</v>
      </c>
      <c r="I63" s="174">
        <f>E63*H63</f>
        <v>0.14490000000003528</v>
      </c>
      <c r="J63" s="174">
        <v>0</v>
      </c>
      <c r="K63" s="174">
        <f>E63*J63</f>
        <v>0</v>
      </c>
      <c r="Q63" s="167">
        <v>2</v>
      </c>
      <c r="AA63" s="144">
        <v>1</v>
      </c>
      <c r="AB63" s="144">
        <v>7</v>
      </c>
      <c r="AC63" s="144">
        <v>7</v>
      </c>
      <c r="BB63" s="144">
        <v>2</v>
      </c>
      <c r="BC63" s="144">
        <f>IF(BB63=1,G63,0)</f>
        <v>0</v>
      </c>
      <c r="BD63" s="144">
        <f>IF(BB63=2,G63,0)</f>
        <v>0</v>
      </c>
      <c r="BE63" s="144">
        <f>IF(BB63=3,G63,0)</f>
        <v>0</v>
      </c>
      <c r="BF63" s="144">
        <f>IF(BB63=4,G63,0)</f>
        <v>0</v>
      </c>
      <c r="BG63" s="144">
        <f>IF(BB63=5,G63,0)</f>
        <v>0</v>
      </c>
      <c r="CA63" s="144">
        <v>1</v>
      </c>
      <c r="CB63" s="144">
        <v>7</v>
      </c>
      <c r="CC63" s="167"/>
      <c r="CD63" s="167"/>
    </row>
    <row r="64" spans="1:82" ht="22.5" x14ac:dyDescent="0.2">
      <c r="A64" s="168">
        <v>22</v>
      </c>
      <c r="B64" s="169" t="s">
        <v>167</v>
      </c>
      <c r="C64" s="170" t="s">
        <v>168</v>
      </c>
      <c r="D64" s="171" t="s">
        <v>107</v>
      </c>
      <c r="E64" s="172">
        <v>42</v>
      </c>
      <c r="F64" s="172">
        <v>0</v>
      </c>
      <c r="G64" s="173">
        <f>E64*F64</f>
        <v>0</v>
      </c>
      <c r="H64" s="174">
        <v>0</v>
      </c>
      <c r="I64" s="174">
        <f>E64*H64</f>
        <v>0</v>
      </c>
      <c r="J64" s="174">
        <v>0</v>
      </c>
      <c r="K64" s="174">
        <f>E64*J64</f>
        <v>0</v>
      </c>
      <c r="Q64" s="167">
        <v>2</v>
      </c>
      <c r="AA64" s="144">
        <v>12</v>
      </c>
      <c r="AB64" s="144">
        <v>0</v>
      </c>
      <c r="AC64" s="144">
        <v>22</v>
      </c>
      <c r="BB64" s="144">
        <v>2</v>
      </c>
      <c r="BC64" s="144">
        <f>IF(BB64=1,G64,0)</f>
        <v>0</v>
      </c>
      <c r="BD64" s="144">
        <f>IF(BB64=2,G64,0)</f>
        <v>0</v>
      </c>
      <c r="BE64" s="144">
        <f>IF(BB64=3,G64,0)</f>
        <v>0</v>
      </c>
      <c r="BF64" s="144">
        <f>IF(BB64=4,G64,0)</f>
        <v>0</v>
      </c>
      <c r="BG64" s="144">
        <f>IF(BB64=5,G64,0)</f>
        <v>0</v>
      </c>
      <c r="CA64" s="144">
        <v>12</v>
      </c>
      <c r="CB64" s="144">
        <v>0</v>
      </c>
      <c r="CC64" s="167"/>
      <c r="CD64" s="167"/>
    </row>
    <row r="65" spans="1:82" x14ac:dyDescent="0.2">
      <c r="A65" s="168">
        <v>23</v>
      </c>
      <c r="B65" s="169" t="s">
        <v>169</v>
      </c>
      <c r="C65" s="170" t="s">
        <v>170</v>
      </c>
      <c r="D65" s="171" t="s">
        <v>107</v>
      </c>
      <c r="E65" s="172">
        <v>42</v>
      </c>
      <c r="F65" s="172">
        <v>0</v>
      </c>
      <c r="G65" s="173">
        <f>E65*F65</f>
        <v>0</v>
      </c>
      <c r="H65" s="174">
        <v>0</v>
      </c>
      <c r="I65" s="174">
        <f>E65*H65</f>
        <v>0</v>
      </c>
      <c r="J65" s="174">
        <v>0</v>
      </c>
      <c r="K65" s="174">
        <f>E65*J65</f>
        <v>0</v>
      </c>
      <c r="Q65" s="167">
        <v>2</v>
      </c>
      <c r="AA65" s="144">
        <v>12</v>
      </c>
      <c r="AB65" s="144">
        <v>0</v>
      </c>
      <c r="AC65" s="144">
        <v>23</v>
      </c>
      <c r="BB65" s="144">
        <v>2</v>
      </c>
      <c r="BC65" s="144">
        <f>IF(BB65=1,G65,0)</f>
        <v>0</v>
      </c>
      <c r="BD65" s="144">
        <f>IF(BB65=2,G65,0)</f>
        <v>0</v>
      </c>
      <c r="BE65" s="144">
        <f>IF(BB65=3,G65,0)</f>
        <v>0</v>
      </c>
      <c r="BF65" s="144">
        <f>IF(BB65=4,G65,0)</f>
        <v>0</v>
      </c>
      <c r="BG65" s="144">
        <f>IF(BB65=5,G65,0)</f>
        <v>0</v>
      </c>
      <c r="CA65" s="144">
        <v>12</v>
      </c>
      <c r="CB65" s="144">
        <v>0</v>
      </c>
      <c r="CC65" s="167"/>
      <c r="CD65" s="167"/>
    </row>
    <row r="66" spans="1:82" x14ac:dyDescent="0.2">
      <c r="A66" s="168">
        <v>24</v>
      </c>
      <c r="B66" s="169" t="s">
        <v>171</v>
      </c>
      <c r="C66" s="170" t="s">
        <v>172</v>
      </c>
      <c r="D66" s="171" t="s">
        <v>140</v>
      </c>
      <c r="E66" s="172">
        <v>0.1449</v>
      </c>
      <c r="F66" s="172">
        <v>0</v>
      </c>
      <c r="G66" s="173">
        <f>E66*F66</f>
        <v>0</v>
      </c>
      <c r="H66" s="174">
        <v>0</v>
      </c>
      <c r="I66" s="174">
        <f>E66*H66</f>
        <v>0</v>
      </c>
      <c r="J66" s="174">
        <v>0</v>
      </c>
      <c r="K66" s="174">
        <f>E66*J66</f>
        <v>0</v>
      </c>
      <c r="Q66" s="167">
        <v>2</v>
      </c>
      <c r="AA66" s="144">
        <v>1</v>
      </c>
      <c r="AB66" s="144">
        <v>7</v>
      </c>
      <c r="AC66" s="144">
        <v>7</v>
      </c>
      <c r="BB66" s="144">
        <v>2</v>
      </c>
      <c r="BC66" s="144">
        <f>IF(BB66=1,G66,0)</f>
        <v>0</v>
      </c>
      <c r="BD66" s="144">
        <f>IF(BB66=2,G66,0)</f>
        <v>0</v>
      </c>
      <c r="BE66" s="144">
        <f>IF(BB66=3,G66,0)</f>
        <v>0</v>
      </c>
      <c r="BF66" s="144">
        <f>IF(BB66=4,G66,0)</f>
        <v>0</v>
      </c>
      <c r="BG66" s="144">
        <f>IF(BB66=5,G66,0)</f>
        <v>0</v>
      </c>
      <c r="CA66" s="144">
        <v>1</v>
      </c>
      <c r="CB66" s="144">
        <v>7</v>
      </c>
      <c r="CC66" s="167"/>
      <c r="CD66" s="167"/>
    </row>
    <row r="67" spans="1:82" x14ac:dyDescent="0.2">
      <c r="A67" s="183"/>
      <c r="B67" s="184" t="s">
        <v>79</v>
      </c>
      <c r="C67" s="185" t="str">
        <f>CONCATENATE(B62," ",C62)</f>
        <v>765 Krytiny tvrdé</v>
      </c>
      <c r="D67" s="186"/>
      <c r="E67" s="187"/>
      <c r="F67" s="188"/>
      <c r="G67" s="189">
        <f>SUM(G62:G66)</f>
        <v>0</v>
      </c>
      <c r="H67" s="190"/>
      <c r="I67" s="191">
        <f>SUM(I62:I66)</f>
        <v>0.14490000000003528</v>
      </c>
      <c r="J67" s="190"/>
      <c r="K67" s="191">
        <f>SUM(K62:K66)</f>
        <v>0</v>
      </c>
      <c r="Q67" s="167">
        <v>4</v>
      </c>
      <c r="BC67" s="192">
        <f>SUM(BC62:BC66)</f>
        <v>0</v>
      </c>
      <c r="BD67" s="192">
        <f>SUM(BD62:BD66)</f>
        <v>0</v>
      </c>
      <c r="BE67" s="192">
        <f>SUM(BE62:BE66)</f>
        <v>0</v>
      </c>
      <c r="BF67" s="192">
        <f>SUM(BF62:BF66)</f>
        <v>0</v>
      </c>
      <c r="BG67" s="192">
        <f>SUM(BG62:BG66)</f>
        <v>0</v>
      </c>
    </row>
    <row r="68" spans="1:82" x14ac:dyDescent="0.2">
      <c r="A68" s="159" t="s">
        <v>76</v>
      </c>
      <c r="B68" s="160" t="s">
        <v>173</v>
      </c>
      <c r="C68" s="161" t="s">
        <v>174</v>
      </c>
      <c r="D68" s="162"/>
      <c r="E68" s="163"/>
      <c r="F68" s="163"/>
      <c r="G68" s="164"/>
      <c r="H68" s="165"/>
      <c r="I68" s="166"/>
      <c r="J68" s="165"/>
      <c r="K68" s="166"/>
      <c r="Q68" s="167">
        <v>1</v>
      </c>
    </row>
    <row r="69" spans="1:82" x14ac:dyDescent="0.2">
      <c r="A69" s="168">
        <v>25</v>
      </c>
      <c r="B69" s="169" t="s">
        <v>175</v>
      </c>
      <c r="C69" s="170" t="s">
        <v>176</v>
      </c>
      <c r="D69" s="171" t="s">
        <v>177</v>
      </c>
      <c r="E69" s="172">
        <v>58.8</v>
      </c>
      <c r="F69" s="172">
        <v>0</v>
      </c>
      <c r="G69" s="173">
        <f>E69*F69</f>
        <v>0</v>
      </c>
      <c r="H69" s="174">
        <v>6.0000000000004501E-5</v>
      </c>
      <c r="I69" s="174">
        <f>E69*H69</f>
        <v>3.5280000000002644E-3</v>
      </c>
      <c r="J69" s="174">
        <v>0</v>
      </c>
      <c r="K69" s="174">
        <f>E69*J69</f>
        <v>0</v>
      </c>
      <c r="Q69" s="167">
        <v>2</v>
      </c>
      <c r="AA69" s="144">
        <v>1</v>
      </c>
      <c r="AB69" s="144">
        <v>7</v>
      </c>
      <c r="AC69" s="144">
        <v>7</v>
      </c>
      <c r="BB69" s="144">
        <v>2</v>
      </c>
      <c r="BC69" s="144">
        <f>IF(BB69=1,G69,0)</f>
        <v>0</v>
      </c>
      <c r="BD69" s="144">
        <f>IF(BB69=2,G69,0)</f>
        <v>0</v>
      </c>
      <c r="BE69" s="144">
        <f>IF(BB69=3,G69,0)</f>
        <v>0</v>
      </c>
      <c r="BF69" s="144">
        <f>IF(BB69=4,G69,0)</f>
        <v>0</v>
      </c>
      <c r="BG69" s="144">
        <f>IF(BB69=5,G69,0)</f>
        <v>0</v>
      </c>
      <c r="CA69" s="144">
        <v>1</v>
      </c>
      <c r="CB69" s="144">
        <v>7</v>
      </c>
      <c r="CC69" s="167"/>
      <c r="CD69" s="167"/>
    </row>
    <row r="70" spans="1:82" x14ac:dyDescent="0.2">
      <c r="A70" s="175"/>
      <c r="B70" s="176"/>
      <c r="C70" s="223" t="s">
        <v>178</v>
      </c>
      <c r="D70" s="224"/>
      <c r="E70" s="178">
        <v>58.8</v>
      </c>
      <c r="F70" s="179"/>
      <c r="G70" s="180"/>
      <c r="H70" s="181"/>
      <c r="I70" s="182"/>
      <c r="J70" s="181"/>
      <c r="K70" s="182"/>
      <c r="M70" s="177" t="s">
        <v>178</v>
      </c>
      <c r="O70" s="177"/>
      <c r="Q70" s="167"/>
    </row>
    <row r="71" spans="1:82" x14ac:dyDescent="0.2">
      <c r="A71" s="168">
        <v>26</v>
      </c>
      <c r="B71" s="169" t="s">
        <v>179</v>
      </c>
      <c r="C71" s="170" t="s">
        <v>180</v>
      </c>
      <c r="D71" s="171" t="s">
        <v>177</v>
      </c>
      <c r="E71" s="172">
        <v>70.599999999999994</v>
      </c>
      <c r="F71" s="172">
        <v>0</v>
      </c>
      <c r="G71" s="173">
        <f>E71*F71</f>
        <v>0</v>
      </c>
      <c r="H71" s="174">
        <v>6.0000000000004501E-5</v>
      </c>
      <c r="I71" s="174">
        <f>E71*H71</f>
        <v>4.2360000000003176E-3</v>
      </c>
      <c r="J71" s="174">
        <v>0</v>
      </c>
      <c r="K71" s="174">
        <f>E71*J71</f>
        <v>0</v>
      </c>
      <c r="Q71" s="167">
        <v>2</v>
      </c>
      <c r="AA71" s="144">
        <v>1</v>
      </c>
      <c r="AB71" s="144">
        <v>7</v>
      </c>
      <c r="AC71" s="144">
        <v>7</v>
      </c>
      <c r="BB71" s="144">
        <v>2</v>
      </c>
      <c r="BC71" s="144">
        <f>IF(BB71=1,G71,0)</f>
        <v>0</v>
      </c>
      <c r="BD71" s="144">
        <f>IF(BB71=2,G71,0)</f>
        <v>0</v>
      </c>
      <c r="BE71" s="144">
        <f>IF(BB71=3,G71,0)</f>
        <v>0</v>
      </c>
      <c r="BF71" s="144">
        <f>IF(BB71=4,G71,0)</f>
        <v>0</v>
      </c>
      <c r="BG71" s="144">
        <f>IF(BB71=5,G71,0)</f>
        <v>0</v>
      </c>
      <c r="CA71" s="144">
        <v>1</v>
      </c>
      <c r="CB71" s="144">
        <v>7</v>
      </c>
      <c r="CC71" s="167"/>
      <c r="CD71" s="167"/>
    </row>
    <row r="72" spans="1:82" x14ac:dyDescent="0.2">
      <c r="A72" s="168">
        <v>27</v>
      </c>
      <c r="B72" s="169" t="s">
        <v>181</v>
      </c>
      <c r="C72" s="170" t="s">
        <v>182</v>
      </c>
      <c r="D72" s="171" t="s">
        <v>177</v>
      </c>
      <c r="E72" s="172">
        <v>522.5</v>
      </c>
      <c r="F72" s="172">
        <v>0</v>
      </c>
      <c r="G72" s="173">
        <f>E72*F72</f>
        <v>0</v>
      </c>
      <c r="H72" s="174">
        <v>4.99999999999945E-5</v>
      </c>
      <c r="I72" s="174">
        <f>E72*H72</f>
        <v>2.6124999999997126E-2</v>
      </c>
      <c r="J72" s="174">
        <v>0</v>
      </c>
      <c r="K72" s="174">
        <f>E72*J72</f>
        <v>0</v>
      </c>
      <c r="Q72" s="167">
        <v>2</v>
      </c>
      <c r="AA72" s="144">
        <v>1</v>
      </c>
      <c r="AB72" s="144">
        <v>7</v>
      </c>
      <c r="AC72" s="144">
        <v>7</v>
      </c>
      <c r="BB72" s="144">
        <v>2</v>
      </c>
      <c r="BC72" s="144">
        <f>IF(BB72=1,G72,0)</f>
        <v>0</v>
      </c>
      <c r="BD72" s="144">
        <f>IF(BB72=2,G72,0)</f>
        <v>0</v>
      </c>
      <c r="BE72" s="144">
        <f>IF(BB72=3,G72,0)</f>
        <v>0</v>
      </c>
      <c r="BF72" s="144">
        <f>IF(BB72=4,G72,0)</f>
        <v>0</v>
      </c>
      <c r="BG72" s="144">
        <f>IF(BB72=5,G72,0)</f>
        <v>0</v>
      </c>
      <c r="CA72" s="144">
        <v>1</v>
      </c>
      <c r="CB72" s="144">
        <v>7</v>
      </c>
      <c r="CC72" s="167"/>
      <c r="CD72" s="167"/>
    </row>
    <row r="73" spans="1:82" x14ac:dyDescent="0.2">
      <c r="A73" s="168">
        <v>28</v>
      </c>
      <c r="B73" s="169" t="s">
        <v>183</v>
      </c>
      <c r="C73" s="170" t="s">
        <v>184</v>
      </c>
      <c r="D73" s="171" t="s">
        <v>177</v>
      </c>
      <c r="E73" s="172">
        <v>167.6</v>
      </c>
      <c r="F73" s="172">
        <v>0</v>
      </c>
      <c r="G73" s="173">
        <f>E73*F73</f>
        <v>0</v>
      </c>
      <c r="H73" s="174">
        <v>4.99999999999945E-5</v>
      </c>
      <c r="I73" s="174">
        <f>E73*H73</f>
        <v>8.3799999999990774E-3</v>
      </c>
      <c r="J73" s="174">
        <v>0</v>
      </c>
      <c r="K73" s="174">
        <f>E73*J73</f>
        <v>0</v>
      </c>
      <c r="Q73" s="167">
        <v>2</v>
      </c>
      <c r="AA73" s="144">
        <v>1</v>
      </c>
      <c r="AB73" s="144">
        <v>7</v>
      </c>
      <c r="AC73" s="144">
        <v>7</v>
      </c>
      <c r="BB73" s="144">
        <v>2</v>
      </c>
      <c r="BC73" s="144">
        <f>IF(BB73=1,G73,0)</f>
        <v>0</v>
      </c>
      <c r="BD73" s="144">
        <f>IF(BB73=2,G73,0)</f>
        <v>0</v>
      </c>
      <c r="BE73" s="144">
        <f>IF(BB73=3,G73,0)</f>
        <v>0</v>
      </c>
      <c r="BF73" s="144">
        <f>IF(BB73=4,G73,0)</f>
        <v>0</v>
      </c>
      <c r="BG73" s="144">
        <f>IF(BB73=5,G73,0)</f>
        <v>0</v>
      </c>
      <c r="CA73" s="144">
        <v>1</v>
      </c>
      <c r="CB73" s="144">
        <v>7</v>
      </c>
      <c r="CC73" s="167"/>
      <c r="CD73" s="167"/>
    </row>
    <row r="74" spans="1:82" x14ac:dyDescent="0.2">
      <c r="A74" s="168">
        <v>29</v>
      </c>
      <c r="B74" s="169" t="s">
        <v>185</v>
      </c>
      <c r="C74" s="170" t="s">
        <v>186</v>
      </c>
      <c r="D74" s="171" t="s">
        <v>187</v>
      </c>
      <c r="E74" s="172">
        <v>0.56430000000000002</v>
      </c>
      <c r="F74" s="172">
        <v>0</v>
      </c>
      <c r="G74" s="173">
        <f>E74*F74</f>
        <v>0</v>
      </c>
      <c r="H74" s="174">
        <v>1</v>
      </c>
      <c r="I74" s="174">
        <f>E74*H74</f>
        <v>0.56430000000000002</v>
      </c>
      <c r="J74" s="174">
        <v>0</v>
      </c>
      <c r="K74" s="174">
        <f>E74*J74</f>
        <v>0</v>
      </c>
      <c r="Q74" s="167">
        <v>2</v>
      </c>
      <c r="AA74" s="144">
        <v>12</v>
      </c>
      <c r="AB74" s="144">
        <v>0</v>
      </c>
      <c r="AC74" s="144">
        <v>29</v>
      </c>
      <c r="BB74" s="144">
        <v>2</v>
      </c>
      <c r="BC74" s="144">
        <f>IF(BB74=1,G74,0)</f>
        <v>0</v>
      </c>
      <c r="BD74" s="144">
        <f>IF(BB74=2,G74,0)</f>
        <v>0</v>
      </c>
      <c r="BE74" s="144">
        <f>IF(BB74=3,G74,0)</f>
        <v>0</v>
      </c>
      <c r="BF74" s="144">
        <f>IF(BB74=4,G74,0)</f>
        <v>0</v>
      </c>
      <c r="BG74" s="144">
        <f>IF(BB74=5,G74,0)</f>
        <v>0</v>
      </c>
      <c r="CA74" s="144">
        <v>12</v>
      </c>
      <c r="CB74" s="144">
        <v>0</v>
      </c>
      <c r="CC74" s="167"/>
      <c r="CD74" s="167"/>
    </row>
    <row r="75" spans="1:82" ht="22.5" x14ac:dyDescent="0.2">
      <c r="A75" s="175"/>
      <c r="B75" s="176"/>
      <c r="C75" s="223" t="s">
        <v>188</v>
      </c>
      <c r="D75" s="224"/>
      <c r="E75" s="178">
        <v>0.52249999999999996</v>
      </c>
      <c r="F75" s="179"/>
      <c r="G75" s="180"/>
      <c r="H75" s="181"/>
      <c r="I75" s="182"/>
      <c r="J75" s="181"/>
      <c r="K75" s="182"/>
      <c r="M75" s="177" t="s">
        <v>188</v>
      </c>
      <c r="O75" s="177"/>
      <c r="Q75" s="167"/>
    </row>
    <row r="76" spans="1:82" x14ac:dyDescent="0.2">
      <c r="A76" s="175"/>
      <c r="B76" s="176"/>
      <c r="C76" s="223" t="s">
        <v>189</v>
      </c>
      <c r="D76" s="224"/>
      <c r="E76" s="178">
        <v>4.1799999999999997E-2</v>
      </c>
      <c r="F76" s="179"/>
      <c r="G76" s="180"/>
      <c r="H76" s="181"/>
      <c r="I76" s="182"/>
      <c r="J76" s="181"/>
      <c r="K76" s="182"/>
      <c r="M76" s="177" t="s">
        <v>189</v>
      </c>
      <c r="O76" s="177"/>
      <c r="Q76" s="167"/>
    </row>
    <row r="77" spans="1:82" x14ac:dyDescent="0.2">
      <c r="A77" s="168">
        <v>30</v>
      </c>
      <c r="B77" s="169" t="s">
        <v>190</v>
      </c>
      <c r="C77" s="170" t="s">
        <v>191</v>
      </c>
      <c r="D77" s="171" t="s">
        <v>187</v>
      </c>
      <c r="E77" s="172">
        <v>0.18099999999999999</v>
      </c>
      <c r="F77" s="172">
        <v>0</v>
      </c>
      <c r="G77" s="173">
        <f>E77*F77</f>
        <v>0</v>
      </c>
      <c r="H77" s="174">
        <v>1</v>
      </c>
      <c r="I77" s="174">
        <f>E77*H77</f>
        <v>0.18099999999999999</v>
      </c>
      <c r="J77" s="174">
        <v>0</v>
      </c>
      <c r="K77" s="174">
        <f>E77*J77</f>
        <v>0</v>
      </c>
      <c r="Q77" s="167">
        <v>2</v>
      </c>
      <c r="AA77" s="144">
        <v>12</v>
      </c>
      <c r="AB77" s="144">
        <v>0</v>
      </c>
      <c r="AC77" s="144">
        <v>30</v>
      </c>
      <c r="BB77" s="144">
        <v>2</v>
      </c>
      <c r="BC77" s="144">
        <f>IF(BB77=1,G77,0)</f>
        <v>0</v>
      </c>
      <c r="BD77" s="144">
        <f>IF(BB77=2,G77,0)</f>
        <v>0</v>
      </c>
      <c r="BE77" s="144">
        <f>IF(BB77=3,G77,0)</f>
        <v>0</v>
      </c>
      <c r="BF77" s="144">
        <f>IF(BB77=4,G77,0)</f>
        <v>0</v>
      </c>
      <c r="BG77" s="144">
        <f>IF(BB77=5,G77,0)</f>
        <v>0</v>
      </c>
      <c r="CA77" s="144">
        <v>12</v>
      </c>
      <c r="CB77" s="144">
        <v>0</v>
      </c>
      <c r="CC77" s="167"/>
      <c r="CD77" s="167"/>
    </row>
    <row r="78" spans="1:82" x14ac:dyDescent="0.2">
      <c r="A78" s="175"/>
      <c r="B78" s="176"/>
      <c r="C78" s="223" t="s">
        <v>192</v>
      </c>
      <c r="D78" s="224"/>
      <c r="E78" s="178">
        <v>0.1676</v>
      </c>
      <c r="F78" s="179"/>
      <c r="G78" s="180"/>
      <c r="H78" s="181"/>
      <c r="I78" s="182"/>
      <c r="J78" s="181"/>
      <c r="K78" s="182"/>
      <c r="M78" s="177" t="s">
        <v>192</v>
      </c>
      <c r="O78" s="177"/>
      <c r="Q78" s="167"/>
    </row>
    <row r="79" spans="1:82" x14ac:dyDescent="0.2">
      <c r="A79" s="175"/>
      <c r="B79" s="176"/>
      <c r="C79" s="223" t="s">
        <v>193</v>
      </c>
      <c r="D79" s="224"/>
      <c r="E79" s="178">
        <v>1.34E-2</v>
      </c>
      <c r="F79" s="179"/>
      <c r="G79" s="180"/>
      <c r="H79" s="181"/>
      <c r="I79" s="182"/>
      <c r="J79" s="181"/>
      <c r="K79" s="182"/>
      <c r="M79" s="177" t="s">
        <v>193</v>
      </c>
      <c r="O79" s="177"/>
      <c r="Q79" s="167"/>
    </row>
    <row r="80" spans="1:82" x14ac:dyDescent="0.2">
      <c r="A80" s="168">
        <v>31</v>
      </c>
      <c r="B80" s="169" t="s">
        <v>194</v>
      </c>
      <c r="C80" s="170" t="s">
        <v>195</v>
      </c>
      <c r="D80" s="171" t="s">
        <v>196</v>
      </c>
      <c r="E80" s="172">
        <v>150</v>
      </c>
      <c r="F80" s="172">
        <v>0</v>
      </c>
      <c r="G80" s="173">
        <f>E80*F80</f>
        <v>0</v>
      </c>
      <c r="H80" s="174">
        <v>0</v>
      </c>
      <c r="I80" s="174">
        <f>E80*H80</f>
        <v>0</v>
      </c>
      <c r="J80" s="174">
        <v>0</v>
      </c>
      <c r="K80" s="174">
        <f>E80*J80</f>
        <v>0</v>
      </c>
      <c r="Q80" s="167">
        <v>2</v>
      </c>
      <c r="AA80" s="144">
        <v>12</v>
      </c>
      <c r="AB80" s="144">
        <v>0</v>
      </c>
      <c r="AC80" s="144">
        <v>31</v>
      </c>
      <c r="BB80" s="144">
        <v>2</v>
      </c>
      <c r="BC80" s="144">
        <f>IF(BB80=1,G80,0)</f>
        <v>0</v>
      </c>
      <c r="BD80" s="144">
        <f>IF(BB80=2,G80,0)</f>
        <v>0</v>
      </c>
      <c r="BE80" s="144">
        <f>IF(BB80=3,G80,0)</f>
        <v>0</v>
      </c>
      <c r="BF80" s="144">
        <f>IF(BB80=4,G80,0)</f>
        <v>0</v>
      </c>
      <c r="BG80" s="144">
        <f>IF(BB80=5,G80,0)</f>
        <v>0</v>
      </c>
      <c r="CA80" s="144">
        <v>12</v>
      </c>
      <c r="CB80" s="144">
        <v>0</v>
      </c>
      <c r="CC80" s="167"/>
      <c r="CD80" s="167"/>
    </row>
    <row r="81" spans="1:82" ht="22.5" x14ac:dyDescent="0.2">
      <c r="A81" s="168">
        <v>32</v>
      </c>
      <c r="B81" s="169" t="s">
        <v>197</v>
      </c>
      <c r="C81" s="170" t="s">
        <v>198</v>
      </c>
      <c r="D81" s="171" t="s">
        <v>154</v>
      </c>
      <c r="E81" s="172">
        <v>10</v>
      </c>
      <c r="F81" s="172">
        <v>0</v>
      </c>
      <c r="G81" s="173">
        <f>E81*F81</f>
        <v>0</v>
      </c>
      <c r="H81" s="174">
        <v>0</v>
      </c>
      <c r="I81" s="174">
        <f>E81*H81</f>
        <v>0</v>
      </c>
      <c r="J81" s="174">
        <v>0</v>
      </c>
      <c r="K81" s="174">
        <f>E81*J81</f>
        <v>0</v>
      </c>
      <c r="Q81" s="167">
        <v>2</v>
      </c>
      <c r="AA81" s="144">
        <v>12</v>
      </c>
      <c r="AB81" s="144">
        <v>0</v>
      </c>
      <c r="AC81" s="144">
        <v>32</v>
      </c>
      <c r="BB81" s="144">
        <v>2</v>
      </c>
      <c r="BC81" s="144">
        <f>IF(BB81=1,G81,0)</f>
        <v>0</v>
      </c>
      <c r="BD81" s="144">
        <f>IF(BB81=2,G81,0)</f>
        <v>0</v>
      </c>
      <c r="BE81" s="144">
        <f>IF(BB81=3,G81,0)</f>
        <v>0</v>
      </c>
      <c r="BF81" s="144">
        <f>IF(BB81=4,G81,0)</f>
        <v>0</v>
      </c>
      <c r="BG81" s="144">
        <f>IF(BB81=5,G81,0)</f>
        <v>0</v>
      </c>
      <c r="CA81" s="144">
        <v>12</v>
      </c>
      <c r="CB81" s="144">
        <v>0</v>
      </c>
      <c r="CC81" s="167"/>
      <c r="CD81" s="167"/>
    </row>
    <row r="82" spans="1:82" x14ac:dyDescent="0.2">
      <c r="A82" s="168">
        <v>33</v>
      </c>
      <c r="B82" s="169" t="s">
        <v>199</v>
      </c>
      <c r="C82" s="170" t="s">
        <v>200</v>
      </c>
      <c r="D82" s="171" t="s">
        <v>177</v>
      </c>
      <c r="E82" s="172">
        <v>689.95</v>
      </c>
      <c r="F82" s="172">
        <v>0</v>
      </c>
      <c r="G82" s="173">
        <f>E82*F82</f>
        <v>0</v>
      </c>
      <c r="H82" s="174">
        <v>0</v>
      </c>
      <c r="I82" s="174">
        <f>E82*H82</f>
        <v>0</v>
      </c>
      <c r="J82" s="174">
        <v>0</v>
      </c>
      <c r="K82" s="174">
        <f>E82*J82</f>
        <v>0</v>
      </c>
      <c r="Q82" s="167">
        <v>2</v>
      </c>
      <c r="AA82" s="144">
        <v>12</v>
      </c>
      <c r="AB82" s="144">
        <v>0</v>
      </c>
      <c r="AC82" s="144">
        <v>33</v>
      </c>
      <c r="BB82" s="144">
        <v>2</v>
      </c>
      <c r="BC82" s="144">
        <f>IF(BB82=1,G82,0)</f>
        <v>0</v>
      </c>
      <c r="BD82" s="144">
        <f>IF(BB82=2,G82,0)</f>
        <v>0</v>
      </c>
      <c r="BE82" s="144">
        <f>IF(BB82=3,G82,0)</f>
        <v>0</v>
      </c>
      <c r="BF82" s="144">
        <f>IF(BB82=4,G82,0)</f>
        <v>0</v>
      </c>
      <c r="BG82" s="144">
        <f>IF(BB82=5,G82,0)</f>
        <v>0</v>
      </c>
      <c r="CA82" s="144">
        <v>12</v>
      </c>
      <c r="CB82" s="144">
        <v>0</v>
      </c>
      <c r="CC82" s="167"/>
      <c r="CD82" s="167"/>
    </row>
    <row r="83" spans="1:82" x14ac:dyDescent="0.2">
      <c r="A83" s="175"/>
      <c r="B83" s="176"/>
      <c r="C83" s="223" t="s">
        <v>201</v>
      </c>
      <c r="D83" s="224"/>
      <c r="E83" s="178">
        <v>522.35</v>
      </c>
      <c r="F83" s="179"/>
      <c r="G83" s="180"/>
      <c r="H83" s="181"/>
      <c r="I83" s="182"/>
      <c r="J83" s="181"/>
      <c r="K83" s="182"/>
      <c r="M83" s="177" t="s">
        <v>201</v>
      </c>
      <c r="O83" s="177"/>
      <c r="Q83" s="167"/>
    </row>
    <row r="84" spans="1:82" x14ac:dyDescent="0.2">
      <c r="A84" s="175"/>
      <c r="B84" s="176"/>
      <c r="C84" s="223" t="s">
        <v>202</v>
      </c>
      <c r="D84" s="224"/>
      <c r="E84" s="178">
        <v>167.6</v>
      </c>
      <c r="F84" s="179"/>
      <c r="G84" s="180"/>
      <c r="H84" s="181"/>
      <c r="I84" s="182"/>
      <c r="J84" s="181"/>
      <c r="K84" s="182"/>
      <c r="M84" s="177" t="s">
        <v>202</v>
      </c>
      <c r="O84" s="177"/>
      <c r="Q84" s="167"/>
    </row>
    <row r="85" spans="1:82" x14ac:dyDescent="0.2">
      <c r="A85" s="168">
        <v>34</v>
      </c>
      <c r="B85" s="169" t="s">
        <v>203</v>
      </c>
      <c r="C85" s="170" t="s">
        <v>204</v>
      </c>
      <c r="D85" s="171" t="s">
        <v>187</v>
      </c>
      <c r="E85" s="172">
        <v>6.3500000000000001E-2</v>
      </c>
      <c r="F85" s="172">
        <v>0</v>
      </c>
      <c r="G85" s="173">
        <f>E85*F85</f>
        <v>0</v>
      </c>
      <c r="H85" s="174">
        <v>1</v>
      </c>
      <c r="I85" s="174">
        <f>E85*H85</f>
        <v>6.3500000000000001E-2</v>
      </c>
      <c r="J85" s="174">
        <v>0</v>
      </c>
      <c r="K85" s="174">
        <f>E85*J85</f>
        <v>0</v>
      </c>
      <c r="Q85" s="167">
        <v>2</v>
      </c>
      <c r="AA85" s="144">
        <v>3</v>
      </c>
      <c r="AB85" s="144">
        <v>7</v>
      </c>
      <c r="AC85" s="144">
        <v>13322933</v>
      </c>
      <c r="BB85" s="144">
        <v>2</v>
      </c>
      <c r="BC85" s="144">
        <f>IF(BB85=1,G85,0)</f>
        <v>0</v>
      </c>
      <c r="BD85" s="144">
        <f>IF(BB85=2,G85,0)</f>
        <v>0</v>
      </c>
      <c r="BE85" s="144">
        <f>IF(BB85=3,G85,0)</f>
        <v>0</v>
      </c>
      <c r="BF85" s="144">
        <f>IF(BB85=4,G85,0)</f>
        <v>0</v>
      </c>
      <c r="BG85" s="144">
        <f>IF(BB85=5,G85,0)</f>
        <v>0</v>
      </c>
      <c r="CA85" s="144">
        <v>3</v>
      </c>
      <c r="CB85" s="144">
        <v>7</v>
      </c>
      <c r="CC85" s="167"/>
      <c r="CD85" s="167"/>
    </row>
    <row r="86" spans="1:82" x14ac:dyDescent="0.2">
      <c r="A86" s="175"/>
      <c r="B86" s="176"/>
      <c r="C86" s="223" t="s">
        <v>205</v>
      </c>
      <c r="D86" s="224"/>
      <c r="E86" s="178">
        <v>5.8799999999999998E-2</v>
      </c>
      <c r="F86" s="179"/>
      <c r="G86" s="180"/>
      <c r="H86" s="181"/>
      <c r="I86" s="182"/>
      <c r="J86" s="181"/>
      <c r="K86" s="182"/>
      <c r="M86" s="177" t="s">
        <v>205</v>
      </c>
      <c r="O86" s="177"/>
      <c r="Q86" s="167"/>
    </row>
    <row r="87" spans="1:82" x14ac:dyDescent="0.2">
      <c r="A87" s="175"/>
      <c r="B87" s="176"/>
      <c r="C87" s="223" t="s">
        <v>206</v>
      </c>
      <c r="D87" s="224"/>
      <c r="E87" s="178">
        <v>4.7000000000000002E-3</v>
      </c>
      <c r="F87" s="179"/>
      <c r="G87" s="180"/>
      <c r="H87" s="181"/>
      <c r="I87" s="182"/>
      <c r="J87" s="181"/>
      <c r="K87" s="182"/>
      <c r="M87" s="177" t="s">
        <v>206</v>
      </c>
      <c r="O87" s="177"/>
      <c r="Q87" s="167"/>
    </row>
    <row r="88" spans="1:82" x14ac:dyDescent="0.2">
      <c r="A88" s="168">
        <v>35</v>
      </c>
      <c r="B88" s="169" t="s">
        <v>207</v>
      </c>
      <c r="C88" s="170" t="s">
        <v>208</v>
      </c>
      <c r="D88" s="171" t="s">
        <v>140</v>
      </c>
      <c r="E88" s="172">
        <v>7.6300000000000007E-2</v>
      </c>
      <c r="F88" s="172">
        <v>0</v>
      </c>
      <c r="G88" s="173">
        <f>E88*F88</f>
        <v>0</v>
      </c>
      <c r="H88" s="174">
        <v>1</v>
      </c>
      <c r="I88" s="174">
        <f>E88*H88</f>
        <v>7.6300000000000007E-2</v>
      </c>
      <c r="J88" s="174">
        <v>0</v>
      </c>
      <c r="K88" s="174">
        <f>E88*J88</f>
        <v>0</v>
      </c>
      <c r="Q88" s="167">
        <v>2</v>
      </c>
      <c r="AA88" s="144">
        <v>3</v>
      </c>
      <c r="AB88" s="144">
        <v>7</v>
      </c>
      <c r="AC88" s="144">
        <v>13611228</v>
      </c>
      <c r="BB88" s="144">
        <v>2</v>
      </c>
      <c r="BC88" s="144">
        <f>IF(BB88=1,G88,0)</f>
        <v>0</v>
      </c>
      <c r="BD88" s="144">
        <f>IF(BB88=2,G88,0)</f>
        <v>0</v>
      </c>
      <c r="BE88" s="144">
        <f>IF(BB88=3,G88,0)</f>
        <v>0</v>
      </c>
      <c r="BF88" s="144">
        <f>IF(BB88=4,G88,0)</f>
        <v>0</v>
      </c>
      <c r="BG88" s="144">
        <f>IF(BB88=5,G88,0)</f>
        <v>0</v>
      </c>
      <c r="CA88" s="144">
        <v>3</v>
      </c>
      <c r="CB88" s="144">
        <v>7</v>
      </c>
      <c r="CC88" s="167"/>
      <c r="CD88" s="167"/>
    </row>
    <row r="89" spans="1:82" x14ac:dyDescent="0.2">
      <c r="A89" s="175"/>
      <c r="B89" s="176"/>
      <c r="C89" s="223" t="s">
        <v>209</v>
      </c>
      <c r="D89" s="224"/>
      <c r="E89" s="178">
        <v>7.0599999999999996E-2</v>
      </c>
      <c r="F89" s="179"/>
      <c r="G89" s="180"/>
      <c r="H89" s="181"/>
      <c r="I89" s="182"/>
      <c r="J89" s="181"/>
      <c r="K89" s="182"/>
      <c r="M89" s="177" t="s">
        <v>209</v>
      </c>
      <c r="O89" s="177"/>
      <c r="Q89" s="167"/>
    </row>
    <row r="90" spans="1:82" x14ac:dyDescent="0.2">
      <c r="A90" s="175"/>
      <c r="B90" s="176"/>
      <c r="C90" s="223" t="s">
        <v>210</v>
      </c>
      <c r="D90" s="224"/>
      <c r="E90" s="178">
        <v>5.5999999999999999E-3</v>
      </c>
      <c r="F90" s="179"/>
      <c r="G90" s="180"/>
      <c r="H90" s="181"/>
      <c r="I90" s="182"/>
      <c r="J90" s="181"/>
      <c r="K90" s="182"/>
      <c r="M90" s="177" t="s">
        <v>210</v>
      </c>
      <c r="O90" s="177"/>
      <c r="Q90" s="167"/>
    </row>
    <row r="91" spans="1:82" x14ac:dyDescent="0.2">
      <c r="A91" s="168">
        <v>36</v>
      </c>
      <c r="B91" s="169" t="s">
        <v>211</v>
      </c>
      <c r="C91" s="170" t="s">
        <v>212</v>
      </c>
      <c r="D91" s="171" t="s">
        <v>140</v>
      </c>
      <c r="E91" s="172">
        <v>0.9274</v>
      </c>
      <c r="F91" s="172">
        <v>0</v>
      </c>
      <c r="G91" s="173">
        <f>E91*F91</f>
        <v>0</v>
      </c>
      <c r="H91" s="174">
        <v>0</v>
      </c>
      <c r="I91" s="174">
        <f>E91*H91</f>
        <v>0</v>
      </c>
      <c r="J91" s="174">
        <v>0</v>
      </c>
      <c r="K91" s="174">
        <f>E91*J91</f>
        <v>0</v>
      </c>
      <c r="Q91" s="167">
        <v>2</v>
      </c>
      <c r="AA91" s="144">
        <v>1</v>
      </c>
      <c r="AB91" s="144">
        <v>7</v>
      </c>
      <c r="AC91" s="144">
        <v>7</v>
      </c>
      <c r="BB91" s="144">
        <v>2</v>
      </c>
      <c r="BC91" s="144">
        <f>IF(BB91=1,G91,0)</f>
        <v>0</v>
      </c>
      <c r="BD91" s="144">
        <f>IF(BB91=2,G91,0)</f>
        <v>0</v>
      </c>
      <c r="BE91" s="144">
        <f>IF(BB91=3,G91,0)</f>
        <v>0</v>
      </c>
      <c r="BF91" s="144">
        <f>IF(BB91=4,G91,0)</f>
        <v>0</v>
      </c>
      <c r="BG91" s="144">
        <f>IF(BB91=5,G91,0)</f>
        <v>0</v>
      </c>
      <c r="CA91" s="144">
        <v>1</v>
      </c>
      <c r="CB91" s="144">
        <v>7</v>
      </c>
      <c r="CC91" s="167"/>
      <c r="CD91" s="167"/>
    </row>
    <row r="92" spans="1:82" x14ac:dyDescent="0.2">
      <c r="A92" s="183"/>
      <c r="B92" s="184" t="s">
        <v>79</v>
      </c>
      <c r="C92" s="185" t="str">
        <f>CONCATENATE(B68," ",C68)</f>
        <v>767 Konstrukce zámečnické</v>
      </c>
      <c r="D92" s="186"/>
      <c r="E92" s="187"/>
      <c r="F92" s="188"/>
      <c r="G92" s="189">
        <f>SUM(G68:G91)</f>
        <v>0</v>
      </c>
      <c r="H92" s="190"/>
      <c r="I92" s="191">
        <f>SUM(I68:I91)</f>
        <v>0.92736899999999689</v>
      </c>
      <c r="J92" s="190"/>
      <c r="K92" s="191">
        <f>SUM(K68:K91)</f>
        <v>0</v>
      </c>
      <c r="Q92" s="167">
        <v>4</v>
      </c>
      <c r="BC92" s="192">
        <f>SUM(BC68:BC91)</f>
        <v>0</v>
      </c>
      <c r="BD92" s="192">
        <f>SUM(BD68:BD91)</f>
        <v>0</v>
      </c>
      <c r="BE92" s="192">
        <f>SUM(BE68:BE91)</f>
        <v>0</v>
      </c>
      <c r="BF92" s="192">
        <f>SUM(BF68:BF91)</f>
        <v>0</v>
      </c>
      <c r="BG92" s="192">
        <f>SUM(BG68:BG91)</f>
        <v>0</v>
      </c>
    </row>
    <row r="93" spans="1:82" x14ac:dyDescent="0.2">
      <c r="A93" s="159" t="s">
        <v>76</v>
      </c>
      <c r="B93" s="160" t="s">
        <v>213</v>
      </c>
      <c r="C93" s="161" t="s">
        <v>214</v>
      </c>
      <c r="D93" s="162"/>
      <c r="E93" s="163"/>
      <c r="F93" s="163"/>
      <c r="G93" s="164"/>
      <c r="H93" s="165"/>
      <c r="I93" s="166"/>
      <c r="J93" s="165"/>
      <c r="K93" s="166"/>
      <c r="Q93" s="167">
        <v>1</v>
      </c>
    </row>
    <row r="94" spans="1:82" x14ac:dyDescent="0.2">
      <c r="A94" s="168">
        <v>37</v>
      </c>
      <c r="B94" s="169" t="s">
        <v>215</v>
      </c>
      <c r="C94" s="170" t="s">
        <v>216</v>
      </c>
      <c r="D94" s="171" t="s">
        <v>107</v>
      </c>
      <c r="E94" s="172">
        <v>82.88</v>
      </c>
      <c r="F94" s="172">
        <v>0</v>
      </c>
      <c r="G94" s="173">
        <f>E94*F94</f>
        <v>0</v>
      </c>
      <c r="H94" s="174">
        <v>1.2999999999996299E-4</v>
      </c>
      <c r="I94" s="174">
        <f>E94*H94</f>
        <v>1.0774399999996931E-2</v>
      </c>
      <c r="J94" s="174">
        <v>0</v>
      </c>
      <c r="K94" s="174">
        <f>E94*J94</f>
        <v>0</v>
      </c>
      <c r="Q94" s="167">
        <v>2</v>
      </c>
      <c r="AA94" s="144">
        <v>1</v>
      </c>
      <c r="AB94" s="144">
        <v>7</v>
      </c>
      <c r="AC94" s="144">
        <v>7</v>
      </c>
      <c r="BB94" s="144">
        <v>2</v>
      </c>
      <c r="BC94" s="144">
        <f>IF(BB94=1,G94,0)</f>
        <v>0</v>
      </c>
      <c r="BD94" s="144">
        <f>IF(BB94=2,G94,0)</f>
        <v>0</v>
      </c>
      <c r="BE94" s="144">
        <f>IF(BB94=3,G94,0)</f>
        <v>0</v>
      </c>
      <c r="BF94" s="144">
        <f>IF(BB94=4,G94,0)</f>
        <v>0</v>
      </c>
      <c r="BG94" s="144">
        <f>IF(BB94=5,G94,0)</f>
        <v>0</v>
      </c>
      <c r="CA94" s="144">
        <v>1</v>
      </c>
      <c r="CB94" s="144">
        <v>7</v>
      </c>
      <c r="CC94" s="167"/>
      <c r="CD94" s="167"/>
    </row>
    <row r="95" spans="1:82" x14ac:dyDescent="0.2">
      <c r="A95" s="168">
        <v>38</v>
      </c>
      <c r="B95" s="169" t="s">
        <v>217</v>
      </c>
      <c r="C95" s="170" t="s">
        <v>218</v>
      </c>
      <c r="D95" s="171" t="s">
        <v>107</v>
      </c>
      <c r="E95" s="172">
        <v>82.882800000000003</v>
      </c>
      <c r="F95" s="172">
        <v>0</v>
      </c>
      <c r="G95" s="173">
        <f>E95*F95</f>
        <v>0</v>
      </c>
      <c r="H95" s="174">
        <v>4.2000000000008702E-4</v>
      </c>
      <c r="I95" s="174">
        <f>E95*H95</f>
        <v>3.4810776000007211E-2</v>
      </c>
      <c r="J95" s="174">
        <v>0</v>
      </c>
      <c r="K95" s="174">
        <f>E95*J95</f>
        <v>0</v>
      </c>
      <c r="Q95" s="167">
        <v>2</v>
      </c>
      <c r="AA95" s="144">
        <v>1</v>
      </c>
      <c r="AB95" s="144">
        <v>7</v>
      </c>
      <c r="AC95" s="144">
        <v>7</v>
      </c>
      <c r="BB95" s="144">
        <v>2</v>
      </c>
      <c r="BC95" s="144">
        <f>IF(BB95=1,G95,0)</f>
        <v>0</v>
      </c>
      <c r="BD95" s="144">
        <f>IF(BB95=2,G95,0)</f>
        <v>0</v>
      </c>
      <c r="BE95" s="144">
        <f>IF(BB95=3,G95,0)</f>
        <v>0</v>
      </c>
      <c r="BF95" s="144">
        <f>IF(BB95=4,G95,0)</f>
        <v>0</v>
      </c>
      <c r="BG95" s="144">
        <f>IF(BB95=5,G95,0)</f>
        <v>0</v>
      </c>
      <c r="CA95" s="144">
        <v>1</v>
      </c>
      <c r="CB95" s="144">
        <v>7</v>
      </c>
      <c r="CC95" s="167"/>
      <c r="CD95" s="167"/>
    </row>
    <row r="96" spans="1:82" x14ac:dyDescent="0.2">
      <c r="A96" s="175"/>
      <c r="B96" s="176"/>
      <c r="C96" s="223" t="s">
        <v>219</v>
      </c>
      <c r="D96" s="224"/>
      <c r="E96" s="178">
        <v>82.882800000000003</v>
      </c>
      <c r="F96" s="179"/>
      <c r="G96" s="180"/>
      <c r="H96" s="181"/>
      <c r="I96" s="182"/>
      <c r="J96" s="181"/>
      <c r="K96" s="182"/>
      <c r="M96" s="177" t="s">
        <v>219</v>
      </c>
      <c r="O96" s="177"/>
      <c r="Q96" s="167"/>
    </row>
    <row r="97" spans="1:82" x14ac:dyDescent="0.2">
      <c r="A97" s="183"/>
      <c r="B97" s="184" t="s">
        <v>79</v>
      </c>
      <c r="C97" s="185" t="str">
        <f>CONCATENATE(B93," ",C93)</f>
        <v>783 Nátěry</v>
      </c>
      <c r="D97" s="186"/>
      <c r="E97" s="187"/>
      <c r="F97" s="188"/>
      <c r="G97" s="189">
        <f>SUM(G93:G96)</f>
        <v>0</v>
      </c>
      <c r="H97" s="190"/>
      <c r="I97" s="191">
        <f>SUM(I93:I96)</f>
        <v>4.5585176000004141E-2</v>
      </c>
      <c r="J97" s="190"/>
      <c r="K97" s="191">
        <f>SUM(K93:K96)</f>
        <v>0</v>
      </c>
      <c r="Q97" s="167">
        <v>4</v>
      </c>
      <c r="BC97" s="192">
        <f>SUM(BC93:BC96)</f>
        <v>0</v>
      </c>
      <c r="BD97" s="192">
        <f>SUM(BD93:BD96)</f>
        <v>0</v>
      </c>
      <c r="BE97" s="192">
        <f>SUM(BE93:BE96)</f>
        <v>0</v>
      </c>
      <c r="BF97" s="192">
        <f>SUM(BF93:BF96)</f>
        <v>0</v>
      </c>
      <c r="BG97" s="192">
        <f>SUM(BG93:BG96)</f>
        <v>0</v>
      </c>
    </row>
    <row r="98" spans="1:82" x14ac:dyDescent="0.2">
      <c r="A98" s="159" t="s">
        <v>76</v>
      </c>
      <c r="B98" s="160" t="s">
        <v>220</v>
      </c>
      <c r="C98" s="161" t="s">
        <v>221</v>
      </c>
      <c r="D98" s="162"/>
      <c r="E98" s="163"/>
      <c r="F98" s="163"/>
      <c r="G98" s="164"/>
      <c r="H98" s="165"/>
      <c r="I98" s="166"/>
      <c r="J98" s="165"/>
      <c r="K98" s="166"/>
      <c r="Q98" s="167">
        <v>1</v>
      </c>
    </row>
    <row r="99" spans="1:82" x14ac:dyDescent="0.2">
      <c r="A99" s="168">
        <v>39</v>
      </c>
      <c r="B99" s="169" t="s">
        <v>222</v>
      </c>
      <c r="C99" s="170" t="s">
        <v>223</v>
      </c>
      <c r="D99" s="171" t="s">
        <v>140</v>
      </c>
      <c r="E99" s="172">
        <v>2.3839999999999999</v>
      </c>
      <c r="F99" s="172">
        <v>0</v>
      </c>
      <c r="G99" s="173">
        <f>E99*F99</f>
        <v>0</v>
      </c>
      <c r="H99" s="174">
        <v>0</v>
      </c>
      <c r="I99" s="174">
        <f>E99*H99</f>
        <v>0</v>
      </c>
      <c r="J99" s="174">
        <v>0</v>
      </c>
      <c r="K99" s="174">
        <f>E99*J99</f>
        <v>0</v>
      </c>
      <c r="Q99" s="167">
        <v>2</v>
      </c>
      <c r="AA99" s="144">
        <v>1</v>
      </c>
      <c r="AB99" s="144">
        <v>10</v>
      </c>
      <c r="AC99" s="144">
        <v>10</v>
      </c>
      <c r="BB99" s="144">
        <v>1</v>
      </c>
      <c r="BC99" s="144">
        <f>IF(BB99=1,G99,0)</f>
        <v>0</v>
      </c>
      <c r="BD99" s="144">
        <f>IF(BB99=2,G99,0)</f>
        <v>0</v>
      </c>
      <c r="BE99" s="144">
        <f>IF(BB99=3,G99,0)</f>
        <v>0</v>
      </c>
      <c r="BF99" s="144">
        <f>IF(BB99=4,G99,0)</f>
        <v>0</v>
      </c>
      <c r="BG99" s="144">
        <f>IF(BB99=5,G99,0)</f>
        <v>0</v>
      </c>
      <c r="CA99" s="144">
        <v>1</v>
      </c>
      <c r="CB99" s="144">
        <v>10</v>
      </c>
      <c r="CC99" s="167"/>
      <c r="CD99" s="167"/>
    </row>
    <row r="100" spans="1:82" x14ac:dyDescent="0.2">
      <c r="A100" s="168">
        <v>40</v>
      </c>
      <c r="B100" s="169" t="s">
        <v>224</v>
      </c>
      <c r="C100" s="170" t="s">
        <v>225</v>
      </c>
      <c r="D100" s="171" t="s">
        <v>140</v>
      </c>
      <c r="E100" s="172">
        <v>11.92</v>
      </c>
      <c r="F100" s="172">
        <v>0</v>
      </c>
      <c r="G100" s="173">
        <f>E100*F100</f>
        <v>0</v>
      </c>
      <c r="H100" s="174">
        <v>0</v>
      </c>
      <c r="I100" s="174">
        <f>E100*H100</f>
        <v>0</v>
      </c>
      <c r="J100" s="174">
        <v>0</v>
      </c>
      <c r="K100" s="174">
        <f>E100*J100</f>
        <v>0</v>
      </c>
      <c r="Q100" s="167">
        <v>2</v>
      </c>
      <c r="AA100" s="144">
        <v>1</v>
      </c>
      <c r="AB100" s="144">
        <v>10</v>
      </c>
      <c r="AC100" s="144">
        <v>10</v>
      </c>
      <c r="BB100" s="144">
        <v>1</v>
      </c>
      <c r="BC100" s="144">
        <f>IF(BB100=1,G100,0)</f>
        <v>0</v>
      </c>
      <c r="BD100" s="144">
        <f>IF(BB100=2,G100,0)</f>
        <v>0</v>
      </c>
      <c r="BE100" s="144">
        <f>IF(BB100=3,G100,0)</f>
        <v>0</v>
      </c>
      <c r="BF100" s="144">
        <f>IF(BB100=4,G100,0)</f>
        <v>0</v>
      </c>
      <c r="BG100" s="144">
        <f>IF(BB100=5,G100,0)</f>
        <v>0</v>
      </c>
      <c r="CA100" s="144">
        <v>1</v>
      </c>
      <c r="CB100" s="144">
        <v>10</v>
      </c>
      <c r="CC100" s="167"/>
      <c r="CD100" s="167"/>
    </row>
    <row r="101" spans="1:82" x14ac:dyDescent="0.2">
      <c r="A101" s="168">
        <v>41</v>
      </c>
      <c r="B101" s="169" t="s">
        <v>226</v>
      </c>
      <c r="C101" s="170" t="s">
        <v>227</v>
      </c>
      <c r="D101" s="171" t="s">
        <v>140</v>
      </c>
      <c r="E101" s="172">
        <v>2.3839999999999999</v>
      </c>
      <c r="F101" s="172">
        <v>0</v>
      </c>
      <c r="G101" s="173">
        <f>E101*F101</f>
        <v>0</v>
      </c>
      <c r="H101" s="174">
        <v>0</v>
      </c>
      <c r="I101" s="174">
        <f>E101*H101</f>
        <v>0</v>
      </c>
      <c r="J101" s="174">
        <v>0</v>
      </c>
      <c r="K101" s="174">
        <f>E101*J101</f>
        <v>0</v>
      </c>
      <c r="Q101" s="167">
        <v>2</v>
      </c>
      <c r="AA101" s="144">
        <v>1</v>
      </c>
      <c r="AB101" s="144">
        <v>10</v>
      </c>
      <c r="AC101" s="144">
        <v>10</v>
      </c>
      <c r="BB101" s="144">
        <v>1</v>
      </c>
      <c r="BC101" s="144">
        <f>IF(BB101=1,G101,0)</f>
        <v>0</v>
      </c>
      <c r="BD101" s="144">
        <f>IF(BB101=2,G101,0)</f>
        <v>0</v>
      </c>
      <c r="BE101" s="144">
        <f>IF(BB101=3,G101,0)</f>
        <v>0</v>
      </c>
      <c r="BF101" s="144">
        <f>IF(BB101=4,G101,0)</f>
        <v>0</v>
      </c>
      <c r="BG101" s="144">
        <f>IF(BB101=5,G101,0)</f>
        <v>0</v>
      </c>
      <c r="CA101" s="144">
        <v>1</v>
      </c>
      <c r="CB101" s="144">
        <v>10</v>
      </c>
      <c r="CC101" s="167"/>
      <c r="CD101" s="167"/>
    </row>
    <row r="102" spans="1:82" x14ac:dyDescent="0.2">
      <c r="A102" s="168">
        <v>42</v>
      </c>
      <c r="B102" s="169" t="s">
        <v>228</v>
      </c>
      <c r="C102" s="170" t="s">
        <v>229</v>
      </c>
      <c r="D102" s="171" t="s">
        <v>140</v>
      </c>
      <c r="E102" s="172">
        <v>21.456</v>
      </c>
      <c r="F102" s="172">
        <v>0</v>
      </c>
      <c r="G102" s="173">
        <f>E102*F102</f>
        <v>0</v>
      </c>
      <c r="H102" s="174">
        <v>0</v>
      </c>
      <c r="I102" s="174">
        <f>E102*H102</f>
        <v>0</v>
      </c>
      <c r="J102" s="174">
        <v>0</v>
      </c>
      <c r="K102" s="174">
        <f>E102*J102</f>
        <v>0</v>
      </c>
      <c r="Q102" s="167">
        <v>2</v>
      </c>
      <c r="AA102" s="144">
        <v>1</v>
      </c>
      <c r="AB102" s="144">
        <v>10</v>
      </c>
      <c r="AC102" s="144">
        <v>10</v>
      </c>
      <c r="BB102" s="144">
        <v>1</v>
      </c>
      <c r="BC102" s="144">
        <f>IF(BB102=1,G102,0)</f>
        <v>0</v>
      </c>
      <c r="BD102" s="144">
        <f>IF(BB102=2,G102,0)</f>
        <v>0</v>
      </c>
      <c r="BE102" s="144">
        <f>IF(BB102=3,G102,0)</f>
        <v>0</v>
      </c>
      <c r="BF102" s="144">
        <f>IF(BB102=4,G102,0)</f>
        <v>0</v>
      </c>
      <c r="BG102" s="144">
        <f>IF(BB102=5,G102,0)</f>
        <v>0</v>
      </c>
      <c r="CA102" s="144">
        <v>1</v>
      </c>
      <c r="CB102" s="144">
        <v>10</v>
      </c>
      <c r="CC102" s="167"/>
      <c r="CD102" s="167"/>
    </row>
    <row r="103" spans="1:82" x14ac:dyDescent="0.2">
      <c r="A103" s="168">
        <v>43</v>
      </c>
      <c r="B103" s="169" t="s">
        <v>230</v>
      </c>
      <c r="C103" s="170" t="s">
        <v>231</v>
      </c>
      <c r="D103" s="171" t="s">
        <v>140</v>
      </c>
      <c r="E103" s="172">
        <v>2.3839999999999999</v>
      </c>
      <c r="F103" s="172">
        <v>0</v>
      </c>
      <c r="G103" s="173">
        <f>E103*F103</f>
        <v>0</v>
      </c>
      <c r="H103" s="174">
        <v>0</v>
      </c>
      <c r="I103" s="174">
        <f>E103*H103</f>
        <v>0</v>
      </c>
      <c r="J103" s="174">
        <v>0</v>
      </c>
      <c r="K103" s="174">
        <f>E103*J103</f>
        <v>0</v>
      </c>
      <c r="Q103" s="167">
        <v>2</v>
      </c>
      <c r="AA103" s="144">
        <v>1</v>
      </c>
      <c r="AB103" s="144">
        <v>10</v>
      </c>
      <c r="AC103" s="144">
        <v>10</v>
      </c>
      <c r="BB103" s="144">
        <v>1</v>
      </c>
      <c r="BC103" s="144">
        <f>IF(BB103=1,G103,0)</f>
        <v>0</v>
      </c>
      <c r="BD103" s="144">
        <f>IF(BB103=2,G103,0)</f>
        <v>0</v>
      </c>
      <c r="BE103" s="144">
        <f>IF(BB103=3,G103,0)</f>
        <v>0</v>
      </c>
      <c r="BF103" s="144">
        <f>IF(BB103=4,G103,0)</f>
        <v>0</v>
      </c>
      <c r="BG103" s="144">
        <f>IF(BB103=5,G103,0)</f>
        <v>0</v>
      </c>
      <c r="CA103" s="144">
        <v>1</v>
      </c>
      <c r="CB103" s="144">
        <v>10</v>
      </c>
      <c r="CC103" s="167"/>
      <c r="CD103" s="167"/>
    </row>
    <row r="104" spans="1:82" x14ac:dyDescent="0.2">
      <c r="A104" s="183"/>
      <c r="B104" s="184" t="s">
        <v>79</v>
      </c>
      <c r="C104" s="185" t="str">
        <f>CONCATENATE(B98," ",C98)</f>
        <v>D96 Přesuny suti a vybouraných hmot</v>
      </c>
      <c r="D104" s="186"/>
      <c r="E104" s="187"/>
      <c r="F104" s="188"/>
      <c r="G104" s="189">
        <f>SUM(G98:G103)</f>
        <v>0</v>
      </c>
      <c r="H104" s="190"/>
      <c r="I104" s="191">
        <f>SUM(I98:I103)</f>
        <v>0</v>
      </c>
      <c r="J104" s="190"/>
      <c r="K104" s="191">
        <f>SUM(K98:K103)</f>
        <v>0</v>
      </c>
      <c r="Q104" s="167">
        <v>4</v>
      </c>
      <c r="BC104" s="192">
        <f>SUM(BC98:BC103)</f>
        <v>0</v>
      </c>
      <c r="BD104" s="192">
        <f>SUM(BD98:BD103)</f>
        <v>0</v>
      </c>
      <c r="BE104" s="192">
        <f>SUM(BE98:BE103)</f>
        <v>0</v>
      </c>
      <c r="BF104" s="192">
        <f>SUM(BF98:BF103)</f>
        <v>0</v>
      </c>
      <c r="BG104" s="192">
        <f>SUM(BG98:BG103)</f>
        <v>0</v>
      </c>
    </row>
    <row r="105" spans="1:82" x14ac:dyDescent="0.2">
      <c r="E105" s="144"/>
    </row>
    <row r="106" spans="1:82" x14ac:dyDescent="0.2">
      <c r="E106" s="144"/>
    </row>
    <row r="107" spans="1:82" x14ac:dyDescent="0.2">
      <c r="E107" s="144"/>
    </row>
    <row r="108" spans="1:82" x14ac:dyDescent="0.2">
      <c r="E108" s="144"/>
    </row>
    <row r="109" spans="1:82" x14ac:dyDescent="0.2">
      <c r="E109" s="144"/>
    </row>
    <row r="110" spans="1:82" x14ac:dyDescent="0.2">
      <c r="E110" s="144"/>
    </row>
    <row r="111" spans="1:82" x14ac:dyDescent="0.2">
      <c r="E111" s="144"/>
    </row>
    <row r="112" spans="1:82" x14ac:dyDescent="0.2">
      <c r="E112" s="144"/>
    </row>
    <row r="113" spans="1:7" x14ac:dyDescent="0.2">
      <c r="E113" s="144"/>
    </row>
    <row r="114" spans="1:7" x14ac:dyDescent="0.2">
      <c r="E114" s="144"/>
    </row>
    <row r="115" spans="1:7" x14ac:dyDescent="0.2">
      <c r="E115" s="144"/>
    </row>
    <row r="116" spans="1:7" x14ac:dyDescent="0.2">
      <c r="E116" s="144"/>
    </row>
    <row r="117" spans="1:7" x14ac:dyDescent="0.2">
      <c r="E117" s="144"/>
    </row>
    <row r="118" spans="1:7" x14ac:dyDescent="0.2">
      <c r="E118" s="144"/>
    </row>
    <row r="119" spans="1:7" x14ac:dyDescent="0.2">
      <c r="E119" s="144"/>
    </row>
    <row r="120" spans="1:7" x14ac:dyDescent="0.2">
      <c r="E120" s="144"/>
    </row>
    <row r="121" spans="1:7" x14ac:dyDescent="0.2">
      <c r="E121" s="144"/>
    </row>
    <row r="122" spans="1:7" x14ac:dyDescent="0.2">
      <c r="E122" s="144"/>
    </row>
    <row r="123" spans="1:7" x14ac:dyDescent="0.2">
      <c r="E123" s="144"/>
    </row>
    <row r="124" spans="1:7" x14ac:dyDescent="0.2">
      <c r="E124" s="144"/>
    </row>
    <row r="125" spans="1:7" x14ac:dyDescent="0.2">
      <c r="E125" s="144"/>
    </row>
    <row r="126" spans="1:7" x14ac:dyDescent="0.2">
      <c r="E126" s="144"/>
    </row>
    <row r="127" spans="1:7" x14ac:dyDescent="0.2">
      <c r="E127" s="144"/>
    </row>
    <row r="128" spans="1:7" x14ac:dyDescent="0.2">
      <c r="A128" s="181"/>
      <c r="B128" s="181"/>
      <c r="C128" s="181"/>
      <c r="D128" s="181"/>
      <c r="E128" s="181"/>
      <c r="F128" s="181"/>
      <c r="G128" s="181"/>
    </row>
    <row r="129" spans="1:7" x14ac:dyDescent="0.2">
      <c r="A129" s="181"/>
      <c r="B129" s="181"/>
      <c r="C129" s="181"/>
      <c r="D129" s="181"/>
      <c r="E129" s="181"/>
      <c r="F129" s="181"/>
      <c r="G129" s="181"/>
    </row>
    <row r="130" spans="1:7" x14ac:dyDescent="0.2">
      <c r="A130" s="181"/>
      <c r="B130" s="181"/>
      <c r="C130" s="181"/>
      <c r="D130" s="181"/>
      <c r="E130" s="181"/>
      <c r="F130" s="181"/>
      <c r="G130" s="181"/>
    </row>
    <row r="131" spans="1:7" x14ac:dyDescent="0.2">
      <c r="A131" s="181"/>
      <c r="B131" s="181"/>
      <c r="C131" s="181"/>
      <c r="D131" s="181"/>
      <c r="E131" s="181"/>
      <c r="F131" s="181"/>
      <c r="G131" s="181"/>
    </row>
    <row r="132" spans="1:7" x14ac:dyDescent="0.2">
      <c r="E132" s="144"/>
    </row>
    <row r="133" spans="1:7" x14ac:dyDescent="0.2">
      <c r="E133" s="144"/>
    </row>
    <row r="134" spans="1:7" x14ac:dyDescent="0.2">
      <c r="E134" s="144"/>
    </row>
    <row r="135" spans="1:7" x14ac:dyDescent="0.2">
      <c r="E135" s="144"/>
    </row>
    <row r="136" spans="1:7" x14ac:dyDescent="0.2">
      <c r="E136" s="144"/>
    </row>
    <row r="137" spans="1:7" x14ac:dyDescent="0.2">
      <c r="E137" s="144"/>
    </row>
    <row r="138" spans="1:7" x14ac:dyDescent="0.2">
      <c r="E138" s="144"/>
    </row>
    <row r="139" spans="1:7" x14ac:dyDescent="0.2">
      <c r="E139" s="144"/>
    </row>
    <row r="140" spans="1:7" x14ac:dyDescent="0.2">
      <c r="E140" s="144"/>
    </row>
    <row r="141" spans="1:7" x14ac:dyDescent="0.2">
      <c r="E141" s="144"/>
    </row>
    <row r="142" spans="1:7" x14ac:dyDescent="0.2">
      <c r="E142" s="144"/>
    </row>
    <row r="143" spans="1:7" x14ac:dyDescent="0.2">
      <c r="E143" s="144"/>
    </row>
    <row r="144" spans="1:7" x14ac:dyDescent="0.2">
      <c r="E144" s="144"/>
    </row>
    <row r="145" spans="5:5" x14ac:dyDescent="0.2">
      <c r="E145" s="144"/>
    </row>
    <row r="146" spans="5:5" x14ac:dyDescent="0.2">
      <c r="E146" s="144"/>
    </row>
    <row r="147" spans="5:5" x14ac:dyDescent="0.2">
      <c r="E147" s="144"/>
    </row>
    <row r="148" spans="5:5" x14ac:dyDescent="0.2">
      <c r="E148" s="144"/>
    </row>
    <row r="149" spans="5:5" x14ac:dyDescent="0.2">
      <c r="E149" s="144"/>
    </row>
    <row r="150" spans="5:5" x14ac:dyDescent="0.2">
      <c r="E150" s="144"/>
    </row>
    <row r="151" spans="5:5" x14ac:dyDescent="0.2">
      <c r="E151" s="144"/>
    </row>
    <row r="152" spans="5:5" x14ac:dyDescent="0.2">
      <c r="E152" s="144"/>
    </row>
    <row r="153" spans="5:5" x14ac:dyDescent="0.2">
      <c r="E153" s="144"/>
    </row>
    <row r="154" spans="5:5" x14ac:dyDescent="0.2">
      <c r="E154" s="144"/>
    </row>
    <row r="155" spans="5:5" x14ac:dyDescent="0.2">
      <c r="E155" s="144"/>
    </row>
    <row r="156" spans="5:5" x14ac:dyDescent="0.2">
      <c r="E156" s="144"/>
    </row>
    <row r="157" spans="5:5" x14ac:dyDescent="0.2">
      <c r="E157" s="144"/>
    </row>
    <row r="158" spans="5:5" x14ac:dyDescent="0.2">
      <c r="E158" s="144"/>
    </row>
    <row r="159" spans="5:5" x14ac:dyDescent="0.2">
      <c r="E159" s="144"/>
    </row>
    <row r="160" spans="5:5" x14ac:dyDescent="0.2">
      <c r="E160" s="144"/>
    </row>
    <row r="161" spans="1:7" x14ac:dyDescent="0.2">
      <c r="E161" s="144"/>
    </row>
    <row r="162" spans="1:7" x14ac:dyDescent="0.2">
      <c r="E162" s="144"/>
    </row>
    <row r="163" spans="1:7" x14ac:dyDescent="0.2">
      <c r="A163" s="193"/>
      <c r="B163" s="193"/>
    </row>
    <row r="164" spans="1:7" x14ac:dyDescent="0.2">
      <c r="A164" s="181"/>
      <c r="B164" s="181"/>
      <c r="C164" s="194"/>
      <c r="D164" s="194"/>
      <c r="E164" s="195"/>
      <c r="F164" s="194"/>
      <c r="G164" s="196"/>
    </row>
    <row r="165" spans="1:7" x14ac:dyDescent="0.2">
      <c r="A165" s="197"/>
      <c r="B165" s="197"/>
      <c r="C165" s="181"/>
      <c r="D165" s="181"/>
      <c r="E165" s="198"/>
      <c r="F165" s="181"/>
      <c r="G165" s="181"/>
    </row>
    <row r="166" spans="1:7" x14ac:dyDescent="0.2">
      <c r="A166" s="181"/>
      <c r="B166" s="181"/>
      <c r="C166" s="181"/>
      <c r="D166" s="181"/>
      <c r="E166" s="198"/>
      <c r="F166" s="181"/>
      <c r="G166" s="181"/>
    </row>
    <row r="167" spans="1:7" x14ac:dyDescent="0.2">
      <c r="A167" s="181"/>
      <c r="B167" s="181"/>
      <c r="C167" s="181"/>
      <c r="D167" s="181"/>
      <c r="E167" s="198"/>
      <c r="F167" s="181"/>
      <c r="G167" s="181"/>
    </row>
    <row r="168" spans="1:7" x14ac:dyDescent="0.2">
      <c r="A168" s="181"/>
      <c r="B168" s="181"/>
      <c r="C168" s="181"/>
      <c r="D168" s="181"/>
      <c r="E168" s="198"/>
      <c r="F168" s="181"/>
      <c r="G168" s="181"/>
    </row>
    <row r="169" spans="1:7" x14ac:dyDescent="0.2">
      <c r="A169" s="181"/>
      <c r="B169" s="181"/>
      <c r="C169" s="181"/>
      <c r="D169" s="181"/>
      <c r="E169" s="198"/>
      <c r="F169" s="181"/>
      <c r="G169" s="181"/>
    </row>
    <row r="170" spans="1:7" x14ac:dyDescent="0.2">
      <c r="A170" s="181"/>
      <c r="B170" s="181"/>
      <c r="C170" s="181"/>
      <c r="D170" s="181"/>
      <c r="E170" s="198"/>
      <c r="F170" s="181"/>
      <c r="G170" s="181"/>
    </row>
    <row r="171" spans="1:7" x14ac:dyDescent="0.2">
      <c r="A171" s="181"/>
      <c r="B171" s="181"/>
      <c r="C171" s="181"/>
      <c r="D171" s="181"/>
      <c r="E171" s="198"/>
      <c r="F171" s="181"/>
      <c r="G171" s="181"/>
    </row>
    <row r="172" spans="1:7" x14ac:dyDescent="0.2">
      <c r="A172" s="181"/>
      <c r="B172" s="181"/>
      <c r="C172" s="181"/>
      <c r="D172" s="181"/>
      <c r="E172" s="198"/>
      <c r="F172" s="181"/>
      <c r="G172" s="181"/>
    </row>
    <row r="173" spans="1:7" x14ac:dyDescent="0.2">
      <c r="A173" s="181"/>
      <c r="B173" s="181"/>
      <c r="C173" s="181"/>
      <c r="D173" s="181"/>
      <c r="E173" s="198"/>
      <c r="F173" s="181"/>
      <c r="G173" s="181"/>
    </row>
    <row r="174" spans="1:7" x14ac:dyDescent="0.2">
      <c r="A174" s="181"/>
      <c r="B174" s="181"/>
      <c r="C174" s="181"/>
      <c r="D174" s="181"/>
      <c r="E174" s="198"/>
      <c r="F174" s="181"/>
      <c r="G174" s="181"/>
    </row>
    <row r="175" spans="1:7" x14ac:dyDescent="0.2">
      <c r="A175" s="181"/>
      <c r="B175" s="181"/>
      <c r="C175" s="181"/>
      <c r="D175" s="181"/>
      <c r="E175" s="198"/>
      <c r="F175" s="181"/>
      <c r="G175" s="181"/>
    </row>
    <row r="176" spans="1:7" x14ac:dyDescent="0.2">
      <c r="A176" s="181"/>
      <c r="B176" s="181"/>
      <c r="C176" s="181"/>
      <c r="D176" s="181"/>
      <c r="E176" s="198"/>
      <c r="F176" s="181"/>
      <c r="G176" s="181"/>
    </row>
    <row r="177" spans="1:7" x14ac:dyDescent="0.2">
      <c r="A177" s="181"/>
      <c r="B177" s="181"/>
      <c r="C177" s="181"/>
      <c r="D177" s="181"/>
      <c r="E177" s="198"/>
      <c r="F177" s="181"/>
      <c r="G177" s="181"/>
    </row>
  </sheetData>
  <mergeCells count="33">
    <mergeCell ref="C17:D17"/>
    <mergeCell ref="C18:D18"/>
    <mergeCell ref="C22:D22"/>
    <mergeCell ref="C23:D23"/>
    <mergeCell ref="A1:G1"/>
    <mergeCell ref="A3:B3"/>
    <mergeCell ref="A4:B4"/>
    <mergeCell ref="E4:G4"/>
    <mergeCell ref="C9:D9"/>
    <mergeCell ref="C12:D12"/>
    <mergeCell ref="C35:D35"/>
    <mergeCell ref="C39:D39"/>
    <mergeCell ref="C41:D41"/>
    <mergeCell ref="C43:D43"/>
    <mergeCell ref="C27:D27"/>
    <mergeCell ref="C31:D31"/>
    <mergeCell ref="C83:D83"/>
    <mergeCell ref="C50:D50"/>
    <mergeCell ref="C52:D52"/>
    <mergeCell ref="C55:D55"/>
    <mergeCell ref="C58:D58"/>
    <mergeCell ref="C59:D59"/>
    <mergeCell ref="C70:D70"/>
    <mergeCell ref="C75:D75"/>
    <mergeCell ref="C76:D76"/>
    <mergeCell ref="C78:D78"/>
    <mergeCell ref="C79:D79"/>
    <mergeCell ref="C96:D96"/>
    <mergeCell ref="C84:D84"/>
    <mergeCell ref="C86:D86"/>
    <mergeCell ref="C87:D87"/>
    <mergeCell ref="C89:D89"/>
    <mergeCell ref="C90:D90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Štancl</dc:creator>
  <cp:lastModifiedBy>František Štancl</cp:lastModifiedBy>
  <dcterms:created xsi:type="dcterms:W3CDTF">2018-09-16T15:37:36Z</dcterms:created>
  <dcterms:modified xsi:type="dcterms:W3CDTF">2018-09-16T15:49:32Z</dcterms:modified>
</cp:coreProperties>
</file>