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ZŠ Václavské náměstí + Mš Jubilejní park\Jídelna oprava podlahy 2021\PD Přemyslovců oprava podlah\"/>
    </mc:Choice>
  </mc:AlternateContent>
  <xr:revisionPtr revIDLastSave="0" documentId="13_ncr:1_{A839A327-20C3-4D9F-A213-CE78B9402753}" xr6:coauthVersionLast="47" xr6:coauthVersionMax="47" xr10:uidLastSave="{00000000-0000-0000-0000-000000000000}"/>
  <bookViews>
    <workbookView xWindow="-23148" yWindow="-12" windowWidth="23256" windowHeight="12576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123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2123_01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2123_01 Pol'!$A$1:$X$332</definedName>
    <definedName name="_xlnm.Print_Area" localSheetId="1">Stavba!$A$1:$J$75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V320" i="12" l="1"/>
  <c r="Q320" i="12"/>
  <c r="O320" i="12"/>
  <c r="K320" i="12"/>
  <c r="I320" i="12"/>
  <c r="G320" i="12"/>
  <c r="G316" i="12" s="1"/>
  <c r="G9" i="12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M17" i="12" s="1"/>
  <c r="I17" i="12"/>
  <c r="K17" i="12"/>
  <c r="O17" i="12"/>
  <c r="Q17" i="12"/>
  <c r="V17" i="12"/>
  <c r="G19" i="12"/>
  <c r="M19" i="12" s="1"/>
  <c r="I19" i="12"/>
  <c r="K19" i="12"/>
  <c r="O19" i="12"/>
  <c r="Q19" i="12"/>
  <c r="V19" i="12"/>
  <c r="G22" i="12"/>
  <c r="M22" i="12" s="1"/>
  <c r="I22" i="12"/>
  <c r="K22" i="12"/>
  <c r="O22" i="12"/>
  <c r="Q22" i="12"/>
  <c r="V22" i="12"/>
  <c r="G24" i="12"/>
  <c r="M24" i="12" s="1"/>
  <c r="I24" i="12"/>
  <c r="K24" i="12"/>
  <c r="O24" i="12"/>
  <c r="Q24" i="12"/>
  <c r="V24" i="12"/>
  <c r="G26" i="12"/>
  <c r="I26" i="12"/>
  <c r="K26" i="12"/>
  <c r="M26" i="12"/>
  <c r="O26" i="12"/>
  <c r="Q26" i="12"/>
  <c r="V26" i="12"/>
  <c r="G28" i="12"/>
  <c r="M28" i="12" s="1"/>
  <c r="I28" i="12"/>
  <c r="K28" i="12"/>
  <c r="O28" i="12"/>
  <c r="Q28" i="12"/>
  <c r="V28" i="12"/>
  <c r="G30" i="12"/>
  <c r="M30" i="12" s="1"/>
  <c r="I30" i="12"/>
  <c r="K30" i="12"/>
  <c r="O30" i="12"/>
  <c r="Q30" i="12"/>
  <c r="V30" i="12"/>
  <c r="G32" i="12"/>
  <c r="M32" i="12" s="1"/>
  <c r="I32" i="12"/>
  <c r="K32" i="12"/>
  <c r="O32" i="12"/>
  <c r="Q32" i="12"/>
  <c r="V32" i="12"/>
  <c r="G34" i="12"/>
  <c r="M34" i="12" s="1"/>
  <c r="I34" i="12"/>
  <c r="K34" i="12"/>
  <c r="O34" i="12"/>
  <c r="Q34" i="12"/>
  <c r="V34" i="12"/>
  <c r="G37" i="12"/>
  <c r="M37" i="12" s="1"/>
  <c r="I37" i="12"/>
  <c r="K37" i="12"/>
  <c r="O37" i="12"/>
  <c r="O36" i="12" s="1"/>
  <c r="Q37" i="12"/>
  <c r="V37" i="12"/>
  <c r="G39" i="12"/>
  <c r="M39" i="12" s="1"/>
  <c r="I39" i="12"/>
  <c r="K39" i="12"/>
  <c r="O39" i="12"/>
  <c r="Q39" i="12"/>
  <c r="V39" i="12"/>
  <c r="G41" i="12"/>
  <c r="I41" i="12"/>
  <c r="K41" i="12"/>
  <c r="M41" i="12"/>
  <c r="O41" i="12"/>
  <c r="Q41" i="12"/>
  <c r="V41" i="12"/>
  <c r="G44" i="12"/>
  <c r="M44" i="12" s="1"/>
  <c r="M43" i="12" s="1"/>
  <c r="I44" i="12"/>
  <c r="I43" i="12" s="1"/>
  <c r="K44" i="12"/>
  <c r="K43" i="12" s="1"/>
  <c r="O44" i="12"/>
  <c r="O43" i="12" s="1"/>
  <c r="Q44" i="12"/>
  <c r="Q43" i="12" s="1"/>
  <c r="V44" i="12"/>
  <c r="V43" i="12" s="1"/>
  <c r="G47" i="12"/>
  <c r="I47" i="12"/>
  <c r="K47" i="12"/>
  <c r="O47" i="12"/>
  <c r="Q47" i="12"/>
  <c r="V47" i="12"/>
  <c r="G49" i="12"/>
  <c r="M49" i="12" s="1"/>
  <c r="I49" i="12"/>
  <c r="I46" i="12" s="1"/>
  <c r="K49" i="12"/>
  <c r="O49" i="12"/>
  <c r="Q49" i="12"/>
  <c r="V49" i="12"/>
  <c r="G53" i="12"/>
  <c r="M53" i="12" s="1"/>
  <c r="I53" i="12"/>
  <c r="K53" i="12"/>
  <c r="O53" i="12"/>
  <c r="Q53" i="12"/>
  <c r="V53" i="12"/>
  <c r="G55" i="12"/>
  <c r="M55" i="12" s="1"/>
  <c r="I55" i="12"/>
  <c r="K55" i="12"/>
  <c r="O55" i="12"/>
  <c r="Q55" i="12"/>
  <c r="V55" i="12"/>
  <c r="G57" i="12"/>
  <c r="M57" i="12" s="1"/>
  <c r="I57" i="12"/>
  <c r="K57" i="12"/>
  <c r="O57" i="12"/>
  <c r="Q57" i="12"/>
  <c r="V57" i="12"/>
  <c r="G59" i="12"/>
  <c r="M59" i="12" s="1"/>
  <c r="I59" i="12"/>
  <c r="K59" i="12"/>
  <c r="O59" i="12"/>
  <c r="Q59" i="12"/>
  <c r="V59" i="12"/>
  <c r="G61" i="12"/>
  <c r="I61" i="12"/>
  <c r="K61" i="12"/>
  <c r="M61" i="12"/>
  <c r="O61" i="12"/>
  <c r="Q61" i="12"/>
  <c r="V61" i="12"/>
  <c r="G64" i="12"/>
  <c r="M64" i="12" s="1"/>
  <c r="I64" i="12"/>
  <c r="K64" i="12"/>
  <c r="O64" i="12"/>
  <c r="Q64" i="12"/>
  <c r="V64" i="12"/>
  <c r="G66" i="12"/>
  <c r="M66" i="12" s="1"/>
  <c r="I66" i="12"/>
  <c r="K66" i="12"/>
  <c r="O66" i="12"/>
  <c r="Q66" i="12"/>
  <c r="V66" i="12"/>
  <c r="G69" i="12"/>
  <c r="I69" i="12"/>
  <c r="K69" i="12"/>
  <c r="O69" i="12"/>
  <c r="Q69" i="12"/>
  <c r="V69" i="12"/>
  <c r="G71" i="12"/>
  <c r="M71" i="12" s="1"/>
  <c r="I71" i="12"/>
  <c r="K71" i="12"/>
  <c r="O71" i="12"/>
  <c r="Q71" i="12"/>
  <c r="V71" i="12"/>
  <c r="G73" i="12"/>
  <c r="M73" i="12" s="1"/>
  <c r="I73" i="12"/>
  <c r="K73" i="12"/>
  <c r="O73" i="12"/>
  <c r="Q73" i="12"/>
  <c r="V73" i="12"/>
  <c r="G76" i="12"/>
  <c r="M76" i="12" s="1"/>
  <c r="I76" i="12"/>
  <c r="I75" i="12" s="1"/>
  <c r="K76" i="12"/>
  <c r="O76" i="12"/>
  <c r="Q76" i="12"/>
  <c r="V76" i="12"/>
  <c r="G79" i="12"/>
  <c r="M79" i="12" s="1"/>
  <c r="I79" i="12"/>
  <c r="K79" i="12"/>
  <c r="O79" i="12"/>
  <c r="Q79" i="12"/>
  <c r="V79" i="12"/>
  <c r="G83" i="12"/>
  <c r="I83" i="12"/>
  <c r="I82" i="12" s="1"/>
  <c r="K83" i="12"/>
  <c r="K82" i="12" s="1"/>
  <c r="O83" i="12"/>
  <c r="O82" i="12" s="1"/>
  <c r="Q83" i="12"/>
  <c r="Q82" i="12" s="1"/>
  <c r="V83" i="12"/>
  <c r="V82" i="12" s="1"/>
  <c r="G86" i="12"/>
  <c r="I86" i="12"/>
  <c r="K86" i="12"/>
  <c r="O86" i="12"/>
  <c r="Q86" i="12"/>
  <c r="V86" i="12"/>
  <c r="G88" i="12"/>
  <c r="M88" i="12" s="1"/>
  <c r="I88" i="12"/>
  <c r="K88" i="12"/>
  <c r="O88" i="12"/>
  <c r="Q88" i="12"/>
  <c r="V88" i="12"/>
  <c r="G91" i="12"/>
  <c r="I91" i="12"/>
  <c r="K91" i="12"/>
  <c r="M91" i="12"/>
  <c r="O91" i="12"/>
  <c r="Q91" i="12"/>
  <c r="V91" i="12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7" i="12"/>
  <c r="M97" i="12" s="1"/>
  <c r="I97" i="12"/>
  <c r="K97" i="12"/>
  <c r="O97" i="12"/>
  <c r="Q97" i="12"/>
  <c r="V97" i="12"/>
  <c r="G99" i="12"/>
  <c r="I99" i="12"/>
  <c r="K99" i="12"/>
  <c r="O99" i="12"/>
  <c r="Q99" i="12"/>
  <c r="V99" i="12"/>
  <c r="G101" i="12"/>
  <c r="M101" i="12" s="1"/>
  <c r="I101" i="12"/>
  <c r="K101" i="12"/>
  <c r="O101" i="12"/>
  <c r="Q101" i="12"/>
  <c r="V101" i="12"/>
  <c r="G103" i="12"/>
  <c r="M103" i="12" s="1"/>
  <c r="I103" i="12"/>
  <c r="K103" i="12"/>
  <c r="O103" i="12"/>
  <c r="Q103" i="12"/>
  <c r="V103" i="12"/>
  <c r="G105" i="12"/>
  <c r="M105" i="12" s="1"/>
  <c r="I105" i="12"/>
  <c r="K105" i="12"/>
  <c r="O105" i="12"/>
  <c r="Q105" i="12"/>
  <c r="V105" i="12"/>
  <c r="G107" i="12"/>
  <c r="M107" i="12" s="1"/>
  <c r="I107" i="12"/>
  <c r="K107" i="12"/>
  <c r="O107" i="12"/>
  <c r="Q107" i="12"/>
  <c r="V107" i="12"/>
  <c r="G109" i="12"/>
  <c r="I109" i="12"/>
  <c r="K109" i="12"/>
  <c r="M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6" i="12"/>
  <c r="M116" i="12" s="1"/>
  <c r="I116" i="12"/>
  <c r="K116" i="12"/>
  <c r="O116" i="12"/>
  <c r="Q116" i="12"/>
  <c r="V116" i="12"/>
  <c r="G120" i="12"/>
  <c r="M120" i="12" s="1"/>
  <c r="M119" i="12" s="1"/>
  <c r="I120" i="12"/>
  <c r="I119" i="12" s="1"/>
  <c r="K120" i="12"/>
  <c r="K119" i="12" s="1"/>
  <c r="O120" i="12"/>
  <c r="O119" i="12" s="1"/>
  <c r="Q120" i="12"/>
  <c r="Q119" i="12" s="1"/>
  <c r="V120" i="12"/>
  <c r="V119" i="12" s="1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6" i="12"/>
  <c r="M126" i="12" s="1"/>
  <c r="I126" i="12"/>
  <c r="K126" i="12"/>
  <c r="O126" i="12"/>
  <c r="Q126" i="12"/>
  <c r="V126" i="12"/>
  <c r="G128" i="12"/>
  <c r="M128" i="12" s="1"/>
  <c r="I128" i="12"/>
  <c r="K128" i="12"/>
  <c r="O128" i="12"/>
  <c r="Q128" i="12"/>
  <c r="V128" i="12"/>
  <c r="G131" i="12"/>
  <c r="I131" i="12"/>
  <c r="K131" i="12"/>
  <c r="M131" i="12"/>
  <c r="O131" i="12"/>
  <c r="Q131" i="12"/>
  <c r="V131" i="12"/>
  <c r="G134" i="12"/>
  <c r="M134" i="12" s="1"/>
  <c r="I134" i="12"/>
  <c r="K134" i="12"/>
  <c r="O134" i="12"/>
  <c r="Q134" i="12"/>
  <c r="V134" i="12"/>
  <c r="G136" i="12"/>
  <c r="M136" i="12" s="1"/>
  <c r="I136" i="12"/>
  <c r="K136" i="12"/>
  <c r="O136" i="12"/>
  <c r="Q136" i="12"/>
  <c r="V136" i="12"/>
  <c r="G138" i="12"/>
  <c r="I138" i="12"/>
  <c r="K138" i="12"/>
  <c r="O138" i="12"/>
  <c r="Q138" i="12"/>
  <c r="V138" i="12"/>
  <c r="G140" i="12"/>
  <c r="M140" i="12" s="1"/>
  <c r="I140" i="12"/>
  <c r="K140" i="12"/>
  <c r="O140" i="12"/>
  <c r="Q140" i="12"/>
  <c r="V140" i="12"/>
  <c r="G142" i="12"/>
  <c r="M142" i="12" s="1"/>
  <c r="I142" i="12"/>
  <c r="K142" i="12"/>
  <c r="O142" i="12"/>
  <c r="Q142" i="12"/>
  <c r="V142" i="12"/>
  <c r="G144" i="12"/>
  <c r="M144" i="12" s="1"/>
  <c r="I144" i="12"/>
  <c r="K144" i="12"/>
  <c r="O144" i="12"/>
  <c r="Q144" i="12"/>
  <c r="V144" i="12"/>
  <c r="G146" i="12"/>
  <c r="M146" i="12" s="1"/>
  <c r="I146" i="12"/>
  <c r="K146" i="12"/>
  <c r="O146" i="12"/>
  <c r="Q146" i="12"/>
  <c r="V146" i="12"/>
  <c r="G148" i="12"/>
  <c r="I148" i="12"/>
  <c r="K148" i="12"/>
  <c r="O148" i="12"/>
  <c r="Q148" i="12"/>
  <c r="V148" i="12"/>
  <c r="G150" i="12"/>
  <c r="I150" i="12"/>
  <c r="K150" i="12"/>
  <c r="M150" i="12"/>
  <c r="O150" i="12"/>
  <c r="Q150" i="12"/>
  <c r="V150" i="12"/>
  <c r="G152" i="12"/>
  <c r="M152" i="12" s="1"/>
  <c r="I152" i="12"/>
  <c r="K152" i="12"/>
  <c r="O152" i="12"/>
  <c r="Q152" i="12"/>
  <c r="V152" i="12"/>
  <c r="G154" i="12"/>
  <c r="M154" i="12" s="1"/>
  <c r="I154" i="12"/>
  <c r="K154" i="12"/>
  <c r="O154" i="12"/>
  <c r="Q154" i="12"/>
  <c r="V154" i="12"/>
  <c r="G156" i="12"/>
  <c r="M156" i="12" s="1"/>
  <c r="I156" i="12"/>
  <c r="K156" i="12"/>
  <c r="O156" i="12"/>
  <c r="Q156" i="12"/>
  <c r="V156" i="12"/>
  <c r="G159" i="12"/>
  <c r="M159" i="12" s="1"/>
  <c r="I159" i="12"/>
  <c r="K159" i="12"/>
  <c r="O159" i="12"/>
  <c r="Q159" i="12"/>
  <c r="V159" i="12"/>
  <c r="G161" i="12"/>
  <c r="M161" i="12" s="1"/>
  <c r="I161" i="12"/>
  <c r="K161" i="12"/>
  <c r="O161" i="12"/>
  <c r="Q161" i="12"/>
  <c r="V161" i="12"/>
  <c r="G163" i="12"/>
  <c r="M163" i="12" s="1"/>
  <c r="I163" i="12"/>
  <c r="K163" i="12"/>
  <c r="O163" i="12"/>
  <c r="Q163" i="12"/>
  <c r="V163" i="12"/>
  <c r="G165" i="12"/>
  <c r="I165" i="12"/>
  <c r="K165" i="12"/>
  <c r="M165" i="12"/>
  <c r="O165" i="12"/>
  <c r="Q165" i="12"/>
  <c r="V165" i="12"/>
  <c r="G167" i="12"/>
  <c r="M167" i="12" s="1"/>
  <c r="I167" i="12"/>
  <c r="K167" i="12"/>
  <c r="O167" i="12"/>
  <c r="Q167" i="12"/>
  <c r="V167" i="12"/>
  <c r="G169" i="12"/>
  <c r="M169" i="12" s="1"/>
  <c r="I169" i="12"/>
  <c r="K169" i="12"/>
  <c r="O169" i="12"/>
  <c r="Q169" i="12"/>
  <c r="V169" i="12"/>
  <c r="G171" i="12"/>
  <c r="M171" i="12" s="1"/>
  <c r="I171" i="12"/>
  <c r="K171" i="12"/>
  <c r="O171" i="12"/>
  <c r="Q171" i="12"/>
  <c r="V171" i="12"/>
  <c r="G173" i="12"/>
  <c r="M173" i="12" s="1"/>
  <c r="I173" i="12"/>
  <c r="K173" i="12"/>
  <c r="O173" i="12"/>
  <c r="Q173" i="12"/>
  <c r="V173" i="12"/>
  <c r="G175" i="12"/>
  <c r="M175" i="12" s="1"/>
  <c r="I175" i="12"/>
  <c r="K175" i="12"/>
  <c r="O175" i="12"/>
  <c r="Q175" i="12"/>
  <c r="V175" i="12"/>
  <c r="G177" i="12"/>
  <c r="M177" i="12" s="1"/>
  <c r="I177" i="12"/>
  <c r="K177" i="12"/>
  <c r="O177" i="12"/>
  <c r="Q177" i="12"/>
  <c r="V177" i="12"/>
  <c r="G179" i="12"/>
  <c r="I179" i="12"/>
  <c r="K179" i="12"/>
  <c r="M179" i="12"/>
  <c r="O179" i="12"/>
  <c r="Q179" i="12"/>
  <c r="V179" i="12"/>
  <c r="G181" i="12"/>
  <c r="M181" i="12" s="1"/>
  <c r="I181" i="12"/>
  <c r="K181" i="12"/>
  <c r="O181" i="12"/>
  <c r="Q181" i="12"/>
  <c r="V181" i="12"/>
  <c r="G185" i="12"/>
  <c r="M185" i="12" s="1"/>
  <c r="I185" i="12"/>
  <c r="K185" i="12"/>
  <c r="O185" i="12"/>
  <c r="Q185" i="12"/>
  <c r="V185" i="12"/>
  <c r="G191" i="12"/>
  <c r="M191" i="12" s="1"/>
  <c r="I191" i="12"/>
  <c r="K191" i="12"/>
  <c r="O191" i="12"/>
  <c r="Q191" i="12"/>
  <c r="V191" i="12"/>
  <c r="G193" i="12"/>
  <c r="M193" i="12" s="1"/>
  <c r="I193" i="12"/>
  <c r="K193" i="12"/>
  <c r="O193" i="12"/>
  <c r="Q193" i="12"/>
  <c r="V193" i="12"/>
  <c r="G195" i="12"/>
  <c r="I195" i="12"/>
  <c r="K195" i="12"/>
  <c r="M195" i="12"/>
  <c r="O195" i="12"/>
  <c r="Q195" i="12"/>
  <c r="V195" i="12"/>
  <c r="G197" i="12"/>
  <c r="M197" i="12" s="1"/>
  <c r="I197" i="12"/>
  <c r="K197" i="12"/>
  <c r="O197" i="12"/>
  <c r="Q197" i="12"/>
  <c r="V197" i="12"/>
  <c r="G199" i="12"/>
  <c r="I199" i="12"/>
  <c r="K199" i="12"/>
  <c r="O199" i="12"/>
  <c r="Q199" i="12"/>
  <c r="V199" i="12"/>
  <c r="G201" i="12"/>
  <c r="M201" i="12" s="1"/>
  <c r="I201" i="12"/>
  <c r="K201" i="12"/>
  <c r="O201" i="12"/>
  <c r="Q201" i="12"/>
  <c r="V201" i="12"/>
  <c r="G203" i="12"/>
  <c r="M203" i="12" s="1"/>
  <c r="I203" i="12"/>
  <c r="K203" i="12"/>
  <c r="O203" i="12"/>
  <c r="Q203" i="12"/>
  <c r="V203" i="12"/>
  <c r="G205" i="12"/>
  <c r="I205" i="12"/>
  <c r="K205" i="12"/>
  <c r="M205" i="12"/>
  <c r="O205" i="12"/>
  <c r="Q205" i="12"/>
  <c r="V205" i="12"/>
  <c r="G207" i="12"/>
  <c r="M207" i="12" s="1"/>
  <c r="I207" i="12"/>
  <c r="K207" i="12"/>
  <c r="O207" i="12"/>
  <c r="Q207" i="12"/>
  <c r="V207" i="12"/>
  <c r="G209" i="12"/>
  <c r="M209" i="12" s="1"/>
  <c r="I209" i="12"/>
  <c r="K209" i="12"/>
  <c r="O209" i="12"/>
  <c r="Q209" i="12"/>
  <c r="V209" i="12"/>
  <c r="G211" i="12"/>
  <c r="M211" i="12" s="1"/>
  <c r="I211" i="12"/>
  <c r="K211" i="12"/>
  <c r="O211" i="12"/>
  <c r="Q211" i="12"/>
  <c r="V211" i="12"/>
  <c r="G212" i="12"/>
  <c r="M212" i="12" s="1"/>
  <c r="I212" i="12"/>
  <c r="K212" i="12"/>
  <c r="O212" i="12"/>
  <c r="Q212" i="12"/>
  <c r="V212" i="12"/>
  <c r="G219" i="12"/>
  <c r="M219" i="12" s="1"/>
  <c r="I219" i="12"/>
  <c r="K219" i="12"/>
  <c r="O219" i="12"/>
  <c r="Q219" i="12"/>
  <c r="V219" i="12"/>
  <c r="G220" i="12"/>
  <c r="M220" i="12" s="1"/>
  <c r="I220" i="12"/>
  <c r="K220" i="12"/>
  <c r="O220" i="12"/>
  <c r="Q220" i="12"/>
  <c r="V220" i="12"/>
  <c r="G221" i="12"/>
  <c r="M221" i="12" s="1"/>
  <c r="I221" i="12"/>
  <c r="K221" i="12"/>
  <c r="O221" i="12"/>
  <c r="Q221" i="12"/>
  <c r="V221" i="12"/>
  <c r="G223" i="12"/>
  <c r="I223" i="12"/>
  <c r="K223" i="12"/>
  <c r="M223" i="12"/>
  <c r="O223" i="12"/>
  <c r="Q223" i="12"/>
  <c r="V223" i="12"/>
  <c r="G225" i="12"/>
  <c r="M225" i="12" s="1"/>
  <c r="I225" i="12"/>
  <c r="K225" i="12"/>
  <c r="O225" i="12"/>
  <c r="Q225" i="12"/>
  <c r="V225" i="12"/>
  <c r="G229" i="12"/>
  <c r="M229" i="12" s="1"/>
  <c r="I229" i="12"/>
  <c r="K229" i="12"/>
  <c r="O229" i="12"/>
  <c r="Q229" i="12"/>
  <c r="V229" i="12"/>
  <c r="G231" i="12"/>
  <c r="M231" i="12" s="1"/>
  <c r="I231" i="12"/>
  <c r="K231" i="12"/>
  <c r="O231" i="12"/>
  <c r="Q231" i="12"/>
  <c r="V231" i="12"/>
  <c r="G232" i="12"/>
  <c r="M232" i="12" s="1"/>
  <c r="I232" i="12"/>
  <c r="K232" i="12"/>
  <c r="O232" i="12"/>
  <c r="Q232" i="12"/>
  <c r="V232" i="12"/>
  <c r="G236" i="12"/>
  <c r="M236" i="12" s="1"/>
  <c r="I236" i="12"/>
  <c r="K236" i="12"/>
  <c r="O236" i="12"/>
  <c r="Q236" i="12"/>
  <c r="V236" i="12"/>
  <c r="G237" i="12"/>
  <c r="M237" i="12" s="1"/>
  <c r="I237" i="12"/>
  <c r="K237" i="12"/>
  <c r="O237" i="12"/>
  <c r="Q237" i="12"/>
  <c r="V237" i="12"/>
  <c r="G239" i="12"/>
  <c r="I239" i="12"/>
  <c r="K239" i="12"/>
  <c r="M239" i="12"/>
  <c r="O239" i="12"/>
  <c r="Q239" i="12"/>
  <c r="V239" i="12"/>
  <c r="G241" i="12"/>
  <c r="M241" i="12" s="1"/>
  <c r="I241" i="12"/>
  <c r="K241" i="12"/>
  <c r="O241" i="12"/>
  <c r="Q241" i="12"/>
  <c r="V241" i="12"/>
  <c r="G243" i="12"/>
  <c r="M243" i="12" s="1"/>
  <c r="I243" i="12"/>
  <c r="K243" i="12"/>
  <c r="O243" i="12"/>
  <c r="Q243" i="12"/>
  <c r="V243" i="12"/>
  <c r="G245" i="12"/>
  <c r="M245" i="12" s="1"/>
  <c r="I245" i="12"/>
  <c r="K245" i="12"/>
  <c r="O245" i="12"/>
  <c r="O240" i="12" s="1"/>
  <c r="Q245" i="12"/>
  <c r="V245" i="12"/>
  <c r="G247" i="12"/>
  <c r="M247" i="12" s="1"/>
  <c r="I247" i="12"/>
  <c r="K247" i="12"/>
  <c r="O247" i="12"/>
  <c r="Q247" i="12"/>
  <c r="V247" i="12"/>
  <c r="G249" i="12"/>
  <c r="M249" i="12" s="1"/>
  <c r="I249" i="12"/>
  <c r="K249" i="12"/>
  <c r="O249" i="12"/>
  <c r="Q249" i="12"/>
  <c r="V249" i="12"/>
  <c r="G251" i="12"/>
  <c r="I251" i="12"/>
  <c r="K251" i="12"/>
  <c r="O251" i="12"/>
  <c r="Q251" i="12"/>
  <c r="V251" i="12"/>
  <c r="G253" i="12"/>
  <c r="M253" i="12" s="1"/>
  <c r="I253" i="12"/>
  <c r="K253" i="12"/>
  <c r="O253" i="12"/>
  <c r="Q253" i="12"/>
  <c r="V253" i="12"/>
  <c r="G255" i="12"/>
  <c r="M255" i="12" s="1"/>
  <c r="I255" i="12"/>
  <c r="K255" i="12"/>
  <c r="O255" i="12"/>
  <c r="Q255" i="12"/>
  <c r="V255" i="12"/>
  <c r="G257" i="12"/>
  <c r="I257" i="12"/>
  <c r="K257" i="12"/>
  <c r="M257" i="12"/>
  <c r="O257" i="12"/>
  <c r="Q257" i="12"/>
  <c r="V257" i="12"/>
  <c r="G259" i="12"/>
  <c r="M259" i="12" s="1"/>
  <c r="I259" i="12"/>
  <c r="K259" i="12"/>
  <c r="O259" i="12"/>
  <c r="Q259" i="12"/>
  <c r="V259" i="12"/>
  <c r="G261" i="12"/>
  <c r="M261" i="12" s="1"/>
  <c r="I261" i="12"/>
  <c r="K261" i="12"/>
  <c r="O261" i="12"/>
  <c r="Q261" i="12"/>
  <c r="V261" i="12"/>
  <c r="G263" i="12"/>
  <c r="M263" i="12" s="1"/>
  <c r="I263" i="12"/>
  <c r="K263" i="12"/>
  <c r="O263" i="12"/>
  <c r="Q263" i="12"/>
  <c r="V263" i="12"/>
  <c r="G265" i="12"/>
  <c r="M265" i="12" s="1"/>
  <c r="I265" i="12"/>
  <c r="K265" i="12"/>
  <c r="O265" i="12"/>
  <c r="Q265" i="12"/>
  <c r="V265" i="12"/>
  <c r="G267" i="12"/>
  <c r="I267" i="12"/>
  <c r="K267" i="12"/>
  <c r="O267" i="12"/>
  <c r="Q267" i="12"/>
  <c r="V267" i="12"/>
  <c r="G270" i="12"/>
  <c r="M270" i="12" s="1"/>
  <c r="I270" i="12"/>
  <c r="K270" i="12"/>
  <c r="O270" i="12"/>
  <c r="Q270" i="12"/>
  <c r="V270" i="12"/>
  <c r="G273" i="12"/>
  <c r="I273" i="12"/>
  <c r="K273" i="12"/>
  <c r="M273" i="12"/>
  <c r="O273" i="12"/>
  <c r="Q273" i="12"/>
  <c r="V273" i="12"/>
  <c r="G276" i="12"/>
  <c r="M276" i="12" s="1"/>
  <c r="I276" i="12"/>
  <c r="K276" i="12"/>
  <c r="O276" i="12"/>
  <c r="Q276" i="12"/>
  <c r="V276" i="12"/>
  <c r="G279" i="12"/>
  <c r="M279" i="12" s="1"/>
  <c r="I279" i="12"/>
  <c r="K279" i="12"/>
  <c r="O279" i="12"/>
  <c r="Q279" i="12"/>
  <c r="V279" i="12"/>
  <c r="G282" i="12"/>
  <c r="M282" i="12" s="1"/>
  <c r="I282" i="12"/>
  <c r="K282" i="12"/>
  <c r="O282" i="12"/>
  <c r="Q282" i="12"/>
  <c r="V282" i="12"/>
  <c r="G285" i="12"/>
  <c r="M285" i="12" s="1"/>
  <c r="I285" i="12"/>
  <c r="K285" i="12"/>
  <c r="O285" i="12"/>
  <c r="Q285" i="12"/>
  <c r="V285" i="12"/>
  <c r="G287" i="12"/>
  <c r="M287" i="12" s="1"/>
  <c r="I287" i="12"/>
  <c r="K287" i="12"/>
  <c r="O287" i="12"/>
  <c r="Q287" i="12"/>
  <c r="V287" i="12"/>
  <c r="G292" i="12"/>
  <c r="M292" i="12" s="1"/>
  <c r="I292" i="12"/>
  <c r="K292" i="12"/>
  <c r="O292" i="12"/>
  <c r="Q292" i="12"/>
  <c r="V292" i="12"/>
  <c r="V286" i="12" s="1"/>
  <c r="G295" i="12"/>
  <c r="I295" i="12"/>
  <c r="K295" i="12"/>
  <c r="O295" i="12"/>
  <c r="Q295" i="12"/>
  <c r="V295" i="12"/>
  <c r="G297" i="12"/>
  <c r="M297" i="12" s="1"/>
  <c r="I297" i="12"/>
  <c r="K297" i="12"/>
  <c r="O297" i="12"/>
  <c r="Q297" i="12"/>
  <c r="V297" i="12"/>
  <c r="G299" i="12"/>
  <c r="M299" i="12" s="1"/>
  <c r="I299" i="12"/>
  <c r="K299" i="12"/>
  <c r="O299" i="12"/>
  <c r="Q299" i="12"/>
  <c r="V299" i="12"/>
  <c r="G301" i="12"/>
  <c r="I301" i="12"/>
  <c r="K301" i="12"/>
  <c r="M301" i="12"/>
  <c r="O301" i="12"/>
  <c r="Q301" i="12"/>
  <c r="V301" i="12"/>
  <c r="G303" i="12"/>
  <c r="M303" i="12" s="1"/>
  <c r="I303" i="12"/>
  <c r="K303" i="12"/>
  <c r="O303" i="12"/>
  <c r="Q303" i="12"/>
  <c r="V303" i="12"/>
  <c r="G305" i="12"/>
  <c r="M305" i="12" s="1"/>
  <c r="I305" i="12"/>
  <c r="K305" i="12"/>
  <c r="O305" i="12"/>
  <c r="Q305" i="12"/>
  <c r="V305" i="12"/>
  <c r="G308" i="12"/>
  <c r="G307" i="12" s="1"/>
  <c r="I72" i="1" s="1"/>
  <c r="I308" i="12"/>
  <c r="I307" i="12" s="1"/>
  <c r="K308" i="12"/>
  <c r="K307" i="12" s="1"/>
  <c r="O308" i="12"/>
  <c r="O307" i="12" s="1"/>
  <c r="Q308" i="12"/>
  <c r="Q307" i="12" s="1"/>
  <c r="V308" i="12"/>
  <c r="V307" i="12" s="1"/>
  <c r="G310" i="12"/>
  <c r="M310" i="12" s="1"/>
  <c r="I310" i="12"/>
  <c r="K310" i="12"/>
  <c r="O310" i="12"/>
  <c r="Q310" i="12"/>
  <c r="V310" i="12"/>
  <c r="G311" i="12"/>
  <c r="M311" i="12" s="1"/>
  <c r="I311" i="12"/>
  <c r="K311" i="12"/>
  <c r="O311" i="12"/>
  <c r="Q311" i="12"/>
  <c r="V311" i="12"/>
  <c r="G312" i="12"/>
  <c r="M312" i="12" s="1"/>
  <c r="I312" i="12"/>
  <c r="K312" i="12"/>
  <c r="O312" i="12"/>
  <c r="Q312" i="12"/>
  <c r="V312" i="12"/>
  <c r="G313" i="12"/>
  <c r="M313" i="12" s="1"/>
  <c r="I313" i="12"/>
  <c r="K313" i="12"/>
  <c r="O313" i="12"/>
  <c r="Q313" i="12"/>
  <c r="V313" i="12"/>
  <c r="G314" i="12"/>
  <c r="I314" i="12"/>
  <c r="K314" i="12"/>
  <c r="M314" i="12"/>
  <c r="O314" i="12"/>
  <c r="Q314" i="12"/>
  <c r="V314" i="12"/>
  <c r="G315" i="12"/>
  <c r="M315" i="12" s="1"/>
  <c r="I315" i="12"/>
  <c r="K315" i="12"/>
  <c r="K309" i="12" s="1"/>
  <c r="O315" i="12"/>
  <c r="Q315" i="12"/>
  <c r="V315" i="12"/>
  <c r="G317" i="12"/>
  <c r="M317" i="12" s="1"/>
  <c r="I317" i="12"/>
  <c r="K317" i="12"/>
  <c r="O317" i="12"/>
  <c r="Q317" i="12"/>
  <c r="V317" i="12"/>
  <c r="G318" i="12"/>
  <c r="M318" i="12" s="1"/>
  <c r="I318" i="12"/>
  <c r="K318" i="12"/>
  <c r="O318" i="12"/>
  <c r="Q318" i="12"/>
  <c r="V318" i="12"/>
  <c r="G319" i="12"/>
  <c r="M319" i="12" s="1"/>
  <c r="I319" i="12"/>
  <c r="K319" i="12"/>
  <c r="O319" i="12"/>
  <c r="Q319" i="12"/>
  <c r="V319" i="12"/>
  <c r="AE322" i="12"/>
  <c r="F40" i="1" s="1"/>
  <c r="I19" i="1"/>
  <c r="J28" i="1"/>
  <c r="J26" i="1"/>
  <c r="G38" i="1"/>
  <c r="F38" i="1"/>
  <c r="J23" i="1"/>
  <c r="J24" i="1"/>
  <c r="J25" i="1"/>
  <c r="J27" i="1"/>
  <c r="E24" i="1"/>
  <c r="E26" i="1"/>
  <c r="M320" i="12" l="1"/>
  <c r="Q137" i="12"/>
  <c r="K46" i="12"/>
  <c r="V316" i="12"/>
  <c r="I316" i="12"/>
  <c r="Q294" i="12"/>
  <c r="Q286" i="12"/>
  <c r="K286" i="12"/>
  <c r="M286" i="12"/>
  <c r="O266" i="12"/>
  <c r="I240" i="12"/>
  <c r="K198" i="12"/>
  <c r="Q198" i="12"/>
  <c r="K85" i="12"/>
  <c r="O75" i="12"/>
  <c r="V46" i="12"/>
  <c r="O46" i="12"/>
  <c r="Q36" i="12"/>
  <c r="Q316" i="12"/>
  <c r="I309" i="12"/>
  <c r="G294" i="12"/>
  <c r="I71" i="1" s="1"/>
  <c r="I18" i="1" s="1"/>
  <c r="O286" i="12"/>
  <c r="I266" i="12"/>
  <c r="V266" i="12"/>
  <c r="G266" i="12"/>
  <c r="I69" i="1" s="1"/>
  <c r="G246" i="12"/>
  <c r="I68" i="1" s="1"/>
  <c r="O246" i="12"/>
  <c r="I246" i="12"/>
  <c r="V240" i="12"/>
  <c r="I222" i="12"/>
  <c r="Q222" i="12"/>
  <c r="V206" i="12"/>
  <c r="O206" i="12"/>
  <c r="I206" i="12"/>
  <c r="G206" i="12"/>
  <c r="I65" i="1" s="1"/>
  <c r="O180" i="12"/>
  <c r="I180" i="12"/>
  <c r="G180" i="12"/>
  <c r="I63" i="1" s="1"/>
  <c r="K147" i="12"/>
  <c r="V147" i="12"/>
  <c r="O147" i="12"/>
  <c r="I147" i="12"/>
  <c r="G137" i="12"/>
  <c r="I61" i="1" s="1"/>
  <c r="V94" i="12"/>
  <c r="G85" i="12"/>
  <c r="I57" i="1" s="1"/>
  <c r="M86" i="12"/>
  <c r="M85" i="12" s="1"/>
  <c r="G82" i="12"/>
  <c r="I56" i="1" s="1"/>
  <c r="M83" i="12"/>
  <c r="M82" i="12" s="1"/>
  <c r="Q52" i="12"/>
  <c r="K52" i="12"/>
  <c r="M36" i="12"/>
  <c r="F39" i="1"/>
  <c r="F41" i="1"/>
  <c r="O316" i="12"/>
  <c r="K316" i="12"/>
  <c r="Q309" i="12"/>
  <c r="V309" i="12"/>
  <c r="O309" i="12"/>
  <c r="M308" i="12"/>
  <c r="M307" i="12" s="1"/>
  <c r="K294" i="12"/>
  <c r="V294" i="12"/>
  <c r="O294" i="12"/>
  <c r="I294" i="12"/>
  <c r="I286" i="12"/>
  <c r="K266" i="12"/>
  <c r="Q266" i="12"/>
  <c r="M267" i="12"/>
  <c r="M266" i="12" s="1"/>
  <c r="V246" i="12"/>
  <c r="Q246" i="12"/>
  <c r="K246" i="12"/>
  <c r="Q240" i="12"/>
  <c r="K240" i="12"/>
  <c r="O222" i="12"/>
  <c r="V222" i="12"/>
  <c r="K222" i="12"/>
  <c r="G222" i="12"/>
  <c r="I66" i="1" s="1"/>
  <c r="V198" i="12"/>
  <c r="O198" i="12"/>
  <c r="I198" i="12"/>
  <c r="Q147" i="12"/>
  <c r="V121" i="12"/>
  <c r="Q94" i="12"/>
  <c r="K94" i="12"/>
  <c r="Q85" i="12"/>
  <c r="V85" i="12"/>
  <c r="O85" i="12"/>
  <c r="Q75" i="12"/>
  <c r="K75" i="12"/>
  <c r="Q68" i="12"/>
  <c r="G68" i="12"/>
  <c r="I54" i="1" s="1"/>
  <c r="G46" i="12"/>
  <c r="I52" i="1" s="1"/>
  <c r="M47" i="12"/>
  <c r="M46" i="12" s="1"/>
  <c r="G43" i="12"/>
  <c r="I51" i="1" s="1"/>
  <c r="I36" i="12"/>
  <c r="G8" i="12"/>
  <c r="Q206" i="12"/>
  <c r="K206" i="12"/>
  <c r="G198" i="12"/>
  <c r="I64" i="1" s="1"/>
  <c r="V180" i="12"/>
  <c r="Q180" i="12"/>
  <c r="K180" i="12"/>
  <c r="G147" i="12"/>
  <c r="I62" i="1" s="1"/>
  <c r="K137" i="12"/>
  <c r="V137" i="12"/>
  <c r="O137" i="12"/>
  <c r="I137" i="12"/>
  <c r="I121" i="12"/>
  <c r="O121" i="12"/>
  <c r="Q121" i="12"/>
  <c r="K121" i="12"/>
  <c r="G119" i="12"/>
  <c r="I59" i="1" s="1"/>
  <c r="G94" i="12"/>
  <c r="I58" i="1" s="1"/>
  <c r="I94" i="12"/>
  <c r="O94" i="12"/>
  <c r="I85" i="12"/>
  <c r="V75" i="12"/>
  <c r="K68" i="12"/>
  <c r="V68" i="12"/>
  <c r="O68" i="12"/>
  <c r="I68" i="12"/>
  <c r="I52" i="12"/>
  <c r="O52" i="12"/>
  <c r="V52" i="12"/>
  <c r="Q46" i="12"/>
  <c r="V36" i="12"/>
  <c r="K36" i="12"/>
  <c r="G36" i="12"/>
  <c r="I50" i="1" s="1"/>
  <c r="Q8" i="12"/>
  <c r="K8" i="12"/>
  <c r="V8" i="12"/>
  <c r="O8" i="12"/>
  <c r="I8" i="12"/>
  <c r="M180" i="12"/>
  <c r="M309" i="12"/>
  <c r="M52" i="12"/>
  <c r="M121" i="12"/>
  <c r="M222" i="12"/>
  <c r="M206" i="12"/>
  <c r="M316" i="12"/>
  <c r="M240" i="12"/>
  <c r="M75" i="12"/>
  <c r="I74" i="1"/>
  <c r="I20" i="1" s="1"/>
  <c r="M295" i="12"/>
  <c r="M294" i="12" s="1"/>
  <c r="G240" i="12"/>
  <c r="I67" i="1" s="1"/>
  <c r="M199" i="12"/>
  <c r="M198" i="12" s="1"/>
  <c r="M148" i="12"/>
  <c r="M147" i="12" s="1"/>
  <c r="M138" i="12"/>
  <c r="M137" i="12" s="1"/>
  <c r="G121" i="12"/>
  <c r="I60" i="1" s="1"/>
  <c r="G75" i="12"/>
  <c r="I55" i="1" s="1"/>
  <c r="M69" i="12"/>
  <c r="M68" i="12" s="1"/>
  <c r="G52" i="12"/>
  <c r="I53" i="1" s="1"/>
  <c r="M9" i="12"/>
  <c r="M8" i="12" s="1"/>
  <c r="AF322" i="12"/>
  <c r="G309" i="12"/>
  <c r="I73" i="1" s="1"/>
  <c r="G286" i="12"/>
  <c r="I70" i="1" s="1"/>
  <c r="M99" i="12"/>
  <c r="M94" i="12" s="1"/>
  <c r="M251" i="12"/>
  <c r="M246" i="12" s="1"/>
  <c r="G41" i="1" l="1"/>
  <c r="H41" i="1" s="1"/>
  <c r="I41" i="1" s="1"/>
  <c r="G40" i="1"/>
  <c r="H40" i="1" s="1"/>
  <c r="I40" i="1" s="1"/>
  <c r="G39" i="1"/>
  <c r="G42" i="1" s="1"/>
  <c r="G25" i="1" s="1"/>
  <c r="A25" i="1" s="1"/>
  <c r="G322" i="12"/>
  <c r="I49" i="1"/>
  <c r="F42" i="1"/>
  <c r="I17" i="1"/>
  <c r="H39" i="1" l="1"/>
  <c r="I39" i="1" s="1"/>
  <c r="I42" i="1" s="1"/>
  <c r="H42" i="1"/>
  <c r="G23" i="1"/>
  <c r="A23" i="1" s="1"/>
  <c r="G28" i="1"/>
  <c r="I16" i="1"/>
  <c r="I21" i="1" s="1"/>
  <c r="I75" i="1"/>
  <c r="A26" i="1"/>
  <c r="G26" i="1"/>
  <c r="J72" i="1" l="1"/>
  <c r="J66" i="1"/>
  <c r="J51" i="1"/>
  <c r="J70" i="1"/>
  <c r="J74" i="1"/>
  <c r="J58" i="1"/>
  <c r="J71" i="1"/>
  <c r="J67" i="1"/>
  <c r="J68" i="1"/>
  <c r="J54" i="1"/>
  <c r="J55" i="1"/>
  <c r="J49" i="1"/>
  <c r="J50" i="1"/>
  <c r="J73" i="1"/>
  <c r="J59" i="1"/>
  <c r="J52" i="1"/>
  <c r="J63" i="1"/>
  <c r="J56" i="1"/>
  <c r="J60" i="1"/>
  <c r="J53" i="1"/>
  <c r="J57" i="1"/>
  <c r="J61" i="1"/>
  <c r="J65" i="1"/>
  <c r="J69" i="1"/>
  <c r="J62" i="1"/>
  <c r="J64" i="1"/>
  <c r="A24" i="1"/>
  <c r="G24" i="1"/>
  <c r="A27" i="1" s="1"/>
  <c r="A29" i="1" s="1"/>
  <c r="G29" i="1" s="1"/>
  <c r="G27" i="1" s="1"/>
  <c r="J41" i="1"/>
  <c r="J40" i="1"/>
  <c r="J39" i="1"/>
  <c r="J42" i="1" s="1"/>
  <c r="J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<sst xmlns="http://schemas.openxmlformats.org/spreadsheetml/2006/main" count="1591" uniqueCount="546">
  <si>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</si>
  <si>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</si>
  <si>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</si>
  <si>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</si>
  <si>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</si>
  <si>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</si>
  <si>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</si>
  <si>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</si>
  <si>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</si>
  <si>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</si>
  <si>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</si>
  <si>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</si>
  <si>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</si>
  <si>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</si>
  <si>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</si>
  <si>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</si>
  <si>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</si>
  <si>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</si>
  <si>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</si>
  <si>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</si>
  <si>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</si>
  <si>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</si>
  <si>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</si>
  <si>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</si>
  <si>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</si>
  <si>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</si>
  <si>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</si>
  <si>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</si>
  <si>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</si>
  <si>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</si>
  <si>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</si>
  <si>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</si>
  <si>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</si>
  <si>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</si>
  <si>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</si>
  <si>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</si>
  <si>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</si>
  <si>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</si>
  <si>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</si>
  <si>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</si>
  <si>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</si>
  <si>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</si>
  <si>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</si>
  <si>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2123_01</t>
  </si>
  <si>
    <t>Vlastní objekt</t>
  </si>
  <si>
    <t>01</t>
  </si>
  <si>
    <t>Objekt:</t>
  </si>
  <si>
    <t>Rozpočet:</t>
  </si>
  <si>
    <t>2021/23</t>
  </si>
  <si>
    <t>Přemyslovců 8-sanace havarijního stavu kuchyně 1.PP</t>
  </si>
  <si>
    <t>Jihomoravské muzeum ve Znojmě, příspěvková organizace</t>
  </si>
  <si>
    <t>Přemyslovců 129/8</t>
  </si>
  <si>
    <t>Znojmo</t>
  </si>
  <si>
    <t>66902</t>
  </si>
  <si>
    <t>00092738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</si>
  <si>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</si>
  <si>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</si>
  <si>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</si>
  <si>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</si>
  <si>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</si>
  <si>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</si>
  <si>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</si>
  <si>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3</t>
  </si>
  <si>
    <t>Svislé a kompletní konstrukce</t>
  </si>
  <si>
    <t>4</t>
  </si>
  <si>
    <t>Vodorovné konstrukce</t>
  </si>
  <si>
    <t>61</t>
  </si>
  <si>
    <t>Úpravy povrchů vnitřní</t>
  </si>
  <si>
    <t>63</t>
  </si>
  <si>
    <t>Podlahy a podlahové konstrukce</t>
  </si>
  <si>
    <t>8</t>
  </si>
  <si>
    <t>Trubní vedení</t>
  </si>
  <si>
    <t>9</t>
  </si>
  <si>
    <t>Ostatní konstrukce, bourání</t>
  </si>
  <si>
    <t>93</t>
  </si>
  <si>
    <t>Dokončovací práce inženýrských staveb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</si>
  <si>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</si>
  <si>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</si>
  <si>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</si>
  <si>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</si>
  <si>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</si>
  <si>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</si>
  <si>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</si>
  <si>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</si>
  <si>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</si>
  <si>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</si>
  <si>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721</t>
  </si>
  <si>
    <t>Vnitřní kanalizace</t>
  </si>
  <si>
    <t>722</t>
  </si>
  <si>
    <t>Vnitřní vodovod</t>
  </si>
  <si>
    <t>725</t>
  </si>
  <si>
    <t>Zařizovací předměty</t>
  </si>
  <si>
    <t>732</t>
  </si>
  <si>
    <t>Strojovny</t>
  </si>
  <si>
    <t>733</t>
  </si>
  <si>
    <t>Rozvod potrubí</t>
  </si>
  <si>
    <t>734</t>
  </si>
  <si>
    <t>Armatury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</si>
  <si>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</si>
  <si>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</si>
  <si>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</si>
  <si>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</si>
  <si>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</si>
  <si>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</si>
  <si>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</si>
  <si>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</si>
  <si>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M33</t>
  </si>
  <si>
    <t>Montáže dopravních zařízení a vah-výtahy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</si>
  <si>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</si>
  <si>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</si>
  <si>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</si>
  <si>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</si>
  <si>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</si>
  <si>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</si>
  <si>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</si>
  <si>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</si>
  <si>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</si>
  <si>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</si>
  <si>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</si>
  <si>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</si>
  <si>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</si>
  <si>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</si>
  <si>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</si>
  <si>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</si>
  <si>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</si>
  <si>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</si>
  <si>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</si>
  <si>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</si>
  <si>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</si>
  <si>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</si>
  <si>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</si>
  <si>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</si>
  <si>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</si>
  <si>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</si>
  <si>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</si>
  <si>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</si>
  <si>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</si>
  <si>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</si>
  <si>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</si>
  <si>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</si>
  <si>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139601103R00</t>
  </si>
  <si>
    <t>Ruční výkop jam, rýh a šachet v hornině tř. 4</t>
  </si>
  <si>
    <t>m3</t>
  </si>
  <si>
    <t>RTS 21/ I</t>
  </si>
  <si>
    <t>Indiv</t>
  </si>
  <si>
    <t>Práce</t>
  </si>
  <si>
    <t>POL1_</t>
  </si>
  <si>
    <t>v místě kanalizace : 0,3*0,8*(8,5+1,5*4+14+1+8,5)</t>
  </si>
  <si>
    <t>VV</t>
  </si>
  <si>
    <t>pro novou revizní šachtu : 1,2*1*1,2</t>
  </si>
  <si>
    <t>161101501R00</t>
  </si>
  <si>
    <t>Svislé přemístění výkopku z hor. 1-4 ruční</t>
  </si>
  <si>
    <t>Odkaz na mn. položky pořadí 8 : 13,68000</t>
  </si>
  <si>
    <t>Odkaz na mn. položky pořadí 1 : 10,56000</t>
  </si>
  <si>
    <t>162701105R00</t>
  </si>
  <si>
    <t>Vodorovné přemístění výkopku z hor.1-4 do 10000 m</t>
  </si>
  <si>
    <t>162701109R00</t>
  </si>
  <si>
    <t>Příplatek k vod. přemístění hor.1-4 za další 1 km</t>
  </si>
  <si>
    <t>Odkaz na mn. položky pořadí 3 : 10,56000*5</t>
  </si>
  <si>
    <t>162201201R00</t>
  </si>
  <si>
    <t>Vodorovné přemíst. výkopku nošením hor.1-4, do 10m</t>
  </si>
  <si>
    <t>162201209R00</t>
  </si>
  <si>
    <t>Příplatek za dalších 10 m nošení výkopku z hor.1-4</t>
  </si>
  <si>
    <t>Odkaz na mn. položky pořadí 5 : 24,24000*3</t>
  </si>
  <si>
    <t>167101101R00</t>
  </si>
  <si>
    <t>Nakládání výkopku z hor.1-4 v množství do 100 m3</t>
  </si>
  <si>
    <t>Odkaz na mn. položky pořadí 3 : 10,56000</t>
  </si>
  <si>
    <t>174101102R00</t>
  </si>
  <si>
    <t>Zásyp ruční se zhutněním</t>
  </si>
  <si>
    <t>v místě kanalizace : 0,3*(0,8+0,1+0,3)*(8,5+1,5*4+14+1+8,5)</t>
  </si>
  <si>
    <t>175101101RT2</t>
  </si>
  <si>
    <t>Obsyp potrubí bez prohození sypaniny s dodáním štěrkopísku frakce 0 - 22 mm</t>
  </si>
  <si>
    <t>v místě kanalizace : 0,3*0,3*(8,5+1,5*4+14+1+8,5)</t>
  </si>
  <si>
    <t>181101111R00</t>
  </si>
  <si>
    <t>Úprava pláně v zářezech se zhutněním - ručně</t>
  </si>
  <si>
    <t>m2</t>
  </si>
  <si>
    <t>0,75*5,5+3,55*15,4+1,5*1,9+0,75*6,8+0,4*2</t>
  </si>
  <si>
    <t>199000002R00</t>
  </si>
  <si>
    <t>Poplatek za skládku horniny 1- 4</t>
  </si>
  <si>
    <t>583412003R</t>
  </si>
  <si>
    <t>Kamenivo drcené frakce  0/4  A Jihomor. kraj</t>
  </si>
  <si>
    <t>t</t>
  </si>
  <si>
    <t>SPCM</t>
  </si>
  <si>
    <t>Specifikace</t>
  </si>
  <si>
    <t>POL3_</t>
  </si>
  <si>
    <t>v místě kanalizace : 0,3*(0,8+0,1+0,3)*(8,5+1,5*4+14+1+8,5)*1,8</t>
  </si>
  <si>
    <t>342247542R00</t>
  </si>
  <si>
    <t>Příčky z cihel HELUZ broušených, lepidlo, tl.14 cm</t>
  </si>
  <si>
    <t>příčky ve varně - v místě bouraných podlah : 3*(1,5+1,9+0,7)</t>
  </si>
  <si>
    <t>386381115R00</t>
  </si>
  <si>
    <t>Jímka ŽB v kotelnách 110 x 110 x 110 cm</t>
  </si>
  <si>
    <t>kus</t>
  </si>
  <si>
    <t>nová revizní šachta : 1</t>
  </si>
  <si>
    <t>342267112R00</t>
  </si>
  <si>
    <t>Obklad trámů sádrokartonem třístranný do 0,5/0,5 m</t>
  </si>
  <si>
    <t>m</t>
  </si>
  <si>
    <t>zakrytování vedení vody : 9,5</t>
  </si>
  <si>
    <t>451572111RK1</t>
  </si>
  <si>
    <t>Lože pod potrubí z kameniva těženého 0 - 4 mm kraj Jihomoravský</t>
  </si>
  <si>
    <t>v místě kanalizace : 0,3*0,1*(8,5+1,5*4+14+1+8,5)</t>
  </si>
  <si>
    <t>612401391RT2</t>
  </si>
  <si>
    <t>Omítka malých ploch vnitřních stěn do 1 m2 vápennou štukovou omítkou</t>
  </si>
  <si>
    <t>30</t>
  </si>
  <si>
    <t>612474510RT1</t>
  </si>
  <si>
    <t>Omítka stěn vnitřní jednovrstvá vápenocement. filc na pálené cihly a tvarovky</t>
  </si>
  <si>
    <t>příčky ve varně - v místě bouraných podlah : 3*(1,5+1,9+0,7)*2+0,15*3*3</t>
  </si>
  <si>
    <t>R : 50</t>
  </si>
  <si>
    <t>631312611R00</t>
  </si>
  <si>
    <t>Mazanina betonová tl. 5 - 8 cm C 16/20</t>
  </si>
  <si>
    <t>vrchní : 0,08*(0,75*5,5+3,55*15,4+1,5*1,9+0,75*6,8+0,4*2)</t>
  </si>
  <si>
    <t>631313511R00</t>
  </si>
  <si>
    <t>Mazanina betonová tl. 8 - 12 cm C 12/15</t>
  </si>
  <si>
    <t>podkladní : 0,1*(0,75*5,5+3,55*15,4+1,5*1,9+0,75*6,8+0,4*2)</t>
  </si>
  <si>
    <t>631319161R00</t>
  </si>
  <si>
    <t>Příplatek za konečnou úpravu mazanin tl. 8 cm</t>
  </si>
  <si>
    <t>Odkaz na mn. položky pořadí 19 : 5,40360</t>
  </si>
  <si>
    <t>631319173R00</t>
  </si>
  <si>
    <t>Příplatek za stržení povrchu mazaniny tl. 12 cm</t>
  </si>
  <si>
    <t>Odkaz na mn. položky pořadí 20 : 6,75450</t>
  </si>
  <si>
    <t>631361921RT9</t>
  </si>
  <si>
    <t>Výztuž mazanin svařovanou sítí průměr drátu  8,0, oka 150/150 mm KY80</t>
  </si>
  <si>
    <t>podkladní : 5,27*(0,75*5,5+3,55*15,4+1,5*1,9+0,75*6,8+0,4*2)/1000*1,2</t>
  </si>
  <si>
    <t>vrchní : 0,42715</t>
  </si>
  <si>
    <t>631571001R00</t>
  </si>
  <si>
    <t>Násyp z kameniva těženého 0 - 4, zpevňující</t>
  </si>
  <si>
    <t>doplnění násypů pod podlahami - předpoklad celoplošně 10cm : 0,1*(0,75*5,5+3,55*15,4+1,5*1,9+0,75*6,8+0,4*2)</t>
  </si>
  <si>
    <t>631571003R00</t>
  </si>
  <si>
    <t>Násyp ze štěrkopísku 0 - 32,  zpevňující</t>
  </si>
  <si>
    <t>892855112R00</t>
  </si>
  <si>
    <t>Kontrola kanalizace TV kamerou do 50 m</t>
  </si>
  <si>
    <t xml:space="preserve"> kanalizace : 14*2+3+10+30</t>
  </si>
  <si>
    <t>899101111R00</t>
  </si>
  <si>
    <t>Osazení poklopu s rámem do 50 kg</t>
  </si>
  <si>
    <t>revizní šachta : 1</t>
  </si>
  <si>
    <t>8-100</t>
  </si>
  <si>
    <t>Poklop nerez šachty 60x60cm</t>
  </si>
  <si>
    <t>Vlastní</t>
  </si>
  <si>
    <t>9-101</t>
  </si>
  <si>
    <t>Stavební práce - vedení potrubí schodišťovým stupněm</t>
  </si>
  <si>
    <t xml:space="preserve">práce se týkají jednoho sch. stupně 160x280mm,dl.150cm a zahrnují: : </t>
  </si>
  <si>
    <t>-odsekání ker. dlažby, vysekání drážky pro potrubí 2x D32mm, zabetonování drážky, provedení nového obložení ker. dlažbou : 1</t>
  </si>
  <si>
    <t>900      RT2</t>
  </si>
  <si>
    <t>HZS Práce v tarifní třídě 5 (např. tesař)</t>
  </si>
  <si>
    <t>h</t>
  </si>
  <si>
    <t>Prav.M</t>
  </si>
  <si>
    <t>HZS</t>
  </si>
  <si>
    <t>POL10_</t>
  </si>
  <si>
    <t>dočasné vyklizení stáv. prostor-odpojení, přemístění, uskladnění : 70</t>
  </si>
  <si>
    <t>zpětná montáž zařizovacích přdmětů a vybavení kuchyně : 96</t>
  </si>
  <si>
    <t>938901411R00</t>
  </si>
  <si>
    <t>Dezinfekce nádrže roztokem chlornanu sodného</t>
  </si>
  <si>
    <t>přečerpávací jímky : 0,8*0,8*1,2*2</t>
  </si>
  <si>
    <t>952901111R00</t>
  </si>
  <si>
    <t>Vyčištění budov o výšce podlaží do 4 m</t>
  </si>
  <si>
    <t>29*11,5</t>
  </si>
  <si>
    <t>9-100</t>
  </si>
  <si>
    <t>Nová plastová vystýlka přečerpávací šachty - PVC fólie tl. 1,5mm</t>
  </si>
  <si>
    <t xml:space="preserve">plocha jedné šachty cca 6,5m2 : </t>
  </si>
  <si>
    <t>2</t>
  </si>
  <si>
    <t>952901411RV</t>
  </si>
  <si>
    <t>Vyčištění ostatních objektů od tuku  - přečerpávací jímky</t>
  </si>
  <si>
    <t>1,5*0,8*4*2+0,8*0,8*4</t>
  </si>
  <si>
    <t>952901411RV2</t>
  </si>
  <si>
    <t>Vyčištění a revize  - odlučovač tuků</t>
  </si>
  <si>
    <t>962031116R00</t>
  </si>
  <si>
    <t>Bourání příček z cihel pálených plných tl. 140 mm</t>
  </si>
  <si>
    <t>965042141RT1</t>
  </si>
  <si>
    <t>Bourání mazanin betonových tl. 10 cm, nad 4 m2 ručně tl. mazaniny 5 - 8 cm</t>
  </si>
  <si>
    <t>0,08*(0,75*5,5+3,55*15,4+1,5*1,9+0,75*6,8+0,4*2)</t>
  </si>
  <si>
    <t>965042141RT2</t>
  </si>
  <si>
    <t>Bourání mazanin betonových tl. 10 cm, nad 4 m2 ručně tl. mazaniny 8 - 10 cm</t>
  </si>
  <si>
    <t>0,1*(0,75*5,5+3,55*15,4+1,5*1,9+0,75*6,8+0,4*2)</t>
  </si>
  <si>
    <t>965049111RT1</t>
  </si>
  <si>
    <t>Příplatek, bourání mazanin se svař. síťí tl. 10 cm jednostranná výztuž svařovanou sítí</t>
  </si>
  <si>
    <t>965081713R00</t>
  </si>
  <si>
    <t>Bourání dlažeb keramických tl.10 mm, nad 1 m2</t>
  </si>
  <si>
    <t>968061125R00</t>
  </si>
  <si>
    <t>Vyvěšení dřevěných dveřních křídel pl. do 2 m2</t>
  </si>
  <si>
    <t>969021121R00</t>
  </si>
  <si>
    <t>Vybourání kanalizačního potrubí DN do 200 mm</t>
  </si>
  <si>
    <t>(8,5+1,5*4+14+1+8,5)</t>
  </si>
  <si>
    <t>970031035R00</t>
  </si>
  <si>
    <t>Vrtání jádrové do zdiva cihelného d 35-39 mm</t>
  </si>
  <si>
    <t>prostupy vody a topení : 2*(0,9+1,2+1,2+0,6+0,2)</t>
  </si>
  <si>
    <t>970251150R00</t>
  </si>
  <si>
    <t>Řezání železobetonu hl. řezu 150 mm</t>
  </si>
  <si>
    <t>rozhraní bouraných a nebouraných podlah : 1,6*5+5,5*2+6,9*2+2</t>
  </si>
  <si>
    <t>978013191R00</t>
  </si>
  <si>
    <t>Otlučení omítek vnitřních stěn v rozsahu do 100 %</t>
  </si>
  <si>
    <t>978059531R00</t>
  </si>
  <si>
    <t>Odsekání vnitřních obkladů stěn nad 2 m2</t>
  </si>
  <si>
    <t>999281145R00</t>
  </si>
  <si>
    <t>Přesun hmot pro opravy a údržbu do v. 6 m, nošením</t>
  </si>
  <si>
    <t>Přesun hmot</t>
  </si>
  <si>
    <t>POL7_</t>
  </si>
  <si>
    <t>711111001RZ1</t>
  </si>
  <si>
    <t>Izolace proti vlhkosti vodor. nátěr ALP za studena 1x nátěr - včetně dodávky penetračního laku ALP</t>
  </si>
  <si>
    <t>711141559RY2</t>
  </si>
  <si>
    <t>Izolace proti vlhk. vodorovná pásy přitavením 1 vrstva - včetně dod. Glastek 40 special mineral</t>
  </si>
  <si>
    <t>(0,75*5,5+3,55*15,4+1,5*1,9+0,75*6,8+0,4*2)*1,15</t>
  </si>
  <si>
    <t>711140101R00</t>
  </si>
  <si>
    <t>Odstr.izolace proti vlhk.vodor. pásy přitav.,1vrst</t>
  </si>
  <si>
    <t>Odkaz na mn. položky pořadí 55 : 67,54500</t>
  </si>
  <si>
    <t>711212000R00</t>
  </si>
  <si>
    <t>Penetrace podkladu pod hydroizolační nátěr,vč.dod.</t>
  </si>
  <si>
    <t>vrchní : (0,75*5,5+3,55*15,4+1,5*1,9+0,75*6,8+0,4*2)</t>
  </si>
  <si>
    <t>vytažení na stěnu : 0,2*(15,3*2+1,1*2*2+2*2+0,8*2+1,5*2+0,15*3)</t>
  </si>
  <si>
    <t>711212002RT2</t>
  </si>
  <si>
    <t>Hydroizolační povlak - nátěr nebo stěrka Aquafin 2K (fa Schömburg),proti tlak.vodě,tl.2,5mm</t>
  </si>
  <si>
    <t>711212601RT3</t>
  </si>
  <si>
    <t>Těsnicí pás do spoje podlaha - stěna ARDEX SK 12 (šíře 120 mm)</t>
  </si>
  <si>
    <t>vytažení na stěnu : (15,3*2+1,1*2*2+2*2+0,8*2+1,5*2+0,15*3)</t>
  </si>
  <si>
    <t>998711201R00</t>
  </si>
  <si>
    <t>Přesun hmot pro izolace proti vodě, výšky do 6 m</t>
  </si>
  <si>
    <t>713102111R00</t>
  </si>
  <si>
    <t>Odstr.tep.izolace podlah,volně, EPS tl.do 100 mm</t>
  </si>
  <si>
    <t>713121111R00</t>
  </si>
  <si>
    <t>Izolace tepelná podlah na sucho, jednovrstvá</t>
  </si>
  <si>
    <t>713191100RT9</t>
  </si>
  <si>
    <t>Položení separační fólie včetně dodávky PE fólie</t>
  </si>
  <si>
    <t>(0,75*5,5+3,55*15,4+1,5*1,9+0,75*6,8+0,4*2)*1,2</t>
  </si>
  <si>
    <t>28375706R</t>
  </si>
  <si>
    <t>Deska izolační stabilizov. EPS 200  1000 x 500 mm</t>
  </si>
  <si>
    <t>0,08*(0,75*5,5+3,55*15,4+1,5*1,9+0,75*6,8+0,4*2)*1,05</t>
  </si>
  <si>
    <t>998713201R00</t>
  </si>
  <si>
    <t>Přesun hmot pro izolace tepelné, výšky do 6 m</t>
  </si>
  <si>
    <t>721170966R00</t>
  </si>
  <si>
    <t>Oprava - propojení dosavadního potrubí PVC D 140</t>
  </si>
  <si>
    <t>721170976R00</t>
  </si>
  <si>
    <t>Oprava potrubí z PVC, krácení trub D 140 mm</t>
  </si>
  <si>
    <t>721176105R00</t>
  </si>
  <si>
    <t>Potrubí HT připojovací D 110 x 2,7 mm</t>
  </si>
  <si>
    <t>0,8*4</t>
  </si>
  <si>
    <t>721176222R00</t>
  </si>
  <si>
    <t>Potrubí KG svodné (ležaté) v zemi D 110 x 3,2 mm</t>
  </si>
  <si>
    <t>1,5*4</t>
  </si>
  <si>
    <t>721176223R00</t>
  </si>
  <si>
    <t>Potrubí KG svodné (ležaté) v zemi D 125 x 3,2 mm</t>
  </si>
  <si>
    <t>tuková : 8,5+14+9+1,5+1,5+1</t>
  </si>
  <si>
    <t>splašková : 14</t>
  </si>
  <si>
    <t>721194109R00</t>
  </si>
  <si>
    <t>Vyvedení odpadních výpustek D 110 x 2,3</t>
  </si>
  <si>
    <t>5</t>
  </si>
  <si>
    <t>721210813R00</t>
  </si>
  <si>
    <t>Demontáž vpusti z kameniny DN 100</t>
  </si>
  <si>
    <t>stávající vpusti a žlaby : 5</t>
  </si>
  <si>
    <t>721290111R00</t>
  </si>
  <si>
    <t>Zkouška těsnosti kanalizace vodou DN 125</t>
  </si>
  <si>
    <t>Odkaz na mn. položky pořadí 64 : 49,50000</t>
  </si>
  <si>
    <t>721300912R00</t>
  </si>
  <si>
    <t>Pročištění svislých odpadů, jedno podl., do DN 200</t>
  </si>
  <si>
    <t>721300922R00</t>
  </si>
  <si>
    <t>Pročištění ležatých svodů do DN 300</t>
  </si>
  <si>
    <t>čištění kanalizace : 14*2+3+10</t>
  </si>
  <si>
    <t>230330078R00</t>
  </si>
  <si>
    <t>Chránička potrubí Fe, délka 0,5 m, 89 x 3,6</t>
  </si>
  <si>
    <t>voda-pod parapetem : 4</t>
  </si>
  <si>
    <t>721223420RTV</t>
  </si>
  <si>
    <t xml:space="preserve">Vpusť podlahová nerez se zápach.uzávěr. mřížka nerez, izol. souprava </t>
  </si>
  <si>
    <t>721223420RTV1</t>
  </si>
  <si>
    <t xml:space="preserve">Žlab podlahový nerez se zápach.uzávěr., 40x100cm mřížka nerez, izol. souprava </t>
  </si>
  <si>
    <t>721223420RTV2</t>
  </si>
  <si>
    <t xml:space="preserve">Žlab podlahový nerez se zápach.uzávěr., 40x150cm mřížka nerez, izol. souprava </t>
  </si>
  <si>
    <t>900      RT3</t>
  </si>
  <si>
    <t>HZS Práce v tarifní třídě 6 (např. tesař)</t>
  </si>
  <si>
    <t>kanalizace- jinde nespecifikované práce : 15</t>
  </si>
  <si>
    <t>998721201R00</t>
  </si>
  <si>
    <t>Přesun hmot pro vnitřní kanalizaci, výšky do 6 m</t>
  </si>
  <si>
    <t>722170801R00</t>
  </si>
  <si>
    <t>Demontáž rozvodů vody z plastů do D 32</t>
  </si>
  <si>
    <t>2*(1,5+3+5,3+3+2,5+6)</t>
  </si>
  <si>
    <t>3*(2,2+15,3)</t>
  </si>
  <si>
    <t>0,7*3+0,5*3</t>
  </si>
  <si>
    <t>722172313R00</t>
  </si>
  <si>
    <t>Potrubí z PPR, D 32x4,4 mm, PN 16, vč.zed.výpom.</t>
  </si>
  <si>
    <t>2*(21+3*3)</t>
  </si>
  <si>
    <t>6</t>
  </si>
  <si>
    <t>722235124R00</t>
  </si>
  <si>
    <t>Kohout vod.kul,vnitřní-vnitřní z. IVAR.KK 51 DN 32</t>
  </si>
  <si>
    <t>3+2</t>
  </si>
  <si>
    <t>722290234R00</t>
  </si>
  <si>
    <t>Proplach a dezinfekce vodovod.potrubí DN 80</t>
  </si>
  <si>
    <t>Odkaz na mn. položky pořadí 77 : 164,70000</t>
  </si>
  <si>
    <t>vodovod- jinde nespecifikované práce : 15</t>
  </si>
  <si>
    <t>998722201R00</t>
  </si>
  <si>
    <t>Přesun hmot pro vnitřní vodovod, výšky do 6 m</t>
  </si>
  <si>
    <t>725530823R00</t>
  </si>
  <si>
    <t>Demontáž, zásobník elektrický tlakový  200 l</t>
  </si>
  <si>
    <t>soubor</t>
  </si>
  <si>
    <t>725860202R00</t>
  </si>
  <si>
    <t>Sifon dřezový HL100G, D 40, 50 mm, 6/4"</t>
  </si>
  <si>
    <t>10</t>
  </si>
  <si>
    <t>725860213R00</t>
  </si>
  <si>
    <t>Sifon umyvadlový HL132, D 32, 40 mm</t>
  </si>
  <si>
    <t>998725201R00</t>
  </si>
  <si>
    <t>Přesun hmot pro zařizovací předměty, výšky do 6 m</t>
  </si>
  <si>
    <t>724122816R00</t>
  </si>
  <si>
    <t>Demontáž čerpadel ostatních  G 6/4</t>
  </si>
  <si>
    <t>oběh čerpadlo : 1</t>
  </si>
  <si>
    <t>732429112R00</t>
  </si>
  <si>
    <t>Montáž čerpadel oběhových spirálních, DN 40</t>
  </si>
  <si>
    <t>oběhové čerpadlo : 1</t>
  </si>
  <si>
    <t>732-100</t>
  </si>
  <si>
    <t>Spojovací a podružný materiál</t>
  </si>
  <si>
    <t>732-101</t>
  </si>
  <si>
    <t>Výměna vystrojení čerpací šachty</t>
  </si>
  <si>
    <t>přečerpávací šachta : 2</t>
  </si>
  <si>
    <t xml:space="preserve">bude provedena výměna : : </t>
  </si>
  <si>
    <t xml:space="preserve">- hlídání hladiny : </t>
  </si>
  <si>
    <t xml:space="preserve">- signalizace poruchy : </t>
  </si>
  <si>
    <t xml:space="preserve">specifikace komponentů viz PD : </t>
  </si>
  <si>
    <t>42610902RV</t>
  </si>
  <si>
    <t xml:space="preserve">Oběhové čerpadlo  typ. vzor Grundfos UP15-14 BA </t>
  </si>
  <si>
    <t>732-102</t>
  </si>
  <si>
    <t>Dodávka záložního čerpadla (typ. vzor Sigma 1 1/4" EFRU -16-8-GU-082) vč. nákladů na pořízení</t>
  </si>
  <si>
    <t>998732201R00</t>
  </si>
  <si>
    <t>Přesun hmot pro strojovny, výšky do 6 m</t>
  </si>
  <si>
    <t>722181242RT8</t>
  </si>
  <si>
    <t>Izolace návleková MIRELON STABIL tl. stěny 9 mm vnitřní průměr 25 mm</t>
  </si>
  <si>
    <t>POL1_0</t>
  </si>
  <si>
    <t>Odkaz na mn. položky pořadí 97 : 118,00000</t>
  </si>
  <si>
    <t>733160801R00</t>
  </si>
  <si>
    <t>Demontáž potrubí z měděných trubek D 28 mm</t>
  </si>
  <si>
    <t>2*(14,3+8,2+0,7+2,5)</t>
  </si>
  <si>
    <t>2*(15,3+2*6)</t>
  </si>
  <si>
    <t>3*2*2</t>
  </si>
  <si>
    <t>733161905R00</t>
  </si>
  <si>
    <t>Propojení měděného potrubí vytápění D 28 mm</t>
  </si>
  <si>
    <t>16</t>
  </si>
  <si>
    <t>733161925R00</t>
  </si>
  <si>
    <t>Vsazení odbočky do stáv.měd. potrubí vytápění D 28</t>
  </si>
  <si>
    <t>733163105R00</t>
  </si>
  <si>
    <t>Potrubí z měděných trubek vytápění D 28 x 1,5 mm</t>
  </si>
  <si>
    <t>2*3*2</t>
  </si>
  <si>
    <t>733-100</t>
  </si>
  <si>
    <t>Ú.T. - jinde nespecifikované práce : 35</t>
  </si>
  <si>
    <t>998733201R00</t>
  </si>
  <si>
    <t>Přesun hmot pro rozvody potrubí, výšky do 6 m</t>
  </si>
  <si>
    <t>734109112R00</t>
  </si>
  <si>
    <t>Montáž přírub. armatur, 2 příruby, PN 0,6, DN 25</t>
  </si>
  <si>
    <t>elmag. ventil : 1</t>
  </si>
  <si>
    <t>5512001911R</t>
  </si>
  <si>
    <t>Elektroventil uzavírací 3/4"FF bez proudu zavřeno IVAR.EV 306 NC</t>
  </si>
  <si>
    <t>proplach jímky : 1</t>
  </si>
  <si>
    <t>998734201R00</t>
  </si>
  <si>
    <t>Přesun hmot pro armatury, výšky do 6 m</t>
  </si>
  <si>
    <t>771101210RT2</t>
  </si>
  <si>
    <t>Penetrace podkladu pod dlažby penetrační nátěr ASO-Unigrund K</t>
  </si>
  <si>
    <t>771475014RU1</t>
  </si>
  <si>
    <t>Obklad soklíků keram.rovných, tmel,výška 10 cm Ardex FB 9 L (flex.lepidlo), Ardex FL (spár.hmota)</t>
  </si>
  <si>
    <t>771575107RW1</t>
  </si>
  <si>
    <t>Montáž podlah keram.,režné hladké, tmel, 20x20 cm AD 590 (flex.lepidlo), GF DRY (spár.hmota), RAKO</t>
  </si>
  <si>
    <t>771578011RT3</t>
  </si>
  <si>
    <t>Spára podlaha - stěna, silikonem Mapesil AC (fa Mapei)</t>
  </si>
  <si>
    <t>Odkaz na mn. položky pořadí 105 : 44,05000</t>
  </si>
  <si>
    <t>781419706R00</t>
  </si>
  <si>
    <t>Příplatek za spárovací vodotěsnou hmotu - plošně</t>
  </si>
  <si>
    <t>59764243R</t>
  </si>
  <si>
    <t>Dlažba Taurus Granit matná sokl vnější roh 9 cm Nordic</t>
  </si>
  <si>
    <t>6+16</t>
  </si>
  <si>
    <t>59764244R</t>
  </si>
  <si>
    <t>Dlažba Taurus Granit matná sokl vnitřní roh 9 cm Nordic</t>
  </si>
  <si>
    <t>14</t>
  </si>
  <si>
    <t>59764245R</t>
  </si>
  <si>
    <t>Dlažba Taurus Granit matná sokl-žlábek 20x7 Nordic</t>
  </si>
  <si>
    <t>vytažení na stěnu : (15,3*2+1,1*2*2+2*2+0,8*2+1,5*2+0,15*3)/0,2</t>
  </si>
  <si>
    <t>597643043R</t>
  </si>
  <si>
    <t>Dlaždice Taurus Industrial 20x20x0,9 cm SR4 Nordic</t>
  </si>
  <si>
    <t>Odkaz na mn. položky pořadí 106 : 67,54500*1,1</t>
  </si>
  <si>
    <t>998771201R00</t>
  </si>
  <si>
    <t>Přesun hmot pro podlahy z dlaždic, výšky do 6 m</t>
  </si>
  <si>
    <t>781101210RT1</t>
  </si>
  <si>
    <t>Penetrace podkladu pod obklady penetrační nátěr Primer G</t>
  </si>
  <si>
    <t>781111115R00</t>
  </si>
  <si>
    <t>Otvor v obkladačce diamant.korunkou prům.do 30 mm</t>
  </si>
  <si>
    <t>DLAŽBA : 10</t>
  </si>
  <si>
    <t>781111116R00</t>
  </si>
  <si>
    <t>Otvor v obkladačce diamant.korunkou prům.do 90 mm</t>
  </si>
  <si>
    <t>781475118RT1</t>
  </si>
  <si>
    <t>Obklad vnitřní stěn keramický, do tmele, 45x45 cm weberfor profiflex (lep),webercolor perfect (sp)</t>
  </si>
  <si>
    <t>RTS 20/ II</t>
  </si>
  <si>
    <t>781497121RS1</t>
  </si>
  <si>
    <t>Lišta hliníková rohová k obkladům  profil RB, pro tloušťku obkladu 6 mm</t>
  </si>
  <si>
    <t>3*2*3</t>
  </si>
  <si>
    <t>R : 30</t>
  </si>
  <si>
    <t>597813721R</t>
  </si>
  <si>
    <t>Obkládačka 20x40 bílá lesk Color One</t>
  </si>
  <si>
    <t>Odkaz na mn. položky pořadí 117 : 75,95000*1,1</t>
  </si>
  <si>
    <t>R : 50*1,1</t>
  </si>
  <si>
    <t>998781203R00</t>
  </si>
  <si>
    <t>Přesun hmot pro obklady keramické, výšky do 24 m</t>
  </si>
  <si>
    <t>784452921R00</t>
  </si>
  <si>
    <t>Oprava,malba směsí tekut.2x,1bar+oškr. míst. 3,8 m</t>
  </si>
  <si>
    <t xml:space="preserve">celé 1.PP : </t>
  </si>
  <si>
    <t>3*(3,6*11+18+25+7,5+1,5*2+2*2+11*2+2*8+30*2+3,5*12+3,2*2)</t>
  </si>
  <si>
    <t>3*(2*2+1,4*2+3,2*2+15,2*2)</t>
  </si>
  <si>
    <t>784011222RT2</t>
  </si>
  <si>
    <t>Zakrytí podlah včetně papírové lepenky</t>
  </si>
  <si>
    <t>210010003RU3</t>
  </si>
  <si>
    <t>Trubka ohebná pod omítku, vnější průměr 25 mm včetně dodávky Super Monoflex 1225</t>
  </si>
  <si>
    <t>20</t>
  </si>
  <si>
    <t>210010311RT3</t>
  </si>
  <si>
    <t>Krabice univerzální KU, bez zapojení, kruhová včetně dodávky KU 68-1901 bez víčka</t>
  </si>
  <si>
    <t>210110041RT6</t>
  </si>
  <si>
    <t>Spínač zapuštěný jednopólový, řazení 1 vč. dodávky strojku, rámečku a krytu</t>
  </si>
  <si>
    <t>210111011RT6</t>
  </si>
  <si>
    <t>Zásuvka domovní zapuštěná - provedení 2P+PE včetně dodávky zásuvky a rámečku</t>
  </si>
  <si>
    <t>210800106RT1</t>
  </si>
  <si>
    <t>Kabel CYKY 750 V 3x2,5 mm2 uložený pod omítkou včetně dodávky kabelu</t>
  </si>
  <si>
    <t>150</t>
  </si>
  <si>
    <t>900      RT4</t>
  </si>
  <si>
    <t>HZS Práce v tarifní třídě 7 (např. tesař)</t>
  </si>
  <si>
    <t>elektro - práce jinde nespacifikované : 50</t>
  </si>
  <si>
    <t>330030024V</t>
  </si>
  <si>
    <t>Repase stávajícího nákladního výtahu kuchyně rozsah repase viz specifikace v PD</t>
  </si>
  <si>
    <t>979011111R00</t>
  </si>
  <si>
    <t>Svislá doprava suti a vybour. hmot za 2.NP a 1.PP</t>
  </si>
  <si>
    <t>Přesun suti</t>
  </si>
  <si>
    <t>POL8_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</si>
  <si>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</si>
  <si>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</si>
  <si>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</si>
  <si>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</si>
  <si>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</si>
  <si>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</si>
  <si>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</si>
  <si>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</si>
  <si>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979990101R00</t>
  </si>
  <si>
    <t>Poplatek za sklád.suti-směs bet.a cihel do 30x30cm</t>
  </si>
  <si>
    <t>005121 R</t>
  </si>
  <si>
    <t>Zařízení staveniště</t>
  </si>
  <si>
    <t>Soubor</t>
  </si>
  <si>
    <t>VRN</t>
  </si>
  <si>
    <t>POL99_8</t>
  </si>
  <si>
    <t>005124010R</t>
  </si>
  <si>
    <t>Koordinační činnost</t>
  </si>
  <si>
    <t>00523  R</t>
  </si>
  <si>
    <t>Zkoušky a revize</t>
  </si>
  <si>
    <t>SUM</t>
  </si>
  <si>
    <t>Poznámky uchazeče k zadání</t>
  </si>
  <si>
    <t>POPUZIV</t>
  </si>
  <si>
    <t>END</t>
  </si>
  <si>
    <t xml:space="preserve">- kalové čerpadlo : </t>
  </si>
  <si>
    <t>000001 R</t>
  </si>
  <si>
    <t>Ostatní nespecifikované práce a materiál</t>
  </si>
  <si>
    <t>POL99_2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</si>
</sst>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4" fontId="16" fillId="0" borderId="0" xfId="0" applyNumberFormat="1" applyFont="1" applyAlignment="1">
      <alignment vertical="top" shrinkToFi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193" t="s">
        <v>41</v>
      </c>
      <c r="B2" s="193"/>
      <c r="C2" s="193"/>
      <c r="D2" s="193"/>
      <c r="E2" s="193"/>
      <c r="F2" s="193"/>
      <c r="G2" s="19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8"/>
  <sheetViews>
    <sheetView showGridLines="0" topLeftCell="B4" zoomScaleNormal="100" zoomScaleSheetLayoutView="75" workbookViewId="0">
      <selection activeCell="A28" sqref="A2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194" t="s">
        <v>4</v>
      </c>
      <c r="C1" s="195"/>
      <c r="D1" s="195"/>
      <c r="E1" s="195"/>
      <c r="F1" s="195"/>
      <c r="G1" s="195"/>
      <c r="H1" s="195"/>
      <c r="I1" s="195"/>
      <c r="J1" s="196"/>
    </row>
    <row r="2" spans="1:15" ht="36" customHeight="1" x14ac:dyDescent="0.25">
      <c r="A2" s="2"/>
      <c r="B2" s="78" t="s">
        <v>24</v>
      </c>
      <c r="C2" s="79"/>
      <c r="D2" s="80" t="s">
        <v>48</v>
      </c>
      <c r="E2" s="203" t="s">
        <v>49</v>
      </c>
      <c r="F2" s="204"/>
      <c r="G2" s="204"/>
      <c r="H2" s="204"/>
      <c r="I2" s="204"/>
      <c r="J2" s="205"/>
      <c r="O2" s="1"/>
    </row>
    <row r="3" spans="1:15" ht="27" customHeight="1" x14ac:dyDescent="0.25">
      <c r="A3" s="2"/>
      <c r="B3" s="81" t="s">
        <v>46</v>
      </c>
      <c r="C3" s="79"/>
      <c r="D3" s="82" t="s">
        <v>45</v>
      </c>
      <c r="E3" s="206" t="s">
        <v>44</v>
      </c>
      <c r="F3" s="207"/>
      <c r="G3" s="207"/>
      <c r="H3" s="207"/>
      <c r="I3" s="207"/>
      <c r="J3" s="208"/>
    </row>
    <row r="4" spans="1:15" ht="23.25" customHeight="1" x14ac:dyDescent="0.25">
      <c r="A4" s="76">
        <v>1398</v>
      </c>
      <c r="B4" s="83" t="s">
        <v>47</v>
      </c>
      <c r="C4" s="84"/>
      <c r="D4" s="85" t="s">
        <v>43</v>
      </c>
      <c r="E4" s="216" t="s">
        <v>44</v>
      </c>
      <c r="F4" s="217"/>
      <c r="G4" s="217"/>
      <c r="H4" s="217"/>
      <c r="I4" s="217"/>
      <c r="J4" s="218"/>
    </row>
    <row r="5" spans="1:15" ht="24" customHeight="1" x14ac:dyDescent="0.25">
      <c r="A5" s="2"/>
      <c r="B5" s="31" t="s">
        <v>23</v>
      </c>
      <c r="D5" s="221" t="s">
        <v>50</v>
      </c>
      <c r="E5" s="222"/>
      <c r="F5" s="222"/>
      <c r="G5" s="222"/>
      <c r="H5" s="18" t="s">
        <v>42</v>
      </c>
      <c r="I5" s="86" t="s">
        <v>54</v>
      </c>
      <c r="J5" s="8"/>
    </row>
    <row r="6" spans="1:15" ht="15.75" customHeight="1" x14ac:dyDescent="0.25">
      <c r="A6" s="2"/>
      <c r="B6" s="28"/>
      <c r="C6" s="55"/>
      <c r="D6" s="223" t="s">
        <v>51</v>
      </c>
      <c r="E6" s="224"/>
      <c r="F6" s="224"/>
      <c r="G6" s="224"/>
      <c r="H6" s="18" t="s">
        <v>36</v>
      </c>
      <c r="I6" s="22"/>
      <c r="J6" s="8"/>
    </row>
    <row r="7" spans="1:15" ht="15.75" customHeight="1" x14ac:dyDescent="0.25">
      <c r="A7" s="2"/>
      <c r="B7" s="29"/>
      <c r="C7" s="56"/>
      <c r="D7" s="77" t="s">
        <v>53</v>
      </c>
      <c r="E7" s="225" t="s">
        <v>52</v>
      </c>
      <c r="F7" s="226"/>
      <c r="G7" s="226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10"/>
      <c r="E11" s="210"/>
      <c r="F11" s="210"/>
      <c r="G11" s="210"/>
      <c r="H11" s="18" t="s">
        <v>42</v>
      </c>
      <c r="I11" s="88"/>
      <c r="J11" s="8"/>
    </row>
    <row r="12" spans="1:15" ht="15.75" customHeight="1" x14ac:dyDescent="0.25">
      <c r="A12" s="2"/>
      <c r="B12" s="28"/>
      <c r="C12" s="55"/>
      <c r="D12" s="215"/>
      <c r="E12" s="215"/>
      <c r="F12" s="215"/>
      <c r="G12" s="215"/>
      <c r="H12" s="18" t="s">
        <v>36</v>
      </c>
      <c r="I12" s="88"/>
      <c r="J12" s="8"/>
    </row>
    <row r="13" spans="1:15" ht="15.75" customHeight="1" x14ac:dyDescent="0.25">
      <c r="A13" s="2"/>
      <c r="B13" s="29"/>
      <c r="C13" s="56"/>
      <c r="D13" s="87"/>
      <c r="E13" s="219"/>
      <c r="F13" s="220"/>
      <c r="G13" s="220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09"/>
      <c r="F15" s="209"/>
      <c r="G15" s="211"/>
      <c r="H15" s="211"/>
      <c r="I15" s="211" t="s">
        <v>31</v>
      </c>
      <c r="J15" s="212"/>
    </row>
    <row r="16" spans="1:15" ht="23.25" customHeight="1" x14ac:dyDescent="0.25">
      <c r="A16" s="141" t="s">
        <v>26</v>
      </c>
      <c r="B16" s="38" t="s">
        <v>26</v>
      </c>
      <c r="C16" s="62"/>
      <c r="D16" s="63"/>
      <c r="E16" s="200"/>
      <c r="F16" s="201"/>
      <c r="G16" s="200"/>
      <c r="H16" s="201"/>
      <c r="I16" s="200">
        <f>SUMIF(F49:F74,A16,I49:I74)+SUMIF(F49:F74,"PSU",I49:I74)</f>
        <v>0</v>
      </c>
      <c r="J16" s="202"/>
    </row>
    <row r="17" spans="1:10" ht="23.25" customHeight="1" x14ac:dyDescent="0.25">
      <c r="A17" s="141" t="s">
        <v>27</v>
      </c>
      <c r="B17" s="38" t="s">
        <v>27</v>
      </c>
      <c r="C17" s="62"/>
      <c r="D17" s="63"/>
      <c r="E17" s="200"/>
      <c r="F17" s="201"/>
      <c r="G17" s="200"/>
      <c r="H17" s="201"/>
      <c r="I17" s="200">
        <f>SUMIF(F49:F74,A17,I49:I74)</f>
        <v>0</v>
      </c>
      <c r="J17" s="202"/>
    </row>
    <row r="18" spans="1:10" ht="23.25" customHeight="1" x14ac:dyDescent="0.25">
      <c r="A18" s="141" t="s">
        <v>28</v>
      </c>
      <c r="B18" s="38" t="s">
        <v>28</v>
      </c>
      <c r="C18" s="62"/>
      <c r="D18" s="63"/>
      <c r="E18" s="200"/>
      <c r="F18" s="201"/>
      <c r="G18" s="200"/>
      <c r="H18" s="201"/>
      <c r="I18" s="200">
        <f>SUMIF(F49:F74,A18,I49:I74)</f>
        <v>0</v>
      </c>
      <c r="J18" s="202"/>
    </row>
    <row r="19" spans="1:10" ht="23.25" customHeight="1" x14ac:dyDescent="0.25">
      <c r="A19" s="141" t="s">
        <v>112</v>
      </c>
      <c r="B19" s="38" t="s">
        <v>29</v>
      </c>
      <c r="C19" s="62"/>
      <c r="D19" s="63"/>
      <c r="E19" s="200"/>
      <c r="F19" s="201"/>
      <c r="G19" s="200"/>
      <c r="H19" s="201"/>
      <c r="I19" s="200">
        <f>SUMIF(F49:F74,A19,I49:I74)</f>
        <v>0</v>
      </c>
      <c r="J19" s="202"/>
    </row>
    <row r="20" spans="1:10" ht="23.25" customHeight="1" x14ac:dyDescent="0.25">
      <c r="A20" s="141" t="s">
        <v>111</v>
      </c>
      <c r="B20" s="38" t="s">
        <v>30</v>
      </c>
      <c r="C20" s="62"/>
      <c r="D20" s="63"/>
      <c r="E20" s="200"/>
      <c r="F20" s="201"/>
      <c r="G20" s="200"/>
      <c r="H20" s="201"/>
      <c r="I20" s="200">
        <f>SUMIF(F49:F74,A20,I49:I74)</f>
        <v>0</v>
      </c>
      <c r="J20" s="202"/>
    </row>
    <row r="21" spans="1:10" ht="23.25" customHeight="1" x14ac:dyDescent="0.25">
      <c r="A21" s="2"/>
      <c r="B21" s="48" t="s">
        <v>31</v>
      </c>
      <c r="C21" s="64"/>
      <c r="D21" s="65"/>
      <c r="E21" s="213"/>
      <c r="F21" s="214"/>
      <c r="G21" s="213"/>
      <c r="H21" s="214"/>
      <c r="I21" s="213">
        <f>SUM(I16:J20)</f>
        <v>0</v>
      </c>
      <c r="J21" s="232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30">
        <f>ZakladDPHSniVypocet</f>
        <v>0</v>
      </c>
      <c r="H23" s="231"/>
      <c r="I23" s="231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228">
        <f>A23</f>
        <v>0</v>
      </c>
      <c r="H24" s="229"/>
      <c r="I24" s="229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30">
        <f>ZakladDPHZaklVypocet</f>
        <v>0</v>
      </c>
      <c r="H25" s="231"/>
      <c r="I25" s="231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197">
        <f>A25</f>
        <v>0</v>
      </c>
      <c r="H26" s="198"/>
      <c r="I26" s="198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199">
        <f>CenaCelkem-(ZakladDPHSni+DPHSni+ZakladDPHZakl+DPHZakl)</f>
        <v>0</v>
      </c>
      <c r="H27" s="199"/>
      <c r="I27" s="199"/>
      <c r="J27" s="41" t="str">
        <f t="shared" si="0"/>
        <v>CZK</v>
      </c>
    </row>
    <row r="28" spans="1:10" ht="27.75" hidden="1" customHeight="1" thickBot="1" x14ac:dyDescent="0.3">
      <c r="A28" s="2"/>
      <c r="B28" s="115" t="s">
        <v>25</v>
      </c>
      <c r="C28" s="116"/>
      <c r="D28" s="116"/>
      <c r="E28" s="117"/>
      <c r="F28" s="118"/>
      <c r="G28" s="234">
        <f>ZakladDPHSniVypocet+ZakladDPHZaklVypocet</f>
        <v>0</v>
      </c>
      <c r="H28" s="234"/>
      <c r="I28" s="234"/>
      <c r="J28" s="119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5" t="s">
        <v>37</v>
      </c>
      <c r="C29" s="120"/>
      <c r="D29" s="120"/>
      <c r="E29" s="120"/>
      <c r="F29" s="121"/>
      <c r="G29" s="233">
        <f>IF(A29&gt;50, ROUNDUP(A27, 0), ROUNDDOWN(A27, 0))</f>
        <v>0</v>
      </c>
      <c r="H29" s="233"/>
      <c r="I29" s="233"/>
      <c r="J29" s="122" t="s">
        <v>57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35"/>
      <c r="E34" s="236"/>
      <c r="G34" s="237"/>
      <c r="H34" s="238"/>
      <c r="I34" s="238"/>
      <c r="J34" s="25"/>
    </row>
    <row r="35" spans="1:10" ht="12.75" customHeight="1" x14ac:dyDescent="0.25">
      <c r="A35" s="2"/>
      <c r="B35" s="2"/>
      <c r="D35" s="227" t="s">
        <v>2</v>
      </c>
      <c r="E35" s="227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92" t="s">
        <v>17</v>
      </c>
      <c r="C37" s="93"/>
      <c r="D37" s="93"/>
      <c r="E37" s="93"/>
      <c r="F37" s="94"/>
      <c r="G37" s="94"/>
      <c r="H37" s="94"/>
      <c r="I37" s="94"/>
      <c r="J37" s="95"/>
    </row>
    <row r="38" spans="1:10" ht="25.5" hidden="1" customHeight="1" x14ac:dyDescent="0.25">
      <c r="A38" s="91" t="s">
        <v>39</v>
      </c>
      <c r="B38" s="96" t="s">
        <v>18</v>
      </c>
      <c r="C38" s="97" t="s">
        <v>6</v>
      </c>
      <c r="D38" s="97"/>
      <c r="E38" s="97"/>
      <c r="F38" s="98" t="str">
        <f>B23</f>
        <v>Základ pro sníženou DPH</v>
      </c>
      <c r="G38" s="98" t="str">
        <f>B25</f>
        <v>Základ pro základní DPH</v>
      </c>
      <c r="H38" s="99" t="s">
        <v>19</v>
      </c>
      <c r="I38" s="99" t="s">
        <v>1</v>
      </c>
      <c r="J38" s="100" t="s">
        <v>0</v>
      </c>
    </row>
    <row r="39" spans="1:10" ht="25.5" hidden="1" customHeight="1" x14ac:dyDescent="0.25">
      <c r="A39" s="91">
        <v>1</v>
      </c>
      <c r="B39" s="101" t="s">
        <v>55</v>
      </c>
      <c r="C39" s="239"/>
      <c r="D39" s="239"/>
      <c r="E39" s="239"/>
      <c r="F39" s="102">
        <f>'01 2123_01 Pol'!AE322</f>
        <v>0</v>
      </c>
      <c r="G39" s="103">
        <f>'01 2123_01 Pol'!AF322</f>
        <v>0</v>
      </c>
      <c r="H39" s="104">
        <f>(F39*SazbaDPH1/100)+(G39*SazbaDPH2/100)</f>
        <v>0</v>
      </c>
      <c r="I39" s="104">
        <f>F39+G39+H39</f>
        <v>0</v>
      </c>
      <c r="J39" s="105" t="str">
        <f>IF(CenaCelkemVypocet=0,"",I39/CenaCelkemVypocet*100)</f>
        <v/>
      </c>
    </row>
    <row r="40" spans="1:10" ht="25.5" hidden="1" customHeight="1" x14ac:dyDescent="0.25">
      <c r="A40" s="91">
        <v>2</v>
      </c>
      <c r="B40" s="106" t="s">
        <v>45</v>
      </c>
      <c r="C40" s="240" t="s">
        <v>44</v>
      </c>
      <c r="D40" s="240"/>
      <c r="E40" s="240"/>
      <c r="F40" s="107">
        <f>'01 2123_01 Pol'!AE322</f>
        <v>0</v>
      </c>
      <c r="G40" s="108">
        <f>'01 2123_01 Pol'!AF322</f>
        <v>0</v>
      </c>
      <c r="H40" s="108">
        <f>(F40*SazbaDPH1/100)+(G40*SazbaDPH2/100)</f>
        <v>0</v>
      </c>
      <c r="I40" s="108">
        <f>F40+G40+H40</f>
        <v>0</v>
      </c>
      <c r="J40" s="109" t="str">
        <f>IF(CenaCelkemVypocet=0,"",I40/CenaCelkemVypocet*100)</f>
        <v/>
      </c>
    </row>
    <row r="41" spans="1:10" ht="25.5" hidden="1" customHeight="1" x14ac:dyDescent="0.25">
      <c r="A41" s="91">
        <v>3</v>
      </c>
      <c r="B41" s="110" t="s">
        <v>43</v>
      </c>
      <c r="C41" s="239" t="s">
        <v>44</v>
      </c>
      <c r="D41" s="239"/>
      <c r="E41" s="239"/>
      <c r="F41" s="111">
        <f>'01 2123_01 Pol'!AE322</f>
        <v>0</v>
      </c>
      <c r="G41" s="104">
        <f>'01 2123_01 Pol'!AF322</f>
        <v>0</v>
      </c>
      <c r="H41" s="104">
        <f>(F41*SazbaDPH1/100)+(G41*SazbaDPH2/100)</f>
        <v>0</v>
      </c>
      <c r="I41" s="104">
        <f>F41+G41+H41</f>
        <v>0</v>
      </c>
      <c r="J41" s="105" t="str">
        <f>IF(CenaCelkemVypocet=0,"",I41/CenaCelkemVypocet*100)</f>
        <v/>
      </c>
    </row>
    <row r="42" spans="1:10" ht="25.5" hidden="1" customHeight="1" x14ac:dyDescent="0.25">
      <c r="A42" s="91"/>
      <c r="B42" s="241" t="s">
        <v>56</v>
      </c>
      <c r="C42" s="242"/>
      <c r="D42" s="242"/>
      <c r="E42" s="243"/>
      <c r="F42" s="112">
        <f>SUMIF(A39:A41,"=1",F39:F41)</f>
        <v>0</v>
      </c>
      <c r="G42" s="113">
        <f>SUMIF(A39:A41,"=1",G39:G41)</f>
        <v>0</v>
      </c>
      <c r="H42" s="113">
        <f>SUMIF(A39:A41,"=1",H39:H41)</f>
        <v>0</v>
      </c>
      <c r="I42" s="113">
        <f>SUMIF(A39:A41,"=1",I39:I41)</f>
        <v>0</v>
      </c>
      <c r="J42" s="114">
        <f>SUMIF(A39:A41,"=1",J39:J41)</f>
        <v>0</v>
      </c>
    </row>
    <row r="46" spans="1:10" ht="15.6" x14ac:dyDescent="0.3">
      <c r="B46" s="123" t="s">
        <v>58</v>
      </c>
    </row>
    <row r="48" spans="1:10" ht="25.5" customHeight="1" x14ac:dyDescent="0.25">
      <c r="A48" s="125"/>
      <c r="B48" s="128" t="s">
        <v>18</v>
      </c>
      <c r="C48" s="128" t="s">
        <v>6</v>
      </c>
      <c r="D48" s="129"/>
      <c r="E48" s="129"/>
      <c r="F48" s="130" t="s">
        <v>59</v>
      </c>
      <c r="G48" s="130"/>
      <c r="H48" s="130"/>
      <c r="I48" s="130" t="s">
        <v>31</v>
      </c>
      <c r="J48" s="130" t="s">
        <v>0</v>
      </c>
    </row>
    <row r="49" spans="1:10" ht="36.75" customHeight="1" x14ac:dyDescent="0.25">
      <c r="A49" s="126"/>
      <c r="B49" s="131" t="s">
        <v>60</v>
      </c>
      <c r="C49" s="244" t="s">
        <v>61</v>
      </c>
      <c r="D49" s="245"/>
      <c r="E49" s="245"/>
      <c r="F49" s="137" t="s">
        <v>26</v>
      </c>
      <c r="G49" s="138"/>
      <c r="H49" s="138"/>
      <c r="I49" s="138">
        <f>'01 2123_01 Pol'!G8</f>
        <v>0</v>
      </c>
      <c r="J49" s="135" t="str">
        <f>IF(I75=0,"",I49/I75*100)</f>
        <v/>
      </c>
    </row>
    <row r="50" spans="1:10" ht="36.75" customHeight="1" x14ac:dyDescent="0.25">
      <c r="A50" s="126"/>
      <c r="B50" s="131" t="s">
        <v>62</v>
      </c>
      <c r="C50" s="244" t="s">
        <v>63</v>
      </c>
      <c r="D50" s="245"/>
      <c r="E50" s="245"/>
      <c r="F50" s="137" t="s">
        <v>26</v>
      </c>
      <c r="G50" s="138"/>
      <c r="H50" s="138"/>
      <c r="I50" s="138">
        <f>'01 2123_01 Pol'!G36</f>
        <v>0</v>
      </c>
      <c r="J50" s="135" t="str">
        <f>IF(I75=0,"",I50/I75*100)</f>
        <v/>
      </c>
    </row>
    <row r="51" spans="1:10" ht="36.75" customHeight="1" x14ac:dyDescent="0.25">
      <c r="A51" s="126"/>
      <c r="B51" s="131" t="s">
        <v>64</v>
      </c>
      <c r="C51" s="244" t="s">
        <v>65</v>
      </c>
      <c r="D51" s="245"/>
      <c r="E51" s="245"/>
      <c r="F51" s="137" t="s">
        <v>26</v>
      </c>
      <c r="G51" s="138"/>
      <c r="H51" s="138"/>
      <c r="I51" s="138">
        <f>'01 2123_01 Pol'!G43</f>
        <v>0</v>
      </c>
      <c r="J51" s="135" t="str">
        <f>IF(I75=0,"",I51/I75*100)</f>
        <v/>
      </c>
    </row>
    <row r="52" spans="1:10" ht="36.75" customHeight="1" x14ac:dyDescent="0.25">
      <c r="A52" s="126"/>
      <c r="B52" s="131" t="s">
        <v>66</v>
      </c>
      <c r="C52" s="244" t="s">
        <v>67</v>
      </c>
      <c r="D52" s="245"/>
      <c r="E52" s="245"/>
      <c r="F52" s="137" t="s">
        <v>26</v>
      </c>
      <c r="G52" s="138"/>
      <c r="H52" s="138"/>
      <c r="I52" s="138">
        <f>'01 2123_01 Pol'!G46</f>
        <v>0</v>
      </c>
      <c r="J52" s="135" t="str">
        <f>IF(I75=0,"",I52/I75*100)</f>
        <v/>
      </c>
    </row>
    <row r="53" spans="1:10" ht="36.75" customHeight="1" x14ac:dyDescent="0.25">
      <c r="A53" s="126"/>
      <c r="B53" s="131" t="s">
        <v>68</v>
      </c>
      <c r="C53" s="244" t="s">
        <v>69</v>
      </c>
      <c r="D53" s="245"/>
      <c r="E53" s="245"/>
      <c r="F53" s="137" t="s">
        <v>26</v>
      </c>
      <c r="G53" s="138"/>
      <c r="H53" s="138"/>
      <c r="I53" s="138">
        <f>'01 2123_01 Pol'!G52</f>
        <v>0</v>
      </c>
      <c r="J53" s="135" t="str">
        <f>IF(I75=0,"",I53/I75*100)</f>
        <v/>
      </c>
    </row>
    <row r="54" spans="1:10" ht="36.75" customHeight="1" x14ac:dyDescent="0.25">
      <c r="A54" s="126"/>
      <c r="B54" s="131" t="s">
        <v>70</v>
      </c>
      <c r="C54" s="244" t="s">
        <v>71</v>
      </c>
      <c r="D54" s="245"/>
      <c r="E54" s="245"/>
      <c r="F54" s="137" t="s">
        <v>26</v>
      </c>
      <c r="G54" s="138"/>
      <c r="H54" s="138"/>
      <c r="I54" s="138">
        <f>'01 2123_01 Pol'!G68</f>
        <v>0</v>
      </c>
      <c r="J54" s="135" t="str">
        <f>IF(I75=0,"",I54/I75*100)</f>
        <v/>
      </c>
    </row>
    <row r="55" spans="1:10" ht="36.75" customHeight="1" x14ac:dyDescent="0.25">
      <c r="A55" s="126"/>
      <c r="B55" s="131" t="s">
        <v>72</v>
      </c>
      <c r="C55" s="244" t="s">
        <v>73</v>
      </c>
      <c r="D55" s="245"/>
      <c r="E55" s="245"/>
      <c r="F55" s="137" t="s">
        <v>26</v>
      </c>
      <c r="G55" s="138"/>
      <c r="H55" s="138"/>
      <c r="I55" s="138">
        <f>'01 2123_01 Pol'!G75</f>
        <v>0</v>
      </c>
      <c r="J55" s="135" t="str">
        <f>IF(I75=0,"",I55/I75*100)</f>
        <v/>
      </c>
    </row>
    <row r="56" spans="1:10" ht="36.75" customHeight="1" x14ac:dyDescent="0.25">
      <c r="A56" s="126"/>
      <c r="B56" s="131" t="s">
        <v>74</v>
      </c>
      <c r="C56" s="244" t="s">
        <v>75</v>
      </c>
      <c r="D56" s="245"/>
      <c r="E56" s="245"/>
      <c r="F56" s="137" t="s">
        <v>26</v>
      </c>
      <c r="G56" s="138"/>
      <c r="H56" s="138"/>
      <c r="I56" s="138">
        <f>'01 2123_01 Pol'!G82</f>
        <v>0</v>
      </c>
      <c r="J56" s="135" t="str">
        <f>IF(I75=0,"",I56/I75*100)</f>
        <v/>
      </c>
    </row>
    <row r="57" spans="1:10" ht="36.75" customHeight="1" x14ac:dyDescent="0.25">
      <c r="A57" s="126"/>
      <c r="B57" s="131" t="s">
        <v>76</v>
      </c>
      <c r="C57" s="244" t="s">
        <v>77</v>
      </c>
      <c r="D57" s="245"/>
      <c r="E57" s="245"/>
      <c r="F57" s="137" t="s">
        <v>26</v>
      </c>
      <c r="G57" s="138"/>
      <c r="H57" s="138"/>
      <c r="I57" s="138">
        <f>'01 2123_01 Pol'!G85</f>
        <v>0</v>
      </c>
      <c r="J57" s="135" t="str">
        <f>IF(I75=0,"",I57/I75*100)</f>
        <v/>
      </c>
    </row>
    <row r="58" spans="1:10" ht="36.75" customHeight="1" x14ac:dyDescent="0.25">
      <c r="A58" s="126"/>
      <c r="B58" s="131" t="s">
        <v>78</v>
      </c>
      <c r="C58" s="244" t="s">
        <v>79</v>
      </c>
      <c r="D58" s="245"/>
      <c r="E58" s="245"/>
      <c r="F58" s="137" t="s">
        <v>26</v>
      </c>
      <c r="G58" s="138"/>
      <c r="H58" s="138"/>
      <c r="I58" s="138">
        <f>'01 2123_01 Pol'!G94</f>
        <v>0</v>
      </c>
      <c r="J58" s="135" t="str">
        <f>IF(I75=0,"",I58/I75*100)</f>
        <v/>
      </c>
    </row>
    <row r="59" spans="1:10" ht="36.75" customHeight="1" x14ac:dyDescent="0.25">
      <c r="A59" s="126"/>
      <c r="B59" s="131" t="s">
        <v>80</v>
      </c>
      <c r="C59" s="244" t="s">
        <v>81</v>
      </c>
      <c r="D59" s="245"/>
      <c r="E59" s="245"/>
      <c r="F59" s="137" t="s">
        <v>26</v>
      </c>
      <c r="G59" s="138"/>
      <c r="H59" s="138"/>
      <c r="I59" s="138">
        <f>'01 2123_01 Pol'!G119</f>
        <v>0</v>
      </c>
      <c r="J59" s="135" t="str">
        <f>IF(I75=0,"",I59/I75*100)</f>
        <v/>
      </c>
    </row>
    <row r="60" spans="1:10" ht="36.75" customHeight="1" x14ac:dyDescent="0.25">
      <c r="A60" s="126"/>
      <c r="B60" s="131" t="s">
        <v>82</v>
      </c>
      <c r="C60" s="244" t="s">
        <v>83</v>
      </c>
      <c r="D60" s="245"/>
      <c r="E60" s="245"/>
      <c r="F60" s="137" t="s">
        <v>27</v>
      </c>
      <c r="G60" s="138"/>
      <c r="H60" s="138"/>
      <c r="I60" s="138">
        <f>'01 2123_01 Pol'!G121</f>
        <v>0</v>
      </c>
      <c r="J60" s="135" t="str">
        <f>IF(I75=0,"",I60/I75*100)</f>
        <v/>
      </c>
    </row>
    <row r="61" spans="1:10" ht="36.75" customHeight="1" x14ac:dyDescent="0.25">
      <c r="A61" s="126"/>
      <c r="B61" s="131" t="s">
        <v>84</v>
      </c>
      <c r="C61" s="244" t="s">
        <v>85</v>
      </c>
      <c r="D61" s="245"/>
      <c r="E61" s="245"/>
      <c r="F61" s="137" t="s">
        <v>27</v>
      </c>
      <c r="G61" s="138"/>
      <c r="H61" s="138"/>
      <c r="I61" s="138">
        <f>'01 2123_01 Pol'!G137</f>
        <v>0</v>
      </c>
      <c r="J61" s="135" t="str">
        <f>IF(I75=0,"",I61/I75*100)</f>
        <v/>
      </c>
    </row>
    <row r="62" spans="1:10" ht="36.75" customHeight="1" x14ac:dyDescent="0.25">
      <c r="A62" s="126"/>
      <c r="B62" s="131" t="s">
        <v>86</v>
      </c>
      <c r="C62" s="244" t="s">
        <v>87</v>
      </c>
      <c r="D62" s="245"/>
      <c r="E62" s="245"/>
      <c r="F62" s="137" t="s">
        <v>27</v>
      </c>
      <c r="G62" s="138"/>
      <c r="H62" s="138"/>
      <c r="I62" s="138">
        <f>'01 2123_01 Pol'!G147</f>
        <v>0</v>
      </c>
      <c r="J62" s="135" t="str">
        <f>IF(I75=0,"",I62/I75*100)</f>
        <v/>
      </c>
    </row>
    <row r="63" spans="1:10" ht="36.75" customHeight="1" x14ac:dyDescent="0.25">
      <c r="A63" s="126"/>
      <c r="B63" s="131" t="s">
        <v>88</v>
      </c>
      <c r="C63" s="244" t="s">
        <v>89</v>
      </c>
      <c r="D63" s="245"/>
      <c r="E63" s="245"/>
      <c r="F63" s="137" t="s">
        <v>27</v>
      </c>
      <c r="G63" s="138"/>
      <c r="H63" s="138"/>
      <c r="I63" s="138">
        <f>'01 2123_01 Pol'!G180</f>
        <v>0</v>
      </c>
      <c r="J63" s="135" t="str">
        <f>IF(I75=0,"",I63/I75*100)</f>
        <v/>
      </c>
    </row>
    <row r="64" spans="1:10" ht="36.75" customHeight="1" x14ac:dyDescent="0.25">
      <c r="A64" s="126"/>
      <c r="B64" s="131" t="s">
        <v>90</v>
      </c>
      <c r="C64" s="244" t="s">
        <v>91</v>
      </c>
      <c r="D64" s="245"/>
      <c r="E64" s="245"/>
      <c r="F64" s="137" t="s">
        <v>27</v>
      </c>
      <c r="G64" s="138"/>
      <c r="H64" s="138"/>
      <c r="I64" s="138">
        <f>'01 2123_01 Pol'!G198</f>
        <v>0</v>
      </c>
      <c r="J64" s="135" t="str">
        <f>IF(I75=0,"",I64/I75*100)</f>
        <v/>
      </c>
    </row>
    <row r="65" spans="1:10" ht="36.75" customHeight="1" x14ac:dyDescent="0.25">
      <c r="A65" s="126"/>
      <c r="B65" s="131" t="s">
        <v>92</v>
      </c>
      <c r="C65" s="244" t="s">
        <v>93</v>
      </c>
      <c r="D65" s="245"/>
      <c r="E65" s="245"/>
      <c r="F65" s="137" t="s">
        <v>27</v>
      </c>
      <c r="G65" s="138"/>
      <c r="H65" s="138"/>
      <c r="I65" s="138">
        <f>'01 2123_01 Pol'!G206</f>
        <v>0</v>
      </c>
      <c r="J65" s="135" t="str">
        <f>IF(I75=0,"",I65/I75*100)</f>
        <v/>
      </c>
    </row>
    <row r="66" spans="1:10" ht="36.75" customHeight="1" x14ac:dyDescent="0.25">
      <c r="A66" s="126"/>
      <c r="B66" s="131" t="s">
        <v>94</v>
      </c>
      <c r="C66" s="244" t="s">
        <v>95</v>
      </c>
      <c r="D66" s="245"/>
      <c r="E66" s="245"/>
      <c r="F66" s="137" t="s">
        <v>27</v>
      </c>
      <c r="G66" s="138"/>
      <c r="H66" s="138"/>
      <c r="I66" s="138">
        <f>'01 2123_01 Pol'!G222</f>
        <v>0</v>
      </c>
      <c r="J66" s="135" t="str">
        <f>IF(I75=0,"",I66/I75*100)</f>
        <v/>
      </c>
    </row>
    <row r="67" spans="1:10" ht="36.75" customHeight="1" x14ac:dyDescent="0.25">
      <c r="A67" s="126"/>
      <c r="B67" s="131" t="s">
        <v>96</v>
      </c>
      <c r="C67" s="244" t="s">
        <v>97</v>
      </c>
      <c r="D67" s="245"/>
      <c r="E67" s="245"/>
      <c r="F67" s="137" t="s">
        <v>27</v>
      </c>
      <c r="G67" s="138"/>
      <c r="H67" s="138"/>
      <c r="I67" s="138">
        <f>'01 2123_01 Pol'!G240</f>
        <v>0</v>
      </c>
      <c r="J67" s="135" t="str">
        <f>IF(I75=0,"",I67/I75*100)</f>
        <v/>
      </c>
    </row>
    <row r="68" spans="1:10" ht="36.75" customHeight="1" x14ac:dyDescent="0.25">
      <c r="A68" s="126"/>
      <c r="B68" s="131" t="s">
        <v>98</v>
      </c>
      <c r="C68" s="244" t="s">
        <v>99</v>
      </c>
      <c r="D68" s="245"/>
      <c r="E68" s="245"/>
      <c r="F68" s="137" t="s">
        <v>27</v>
      </c>
      <c r="G68" s="138"/>
      <c r="H68" s="138"/>
      <c r="I68" s="138">
        <f>'01 2123_01 Pol'!G246</f>
        <v>0</v>
      </c>
      <c r="J68" s="135" t="str">
        <f>IF(I75=0,"",I68/I75*100)</f>
        <v/>
      </c>
    </row>
    <row r="69" spans="1:10" ht="36.75" customHeight="1" x14ac:dyDescent="0.25">
      <c r="A69" s="126"/>
      <c r="B69" s="131" t="s">
        <v>100</v>
      </c>
      <c r="C69" s="244" t="s">
        <v>101</v>
      </c>
      <c r="D69" s="245"/>
      <c r="E69" s="245"/>
      <c r="F69" s="137" t="s">
        <v>27</v>
      </c>
      <c r="G69" s="138"/>
      <c r="H69" s="138"/>
      <c r="I69" s="138">
        <f>'01 2123_01 Pol'!G266</f>
        <v>0</v>
      </c>
      <c r="J69" s="135" t="str">
        <f>IF(I75=0,"",I69/I75*100)</f>
        <v/>
      </c>
    </row>
    <row r="70" spans="1:10" ht="36.75" customHeight="1" x14ac:dyDescent="0.25">
      <c r="A70" s="126"/>
      <c r="B70" s="131" t="s">
        <v>102</v>
      </c>
      <c r="C70" s="244" t="s">
        <v>103</v>
      </c>
      <c r="D70" s="245"/>
      <c r="E70" s="245"/>
      <c r="F70" s="137" t="s">
        <v>27</v>
      </c>
      <c r="G70" s="138"/>
      <c r="H70" s="138"/>
      <c r="I70" s="138">
        <f>'01 2123_01 Pol'!G286</f>
        <v>0</v>
      </c>
      <c r="J70" s="135" t="str">
        <f>IF(I75=0,"",I70/I75*100)</f>
        <v/>
      </c>
    </row>
    <row r="71" spans="1:10" ht="36.75" customHeight="1" x14ac:dyDescent="0.25">
      <c r="A71" s="126"/>
      <c r="B71" s="131" t="s">
        <v>104</v>
      </c>
      <c r="C71" s="244" t="s">
        <v>105</v>
      </c>
      <c r="D71" s="245"/>
      <c r="E71" s="245"/>
      <c r="F71" s="137" t="s">
        <v>28</v>
      </c>
      <c r="G71" s="138"/>
      <c r="H71" s="138"/>
      <c r="I71" s="138">
        <f>'01 2123_01 Pol'!G294</f>
        <v>0</v>
      </c>
      <c r="J71" s="135" t="str">
        <f>IF(I75=0,"",I71/I75*100)</f>
        <v/>
      </c>
    </row>
    <row r="72" spans="1:10" ht="36.75" customHeight="1" x14ac:dyDescent="0.25">
      <c r="A72" s="126"/>
      <c r="B72" s="131" t="s">
        <v>106</v>
      </c>
      <c r="C72" s="244" t="s">
        <v>107</v>
      </c>
      <c r="D72" s="245"/>
      <c r="E72" s="245"/>
      <c r="F72" s="137" t="s">
        <v>28</v>
      </c>
      <c r="G72" s="138"/>
      <c r="H72" s="138"/>
      <c r="I72" s="138">
        <f>'01 2123_01 Pol'!G307</f>
        <v>0</v>
      </c>
      <c r="J72" s="135" t="str">
        <f>IF(I75=0,"",I72/I75*100)</f>
        <v/>
      </c>
    </row>
    <row r="73" spans="1:10" ht="36.75" customHeight="1" x14ac:dyDescent="0.25">
      <c r="A73" s="126"/>
      <c r="B73" s="131" t="s">
        <v>108</v>
      </c>
      <c r="C73" s="244" t="s">
        <v>109</v>
      </c>
      <c r="D73" s="245"/>
      <c r="E73" s="245"/>
      <c r="F73" s="137" t="s">
        <v>110</v>
      </c>
      <c r="G73" s="138"/>
      <c r="H73" s="138"/>
      <c r="I73" s="138">
        <f>'01 2123_01 Pol'!G309</f>
        <v>0</v>
      </c>
      <c r="J73" s="135" t="str">
        <f>IF(I75=0,"",I73/I75*100)</f>
        <v/>
      </c>
    </row>
    <row r="74" spans="1:10" ht="36.75" customHeight="1" x14ac:dyDescent="0.25">
      <c r="A74" s="126"/>
      <c r="B74" s="131" t="s">
        <v>111</v>
      </c>
      <c r="C74" s="244" t="s">
        <v>30</v>
      </c>
      <c r="D74" s="245"/>
      <c r="E74" s="245"/>
      <c r="F74" s="137" t="s">
        <v>111</v>
      </c>
      <c r="G74" s="138"/>
      <c r="H74" s="138"/>
      <c r="I74" s="138">
        <f>'01 2123_01 Pol'!G316</f>
        <v>0</v>
      </c>
      <c r="J74" s="135" t="str">
        <f>IF(I75=0,"",I74/I75*100)</f>
        <v/>
      </c>
    </row>
    <row r="75" spans="1:10" ht="25.5" customHeight="1" x14ac:dyDescent="0.25">
      <c r="A75" s="127"/>
      <c r="B75" s="132" t="s">
        <v>1</v>
      </c>
      <c r="C75" s="133"/>
      <c r="D75" s="134"/>
      <c r="E75" s="134"/>
      <c r="F75" s="139"/>
      <c r="G75" s="140"/>
      <c r="H75" s="140"/>
      <c r="I75" s="140">
        <f>SUM(I49:I74)</f>
        <v>0</v>
      </c>
      <c r="J75" s="136">
        <f>SUM(J49:J74)</f>
        <v>0</v>
      </c>
    </row>
    <row r="76" spans="1:10" x14ac:dyDescent="0.25">
      <c r="F76" s="89"/>
      <c r="G76" s="89"/>
      <c r="H76" s="89"/>
      <c r="I76" s="89"/>
      <c r="J76" s="90"/>
    </row>
    <row r="77" spans="1:10" x14ac:dyDescent="0.25">
      <c r="F77" s="89"/>
      <c r="G77" s="89"/>
      <c r="H77" s="89"/>
      <c r="I77" s="89"/>
      <c r="J77" s="90"/>
    </row>
    <row r="78" spans="1:10" x14ac:dyDescent="0.25">
      <c r="F78" s="89"/>
      <c r="G78" s="89"/>
      <c r="H78" s="89"/>
      <c r="I78" s="89"/>
      <c r="J78" s="9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1">
    <mergeCell ref="C70:E70"/>
    <mergeCell ref="C71:E71"/>
    <mergeCell ref="C72:E72"/>
    <mergeCell ref="C73:E73"/>
    <mergeCell ref="C74:E74"/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6" t="s">
        <v>7</v>
      </c>
      <c r="B1" s="246"/>
      <c r="C1" s="247"/>
      <c r="D1" s="246"/>
      <c r="E1" s="246"/>
      <c r="F1" s="246"/>
      <c r="G1" s="246"/>
    </row>
    <row r="2" spans="1:7" ht="24.9" customHeight="1" x14ac:dyDescent="0.25">
      <c r="A2" s="50" t="s">
        <v>8</v>
      </c>
      <c r="B2" s="49"/>
      <c r="C2" s="248"/>
      <c r="D2" s="248"/>
      <c r="E2" s="248"/>
      <c r="F2" s="248"/>
      <c r="G2" s="249"/>
    </row>
    <row r="3" spans="1:7" ht="24.9" customHeight="1" x14ac:dyDescent="0.25">
      <c r="A3" s="50" t="s">
        <v>9</v>
      </c>
      <c r="B3" s="49"/>
      <c r="C3" s="248"/>
      <c r="D3" s="248"/>
      <c r="E3" s="248"/>
      <c r="F3" s="248"/>
      <c r="G3" s="249"/>
    </row>
    <row r="4" spans="1:7" ht="24.9" customHeight="1" x14ac:dyDescent="0.25">
      <c r="A4" s="50" t="s">
        <v>10</v>
      </c>
      <c r="B4" s="49"/>
      <c r="C4" s="248"/>
      <c r="D4" s="248"/>
      <c r="E4" s="248"/>
      <c r="F4" s="248"/>
      <c r="G4" s="249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1"/>
  <sheetViews>
    <sheetView workbookViewId="0">
      <pane ySplit="7" topLeftCell="A8" activePane="bottomLeft" state="frozen"/>
      <selection pane="bottomLeft" activeCell="AA320" sqref="AA320"/>
    </sheetView>
  </sheetViews>
  <sheetFormatPr defaultRowHeight="13.2" outlineLevelRow="1" x14ac:dyDescent="0.25"/>
  <cols>
    <col min="1" max="1" width="3.44140625" customWidth="1"/>
    <col min="2" max="2" width="12.5546875" style="124" customWidth="1"/>
    <col min="3" max="3" width="38.33203125" style="124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262" t="s">
        <v>7</v>
      </c>
      <c r="B1" s="262"/>
      <c r="C1" s="262"/>
      <c r="D1" s="262"/>
      <c r="E1" s="262"/>
      <c r="F1" s="262"/>
      <c r="G1" s="262"/>
      <c r="AG1" t="s">
        <v>113</v>
      </c>
    </row>
    <row r="2" spans="1:60" ht="24.9" customHeight="1" x14ac:dyDescent="0.25">
      <c r="A2" s="142" t="s">
        <v>8</v>
      </c>
      <c r="B2" s="49" t="s">
        <v>48</v>
      </c>
      <c r="C2" s="263" t="s">
        <v>49</v>
      </c>
      <c r="D2" s="264"/>
      <c r="E2" s="264"/>
      <c r="F2" s="264"/>
      <c r="G2" s="265"/>
      <c r="AG2" t="s">
        <v>114</v>
      </c>
    </row>
    <row r="3" spans="1:60" ht="24.9" customHeight="1" x14ac:dyDescent="0.25">
      <c r="A3" s="142" t="s">
        <v>9</v>
      </c>
      <c r="B3" s="49" t="s">
        <v>45</v>
      </c>
      <c r="C3" s="263" t="s">
        <v>44</v>
      </c>
      <c r="D3" s="264"/>
      <c r="E3" s="264"/>
      <c r="F3" s="264"/>
      <c r="G3" s="265"/>
      <c r="AC3" s="124" t="s">
        <v>114</v>
      </c>
      <c r="AG3" t="s">
        <v>115</v>
      </c>
    </row>
    <row r="4" spans="1:60" ht="24.9" customHeight="1" x14ac:dyDescent="0.25">
      <c r="A4" s="143" t="s">
        <v>10</v>
      </c>
      <c r="B4" s="144" t="s">
        <v>43</v>
      </c>
      <c r="C4" s="266" t="s">
        <v>44</v>
      </c>
      <c r="D4" s="267"/>
      <c r="E4" s="267"/>
      <c r="F4" s="267"/>
      <c r="G4" s="268"/>
      <c r="AG4" t="s">
        <v>116</v>
      </c>
    </row>
    <row r="5" spans="1:60" x14ac:dyDescent="0.25">
      <c r="D5" s="10"/>
    </row>
    <row r="6" spans="1:60" ht="39.6" x14ac:dyDescent="0.25">
      <c r="A6" s="146" t="s">
        <v>117</v>
      </c>
      <c r="B6" s="148" t="s">
        <v>118</v>
      </c>
      <c r="C6" s="148" t="s">
        <v>119</v>
      </c>
      <c r="D6" s="147" t="s">
        <v>120</v>
      </c>
      <c r="E6" s="146" t="s">
        <v>121</v>
      </c>
      <c r="F6" s="145" t="s">
        <v>122</v>
      </c>
      <c r="G6" s="146" t="s">
        <v>31</v>
      </c>
      <c r="H6" s="149" t="s">
        <v>32</v>
      </c>
      <c r="I6" s="149" t="s">
        <v>123</v>
      </c>
      <c r="J6" s="149" t="s">
        <v>33</v>
      </c>
      <c r="K6" s="149" t="s">
        <v>124</v>
      </c>
      <c r="L6" s="149" t="s">
        <v>125</v>
      </c>
      <c r="M6" s="149" t="s">
        <v>126</v>
      </c>
      <c r="N6" s="149" t="s">
        <v>127</v>
      </c>
      <c r="O6" s="149" t="s">
        <v>128</v>
      </c>
      <c r="P6" s="149" t="s">
        <v>129</v>
      </c>
      <c r="Q6" s="149" t="s">
        <v>130</v>
      </c>
      <c r="R6" s="149" t="s">
        <v>131</v>
      </c>
      <c r="S6" s="149" t="s">
        <v>132</v>
      </c>
      <c r="T6" s="149" t="s">
        <v>133</v>
      </c>
      <c r="U6" s="149" t="s">
        <v>134</v>
      </c>
      <c r="V6" s="149" t="s">
        <v>135</v>
      </c>
      <c r="W6" s="149" t="s">
        <v>136</v>
      </c>
      <c r="X6" s="149" t="s">
        <v>137</v>
      </c>
    </row>
    <row r="7" spans="1:60" hidden="1" x14ac:dyDescent="0.25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</row>
    <row r="8" spans="1:60" x14ac:dyDescent="0.25">
      <c r="A8" s="165" t="s">
        <v>138</v>
      </c>
      <c r="B8" s="166" t="s">
        <v>60</v>
      </c>
      <c r="C8" s="185" t="s">
        <v>61</v>
      </c>
      <c r="D8" s="167"/>
      <c r="E8" s="168"/>
      <c r="F8" s="169"/>
      <c r="G8" s="170">
        <f>SUMIF(AG9:AG35,"&lt;&gt;NOR",G9:G35)</f>
        <v>0</v>
      </c>
      <c r="H8" s="164"/>
      <c r="I8" s="164">
        <f>SUM(I9:I35)</f>
        <v>0</v>
      </c>
      <c r="J8" s="164"/>
      <c r="K8" s="164">
        <f>SUM(K9:K35)</f>
        <v>0</v>
      </c>
      <c r="L8" s="164"/>
      <c r="M8" s="164">
        <f>SUM(M9:M35)</f>
        <v>0</v>
      </c>
      <c r="N8" s="164"/>
      <c r="O8" s="164">
        <f>SUM(O9:O35)</f>
        <v>30.43</v>
      </c>
      <c r="P8" s="164"/>
      <c r="Q8" s="164">
        <f>SUM(Q9:Q35)</f>
        <v>0</v>
      </c>
      <c r="R8" s="164"/>
      <c r="S8" s="164"/>
      <c r="T8" s="164"/>
      <c r="U8" s="164"/>
      <c r="V8" s="164">
        <f>SUM(V9:V35)</f>
        <v>254.71999999999997</v>
      </c>
      <c r="W8" s="164"/>
      <c r="X8" s="164"/>
      <c r="AG8" t="s">
        <v>139</v>
      </c>
    </row>
    <row r="9" spans="1:60" outlineLevel="1" x14ac:dyDescent="0.25">
      <c r="A9" s="171">
        <v>1</v>
      </c>
      <c r="B9" s="172" t="s">
        <v>140</v>
      </c>
      <c r="C9" s="186" t="s">
        <v>141</v>
      </c>
      <c r="D9" s="173" t="s">
        <v>142</v>
      </c>
      <c r="E9" s="174">
        <v>10.56</v>
      </c>
      <c r="F9" s="175"/>
      <c r="G9" s="176">
        <f>ROUND(E9*F9,2)</f>
        <v>0</v>
      </c>
      <c r="H9" s="161"/>
      <c r="I9" s="160">
        <f>ROUND(E9*H9,2)</f>
        <v>0</v>
      </c>
      <c r="J9" s="161"/>
      <c r="K9" s="160">
        <f>ROUND(E9*J9,2)</f>
        <v>0</v>
      </c>
      <c r="L9" s="160">
        <v>21</v>
      </c>
      <c r="M9" s="160">
        <f>G9*(1+L9/100)</f>
        <v>0</v>
      </c>
      <c r="N9" s="160">
        <v>0</v>
      </c>
      <c r="O9" s="160">
        <f>ROUND(E9*N9,2)</f>
        <v>0</v>
      </c>
      <c r="P9" s="160">
        <v>0</v>
      </c>
      <c r="Q9" s="160">
        <f>ROUND(E9*P9,2)</f>
        <v>0</v>
      </c>
      <c r="R9" s="160"/>
      <c r="S9" s="160" t="s">
        <v>143</v>
      </c>
      <c r="T9" s="160" t="s">
        <v>144</v>
      </c>
      <c r="U9" s="160">
        <v>4.6550000000000002</v>
      </c>
      <c r="V9" s="160">
        <f>ROUND(E9*U9,2)</f>
        <v>49.16</v>
      </c>
      <c r="W9" s="160"/>
      <c r="X9" s="160" t="s">
        <v>145</v>
      </c>
      <c r="Y9" s="150"/>
      <c r="Z9" s="150"/>
      <c r="AA9" s="150"/>
      <c r="AB9" s="150"/>
      <c r="AC9" s="150"/>
      <c r="AD9" s="150"/>
      <c r="AE9" s="150"/>
      <c r="AF9" s="150"/>
      <c r="AG9" s="150" t="s">
        <v>146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1" x14ac:dyDescent="0.25">
      <c r="A10" s="157"/>
      <c r="B10" s="158"/>
      <c r="C10" s="187" t="s">
        <v>147</v>
      </c>
      <c r="D10" s="162"/>
      <c r="E10" s="163">
        <v>9.1199999999999992</v>
      </c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50"/>
      <c r="Z10" s="150"/>
      <c r="AA10" s="150"/>
      <c r="AB10" s="150"/>
      <c r="AC10" s="150"/>
      <c r="AD10" s="150"/>
      <c r="AE10" s="150"/>
      <c r="AF10" s="150"/>
      <c r="AG10" s="150" t="s">
        <v>148</v>
      </c>
      <c r="AH10" s="150">
        <v>0</v>
      </c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outlineLevel="1" x14ac:dyDescent="0.25">
      <c r="A11" s="157"/>
      <c r="B11" s="158"/>
      <c r="C11" s="187" t="s">
        <v>149</v>
      </c>
      <c r="D11" s="162"/>
      <c r="E11" s="163">
        <v>1.44</v>
      </c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50"/>
      <c r="Z11" s="150"/>
      <c r="AA11" s="150"/>
      <c r="AB11" s="150"/>
      <c r="AC11" s="150"/>
      <c r="AD11" s="150"/>
      <c r="AE11" s="150"/>
      <c r="AF11" s="150"/>
      <c r="AG11" s="150" t="s">
        <v>148</v>
      </c>
      <c r="AH11" s="150">
        <v>0</v>
      </c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outlineLevel="1" x14ac:dyDescent="0.25">
      <c r="A12" s="171">
        <v>2</v>
      </c>
      <c r="B12" s="172" t="s">
        <v>150</v>
      </c>
      <c r="C12" s="186" t="s">
        <v>151</v>
      </c>
      <c r="D12" s="173" t="s">
        <v>142</v>
      </c>
      <c r="E12" s="174">
        <v>24.24</v>
      </c>
      <c r="F12" s="175"/>
      <c r="G12" s="176">
        <f>ROUND(E12*F12,2)</f>
        <v>0</v>
      </c>
      <c r="H12" s="161"/>
      <c r="I12" s="160">
        <f>ROUND(E12*H12,2)</f>
        <v>0</v>
      </c>
      <c r="J12" s="161"/>
      <c r="K12" s="160">
        <f>ROUND(E12*J12,2)</f>
        <v>0</v>
      </c>
      <c r="L12" s="160">
        <v>21</v>
      </c>
      <c r="M12" s="160">
        <f>G12*(1+L12/100)</f>
        <v>0</v>
      </c>
      <c r="N12" s="160">
        <v>0</v>
      </c>
      <c r="O12" s="160">
        <f>ROUND(E12*N12,2)</f>
        <v>0</v>
      </c>
      <c r="P12" s="160">
        <v>0</v>
      </c>
      <c r="Q12" s="160">
        <f>ROUND(E12*P12,2)</f>
        <v>0</v>
      </c>
      <c r="R12" s="160"/>
      <c r="S12" s="160" t="s">
        <v>143</v>
      </c>
      <c r="T12" s="160" t="s">
        <v>144</v>
      </c>
      <c r="U12" s="160">
        <v>3.81</v>
      </c>
      <c r="V12" s="160">
        <f>ROUND(E12*U12,2)</f>
        <v>92.35</v>
      </c>
      <c r="W12" s="160"/>
      <c r="X12" s="160" t="s">
        <v>145</v>
      </c>
      <c r="Y12" s="150"/>
      <c r="Z12" s="150"/>
      <c r="AA12" s="150"/>
      <c r="AB12" s="150"/>
      <c r="AC12" s="150"/>
      <c r="AD12" s="150"/>
      <c r="AE12" s="150"/>
      <c r="AF12" s="150"/>
      <c r="AG12" s="150" t="s">
        <v>146</v>
      </c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outlineLevel="1" x14ac:dyDescent="0.25">
      <c r="A13" s="157"/>
      <c r="B13" s="158"/>
      <c r="C13" s="187" t="s">
        <v>152</v>
      </c>
      <c r="D13" s="162"/>
      <c r="E13" s="163">
        <v>13.68</v>
      </c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50"/>
      <c r="Z13" s="150"/>
      <c r="AA13" s="150"/>
      <c r="AB13" s="150"/>
      <c r="AC13" s="150"/>
      <c r="AD13" s="150"/>
      <c r="AE13" s="150"/>
      <c r="AF13" s="150"/>
      <c r="AG13" s="150" t="s">
        <v>148</v>
      </c>
      <c r="AH13" s="150">
        <v>5</v>
      </c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outlineLevel="1" x14ac:dyDescent="0.25">
      <c r="A14" s="157"/>
      <c r="B14" s="158"/>
      <c r="C14" s="187" t="s">
        <v>153</v>
      </c>
      <c r="D14" s="162"/>
      <c r="E14" s="163">
        <v>10.56</v>
      </c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50"/>
      <c r="Z14" s="150"/>
      <c r="AA14" s="150"/>
      <c r="AB14" s="150"/>
      <c r="AC14" s="150"/>
      <c r="AD14" s="150"/>
      <c r="AE14" s="150"/>
      <c r="AF14" s="150"/>
      <c r="AG14" s="150" t="s">
        <v>148</v>
      </c>
      <c r="AH14" s="150">
        <v>5</v>
      </c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1" x14ac:dyDescent="0.25">
      <c r="A15" s="171">
        <v>3</v>
      </c>
      <c r="B15" s="172" t="s">
        <v>154</v>
      </c>
      <c r="C15" s="186" t="s">
        <v>155</v>
      </c>
      <c r="D15" s="173" t="s">
        <v>142</v>
      </c>
      <c r="E15" s="174">
        <v>10.56</v>
      </c>
      <c r="F15" s="175"/>
      <c r="G15" s="176">
        <f>ROUND(E15*F15,2)</f>
        <v>0</v>
      </c>
      <c r="H15" s="161"/>
      <c r="I15" s="160">
        <f>ROUND(E15*H15,2)</f>
        <v>0</v>
      </c>
      <c r="J15" s="161"/>
      <c r="K15" s="160">
        <f>ROUND(E15*J15,2)</f>
        <v>0</v>
      </c>
      <c r="L15" s="160">
        <v>21</v>
      </c>
      <c r="M15" s="160">
        <f>G15*(1+L15/100)</f>
        <v>0</v>
      </c>
      <c r="N15" s="160">
        <v>0</v>
      </c>
      <c r="O15" s="160">
        <f>ROUND(E15*N15,2)</f>
        <v>0</v>
      </c>
      <c r="P15" s="160">
        <v>0</v>
      </c>
      <c r="Q15" s="160">
        <f>ROUND(E15*P15,2)</f>
        <v>0</v>
      </c>
      <c r="R15" s="160"/>
      <c r="S15" s="160" t="s">
        <v>143</v>
      </c>
      <c r="T15" s="160" t="s">
        <v>144</v>
      </c>
      <c r="U15" s="160">
        <v>1.0999999999999999E-2</v>
      </c>
      <c r="V15" s="160">
        <f>ROUND(E15*U15,2)</f>
        <v>0.12</v>
      </c>
      <c r="W15" s="160"/>
      <c r="X15" s="160" t="s">
        <v>145</v>
      </c>
      <c r="Y15" s="150"/>
      <c r="Z15" s="150"/>
      <c r="AA15" s="150"/>
      <c r="AB15" s="150"/>
      <c r="AC15" s="150"/>
      <c r="AD15" s="150"/>
      <c r="AE15" s="150"/>
      <c r="AF15" s="150"/>
      <c r="AG15" s="150" t="s">
        <v>146</v>
      </c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outlineLevel="1" x14ac:dyDescent="0.25">
      <c r="A16" s="157"/>
      <c r="B16" s="158"/>
      <c r="C16" s="187" t="s">
        <v>153</v>
      </c>
      <c r="D16" s="162"/>
      <c r="E16" s="163">
        <v>10.56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50"/>
      <c r="Z16" s="150"/>
      <c r="AA16" s="150"/>
      <c r="AB16" s="150"/>
      <c r="AC16" s="150"/>
      <c r="AD16" s="150"/>
      <c r="AE16" s="150"/>
      <c r="AF16" s="150"/>
      <c r="AG16" s="150" t="s">
        <v>148</v>
      </c>
      <c r="AH16" s="150">
        <v>5</v>
      </c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1" x14ac:dyDescent="0.25">
      <c r="A17" s="171">
        <v>4</v>
      </c>
      <c r="B17" s="172" t="s">
        <v>156</v>
      </c>
      <c r="C17" s="186" t="s">
        <v>157</v>
      </c>
      <c r="D17" s="173" t="s">
        <v>142</v>
      </c>
      <c r="E17" s="174">
        <v>52.8</v>
      </c>
      <c r="F17" s="175"/>
      <c r="G17" s="176">
        <f>ROUND(E17*F17,2)</f>
        <v>0</v>
      </c>
      <c r="H17" s="161"/>
      <c r="I17" s="160">
        <f>ROUND(E17*H17,2)</f>
        <v>0</v>
      </c>
      <c r="J17" s="161"/>
      <c r="K17" s="160">
        <f>ROUND(E17*J17,2)</f>
        <v>0</v>
      </c>
      <c r="L17" s="160">
        <v>21</v>
      </c>
      <c r="M17" s="160">
        <f>G17*(1+L17/100)</f>
        <v>0</v>
      </c>
      <c r="N17" s="160">
        <v>0</v>
      </c>
      <c r="O17" s="160">
        <f>ROUND(E17*N17,2)</f>
        <v>0</v>
      </c>
      <c r="P17" s="160">
        <v>0</v>
      </c>
      <c r="Q17" s="160">
        <f>ROUND(E17*P17,2)</f>
        <v>0</v>
      </c>
      <c r="R17" s="160"/>
      <c r="S17" s="160" t="s">
        <v>143</v>
      </c>
      <c r="T17" s="160" t="s">
        <v>144</v>
      </c>
      <c r="U17" s="160">
        <v>0</v>
      </c>
      <c r="V17" s="160">
        <f>ROUND(E17*U17,2)</f>
        <v>0</v>
      </c>
      <c r="W17" s="160"/>
      <c r="X17" s="160" t="s">
        <v>145</v>
      </c>
      <c r="Y17" s="150"/>
      <c r="Z17" s="150"/>
      <c r="AA17" s="150"/>
      <c r="AB17" s="150"/>
      <c r="AC17" s="150"/>
      <c r="AD17" s="150"/>
      <c r="AE17" s="150"/>
      <c r="AF17" s="150"/>
      <c r="AG17" s="150" t="s">
        <v>146</v>
      </c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outlineLevel="1" x14ac:dyDescent="0.25">
      <c r="A18" s="157"/>
      <c r="B18" s="158"/>
      <c r="C18" s="187" t="s">
        <v>158</v>
      </c>
      <c r="D18" s="162"/>
      <c r="E18" s="163">
        <v>52.8</v>
      </c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50"/>
      <c r="Z18" s="150"/>
      <c r="AA18" s="150"/>
      <c r="AB18" s="150"/>
      <c r="AC18" s="150"/>
      <c r="AD18" s="150"/>
      <c r="AE18" s="150"/>
      <c r="AF18" s="150"/>
      <c r="AG18" s="150" t="s">
        <v>148</v>
      </c>
      <c r="AH18" s="150">
        <v>5</v>
      </c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outlineLevel="1" x14ac:dyDescent="0.25">
      <c r="A19" s="171">
        <v>5</v>
      </c>
      <c r="B19" s="172" t="s">
        <v>159</v>
      </c>
      <c r="C19" s="186" t="s">
        <v>160</v>
      </c>
      <c r="D19" s="173" t="s">
        <v>142</v>
      </c>
      <c r="E19" s="174">
        <v>24.24</v>
      </c>
      <c r="F19" s="175"/>
      <c r="G19" s="176">
        <f>ROUND(E19*F19,2)</f>
        <v>0</v>
      </c>
      <c r="H19" s="161"/>
      <c r="I19" s="160">
        <f>ROUND(E19*H19,2)</f>
        <v>0</v>
      </c>
      <c r="J19" s="161"/>
      <c r="K19" s="160">
        <f>ROUND(E19*J19,2)</f>
        <v>0</v>
      </c>
      <c r="L19" s="160">
        <v>21</v>
      </c>
      <c r="M19" s="160">
        <f>G19*(1+L19/100)</f>
        <v>0</v>
      </c>
      <c r="N19" s="160">
        <v>0</v>
      </c>
      <c r="O19" s="160">
        <f>ROUND(E19*N19,2)</f>
        <v>0</v>
      </c>
      <c r="P19" s="160">
        <v>0</v>
      </c>
      <c r="Q19" s="160">
        <f>ROUND(E19*P19,2)</f>
        <v>0</v>
      </c>
      <c r="R19" s="160"/>
      <c r="S19" s="160" t="s">
        <v>143</v>
      </c>
      <c r="T19" s="160" t="s">
        <v>144</v>
      </c>
      <c r="U19" s="160">
        <v>0.86799999999999999</v>
      </c>
      <c r="V19" s="160">
        <f>ROUND(E19*U19,2)</f>
        <v>21.04</v>
      </c>
      <c r="W19" s="160"/>
      <c r="X19" s="160" t="s">
        <v>145</v>
      </c>
      <c r="Y19" s="150"/>
      <c r="Z19" s="150"/>
      <c r="AA19" s="150"/>
      <c r="AB19" s="150"/>
      <c r="AC19" s="150"/>
      <c r="AD19" s="150"/>
      <c r="AE19" s="150"/>
      <c r="AF19" s="150"/>
      <c r="AG19" s="150" t="s">
        <v>146</v>
      </c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outlineLevel="1" x14ac:dyDescent="0.25">
      <c r="A20" s="157"/>
      <c r="B20" s="158"/>
      <c r="C20" s="187" t="s">
        <v>153</v>
      </c>
      <c r="D20" s="162"/>
      <c r="E20" s="163">
        <v>10.56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50"/>
      <c r="Z20" s="150"/>
      <c r="AA20" s="150"/>
      <c r="AB20" s="150"/>
      <c r="AC20" s="150"/>
      <c r="AD20" s="150"/>
      <c r="AE20" s="150"/>
      <c r="AF20" s="150"/>
      <c r="AG20" s="150" t="s">
        <v>148</v>
      </c>
      <c r="AH20" s="150">
        <v>5</v>
      </c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outlineLevel="1" x14ac:dyDescent="0.25">
      <c r="A21" s="157"/>
      <c r="B21" s="158"/>
      <c r="C21" s="187" t="s">
        <v>152</v>
      </c>
      <c r="D21" s="162"/>
      <c r="E21" s="163">
        <v>13.68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50"/>
      <c r="Z21" s="150"/>
      <c r="AA21" s="150"/>
      <c r="AB21" s="150"/>
      <c r="AC21" s="150"/>
      <c r="AD21" s="150"/>
      <c r="AE21" s="150"/>
      <c r="AF21" s="150"/>
      <c r="AG21" s="150" t="s">
        <v>148</v>
      </c>
      <c r="AH21" s="150">
        <v>5</v>
      </c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outlineLevel="1" x14ac:dyDescent="0.25">
      <c r="A22" s="171">
        <v>6</v>
      </c>
      <c r="B22" s="172" t="s">
        <v>161</v>
      </c>
      <c r="C22" s="186" t="s">
        <v>162</v>
      </c>
      <c r="D22" s="173" t="s">
        <v>142</v>
      </c>
      <c r="E22" s="174">
        <v>72.72</v>
      </c>
      <c r="F22" s="175"/>
      <c r="G22" s="176">
        <f>ROUND(E22*F22,2)</f>
        <v>0</v>
      </c>
      <c r="H22" s="161"/>
      <c r="I22" s="160">
        <f>ROUND(E22*H22,2)</f>
        <v>0</v>
      </c>
      <c r="J22" s="161"/>
      <c r="K22" s="160">
        <f>ROUND(E22*J22,2)</f>
        <v>0</v>
      </c>
      <c r="L22" s="160">
        <v>21</v>
      </c>
      <c r="M22" s="160">
        <f>G22*(1+L22/100)</f>
        <v>0</v>
      </c>
      <c r="N22" s="160">
        <v>0</v>
      </c>
      <c r="O22" s="160">
        <f>ROUND(E22*N22,2)</f>
        <v>0</v>
      </c>
      <c r="P22" s="160">
        <v>0</v>
      </c>
      <c r="Q22" s="160">
        <f>ROUND(E22*P22,2)</f>
        <v>0</v>
      </c>
      <c r="R22" s="160"/>
      <c r="S22" s="160" t="s">
        <v>143</v>
      </c>
      <c r="T22" s="160" t="s">
        <v>144</v>
      </c>
      <c r="U22" s="160">
        <v>0.79100000000000004</v>
      </c>
      <c r="V22" s="160">
        <f>ROUND(E22*U22,2)</f>
        <v>57.52</v>
      </c>
      <c r="W22" s="160"/>
      <c r="X22" s="160" t="s">
        <v>145</v>
      </c>
      <c r="Y22" s="150"/>
      <c r="Z22" s="150"/>
      <c r="AA22" s="150"/>
      <c r="AB22" s="150"/>
      <c r="AC22" s="150"/>
      <c r="AD22" s="150"/>
      <c r="AE22" s="150"/>
      <c r="AF22" s="150"/>
      <c r="AG22" s="150" t="s">
        <v>146</v>
      </c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1" x14ac:dyDescent="0.25">
      <c r="A23" s="157"/>
      <c r="B23" s="158"/>
      <c r="C23" s="187" t="s">
        <v>163</v>
      </c>
      <c r="D23" s="162"/>
      <c r="E23" s="163">
        <v>72.72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50"/>
      <c r="Z23" s="150"/>
      <c r="AA23" s="150"/>
      <c r="AB23" s="150"/>
      <c r="AC23" s="150"/>
      <c r="AD23" s="150"/>
      <c r="AE23" s="150"/>
      <c r="AF23" s="150"/>
      <c r="AG23" s="150" t="s">
        <v>148</v>
      </c>
      <c r="AH23" s="150">
        <v>5</v>
      </c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1" x14ac:dyDescent="0.25">
      <c r="A24" s="171">
        <v>7</v>
      </c>
      <c r="B24" s="172" t="s">
        <v>164</v>
      </c>
      <c r="C24" s="186" t="s">
        <v>165</v>
      </c>
      <c r="D24" s="173" t="s">
        <v>142</v>
      </c>
      <c r="E24" s="174">
        <v>10.56</v>
      </c>
      <c r="F24" s="175"/>
      <c r="G24" s="176">
        <f>ROUND(E24*F24,2)</f>
        <v>0</v>
      </c>
      <c r="H24" s="161"/>
      <c r="I24" s="160">
        <f>ROUND(E24*H24,2)</f>
        <v>0</v>
      </c>
      <c r="J24" s="161"/>
      <c r="K24" s="160">
        <f>ROUND(E24*J24,2)</f>
        <v>0</v>
      </c>
      <c r="L24" s="160">
        <v>21</v>
      </c>
      <c r="M24" s="160">
        <f>G24*(1+L24/100)</f>
        <v>0</v>
      </c>
      <c r="N24" s="160">
        <v>0</v>
      </c>
      <c r="O24" s="160">
        <f>ROUND(E24*N24,2)</f>
        <v>0</v>
      </c>
      <c r="P24" s="160">
        <v>0</v>
      </c>
      <c r="Q24" s="160">
        <f>ROUND(E24*P24,2)</f>
        <v>0</v>
      </c>
      <c r="R24" s="160"/>
      <c r="S24" s="160" t="s">
        <v>143</v>
      </c>
      <c r="T24" s="160" t="s">
        <v>144</v>
      </c>
      <c r="U24" s="160">
        <v>0.65200000000000002</v>
      </c>
      <c r="V24" s="160">
        <f>ROUND(E24*U24,2)</f>
        <v>6.89</v>
      </c>
      <c r="W24" s="160"/>
      <c r="X24" s="160" t="s">
        <v>145</v>
      </c>
      <c r="Y24" s="150"/>
      <c r="Z24" s="150"/>
      <c r="AA24" s="150"/>
      <c r="AB24" s="150"/>
      <c r="AC24" s="150"/>
      <c r="AD24" s="150"/>
      <c r="AE24" s="150"/>
      <c r="AF24" s="150"/>
      <c r="AG24" s="150" t="s">
        <v>146</v>
      </c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outlineLevel="1" x14ac:dyDescent="0.25">
      <c r="A25" s="157"/>
      <c r="B25" s="158"/>
      <c r="C25" s="187" t="s">
        <v>166</v>
      </c>
      <c r="D25" s="162"/>
      <c r="E25" s="163">
        <v>10.56</v>
      </c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50"/>
      <c r="Z25" s="150"/>
      <c r="AA25" s="150"/>
      <c r="AB25" s="150"/>
      <c r="AC25" s="150"/>
      <c r="AD25" s="150"/>
      <c r="AE25" s="150"/>
      <c r="AF25" s="150"/>
      <c r="AG25" s="150" t="s">
        <v>148</v>
      </c>
      <c r="AH25" s="150">
        <v>5</v>
      </c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outlineLevel="1" x14ac:dyDescent="0.25">
      <c r="A26" s="171">
        <v>8</v>
      </c>
      <c r="B26" s="172" t="s">
        <v>167</v>
      </c>
      <c r="C26" s="186" t="s">
        <v>168</v>
      </c>
      <c r="D26" s="173" t="s">
        <v>142</v>
      </c>
      <c r="E26" s="174">
        <v>13.68</v>
      </c>
      <c r="F26" s="175"/>
      <c r="G26" s="176">
        <f>ROUND(E26*F26,2)</f>
        <v>0</v>
      </c>
      <c r="H26" s="161"/>
      <c r="I26" s="160">
        <f>ROUND(E26*H26,2)</f>
        <v>0</v>
      </c>
      <c r="J26" s="161"/>
      <c r="K26" s="160">
        <f>ROUND(E26*J26,2)</f>
        <v>0</v>
      </c>
      <c r="L26" s="160">
        <v>21</v>
      </c>
      <c r="M26" s="160">
        <f>G26*(1+L26/100)</f>
        <v>0</v>
      </c>
      <c r="N26" s="160">
        <v>0</v>
      </c>
      <c r="O26" s="160">
        <f>ROUND(E26*N26,2)</f>
        <v>0</v>
      </c>
      <c r="P26" s="160">
        <v>0</v>
      </c>
      <c r="Q26" s="160">
        <f>ROUND(E26*P26,2)</f>
        <v>0</v>
      </c>
      <c r="R26" s="160"/>
      <c r="S26" s="160" t="s">
        <v>143</v>
      </c>
      <c r="T26" s="160" t="s">
        <v>144</v>
      </c>
      <c r="U26" s="160">
        <v>1.1499999999999999</v>
      </c>
      <c r="V26" s="160">
        <f>ROUND(E26*U26,2)</f>
        <v>15.73</v>
      </c>
      <c r="W26" s="160"/>
      <c r="X26" s="160" t="s">
        <v>145</v>
      </c>
      <c r="Y26" s="150"/>
      <c r="Z26" s="150"/>
      <c r="AA26" s="150"/>
      <c r="AB26" s="150"/>
      <c r="AC26" s="150"/>
      <c r="AD26" s="150"/>
      <c r="AE26" s="150"/>
      <c r="AF26" s="150"/>
      <c r="AG26" s="150" t="s">
        <v>146</v>
      </c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ht="20.399999999999999" outlineLevel="1" x14ac:dyDescent="0.25">
      <c r="A27" s="157"/>
      <c r="B27" s="158"/>
      <c r="C27" s="187" t="s">
        <v>169</v>
      </c>
      <c r="D27" s="162"/>
      <c r="E27" s="163">
        <v>13.68</v>
      </c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50"/>
      <c r="Z27" s="150"/>
      <c r="AA27" s="150"/>
      <c r="AB27" s="150"/>
      <c r="AC27" s="150"/>
      <c r="AD27" s="150"/>
      <c r="AE27" s="150"/>
      <c r="AF27" s="150"/>
      <c r="AG27" s="150" t="s">
        <v>148</v>
      </c>
      <c r="AH27" s="150">
        <v>0</v>
      </c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ht="20.399999999999999" outlineLevel="1" x14ac:dyDescent="0.25">
      <c r="A28" s="171">
        <v>9</v>
      </c>
      <c r="B28" s="172" t="s">
        <v>170</v>
      </c>
      <c r="C28" s="186" t="s">
        <v>171</v>
      </c>
      <c r="D28" s="173" t="s">
        <v>142</v>
      </c>
      <c r="E28" s="174">
        <v>3.42</v>
      </c>
      <c r="F28" s="175"/>
      <c r="G28" s="176">
        <f>ROUND(E28*F28,2)</f>
        <v>0</v>
      </c>
      <c r="H28" s="161"/>
      <c r="I28" s="160">
        <f>ROUND(E28*H28,2)</f>
        <v>0</v>
      </c>
      <c r="J28" s="161"/>
      <c r="K28" s="160">
        <f>ROUND(E28*J28,2)</f>
        <v>0</v>
      </c>
      <c r="L28" s="160">
        <v>21</v>
      </c>
      <c r="M28" s="160">
        <f>G28*(1+L28/100)</f>
        <v>0</v>
      </c>
      <c r="N28" s="160">
        <v>1.7</v>
      </c>
      <c r="O28" s="160">
        <f>ROUND(E28*N28,2)</f>
        <v>5.81</v>
      </c>
      <c r="P28" s="160">
        <v>0</v>
      </c>
      <c r="Q28" s="160">
        <f>ROUND(E28*P28,2)</f>
        <v>0</v>
      </c>
      <c r="R28" s="160"/>
      <c r="S28" s="160" t="s">
        <v>143</v>
      </c>
      <c r="T28" s="160" t="s">
        <v>144</v>
      </c>
      <c r="U28" s="160">
        <v>1.587</v>
      </c>
      <c r="V28" s="160">
        <f>ROUND(E28*U28,2)</f>
        <v>5.43</v>
      </c>
      <c r="W28" s="160"/>
      <c r="X28" s="160" t="s">
        <v>145</v>
      </c>
      <c r="Y28" s="150"/>
      <c r="Z28" s="150"/>
      <c r="AA28" s="150"/>
      <c r="AB28" s="150"/>
      <c r="AC28" s="150"/>
      <c r="AD28" s="150"/>
      <c r="AE28" s="150"/>
      <c r="AF28" s="150"/>
      <c r="AG28" s="150" t="s">
        <v>146</v>
      </c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outlineLevel="1" x14ac:dyDescent="0.25">
      <c r="A29" s="157"/>
      <c r="B29" s="158"/>
      <c r="C29" s="187" t="s">
        <v>172</v>
      </c>
      <c r="D29" s="162"/>
      <c r="E29" s="163">
        <v>3.42</v>
      </c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50"/>
      <c r="Z29" s="150"/>
      <c r="AA29" s="150"/>
      <c r="AB29" s="150"/>
      <c r="AC29" s="150"/>
      <c r="AD29" s="150"/>
      <c r="AE29" s="150"/>
      <c r="AF29" s="150"/>
      <c r="AG29" s="150" t="s">
        <v>148</v>
      </c>
      <c r="AH29" s="150">
        <v>0</v>
      </c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outlineLevel="1" x14ac:dyDescent="0.25">
      <c r="A30" s="171">
        <v>10</v>
      </c>
      <c r="B30" s="172" t="s">
        <v>173</v>
      </c>
      <c r="C30" s="186" t="s">
        <v>174</v>
      </c>
      <c r="D30" s="173" t="s">
        <v>175</v>
      </c>
      <c r="E30" s="174">
        <v>67.545000000000002</v>
      </c>
      <c r="F30" s="175"/>
      <c r="G30" s="176">
        <f>ROUND(E30*F30,2)</f>
        <v>0</v>
      </c>
      <c r="H30" s="161"/>
      <c r="I30" s="160">
        <f>ROUND(E30*H30,2)</f>
        <v>0</v>
      </c>
      <c r="J30" s="161"/>
      <c r="K30" s="160">
        <f>ROUND(E30*J30,2)</f>
        <v>0</v>
      </c>
      <c r="L30" s="160">
        <v>21</v>
      </c>
      <c r="M30" s="160">
        <f>G30*(1+L30/100)</f>
        <v>0</v>
      </c>
      <c r="N30" s="160">
        <v>0</v>
      </c>
      <c r="O30" s="160">
        <f>ROUND(E30*N30,2)</f>
        <v>0</v>
      </c>
      <c r="P30" s="160">
        <v>0</v>
      </c>
      <c r="Q30" s="160">
        <f>ROUND(E30*P30,2)</f>
        <v>0</v>
      </c>
      <c r="R30" s="160"/>
      <c r="S30" s="160" t="s">
        <v>143</v>
      </c>
      <c r="T30" s="160" t="s">
        <v>144</v>
      </c>
      <c r="U30" s="160">
        <v>9.6000000000000002E-2</v>
      </c>
      <c r="V30" s="160">
        <f>ROUND(E30*U30,2)</f>
        <v>6.48</v>
      </c>
      <c r="W30" s="160"/>
      <c r="X30" s="160" t="s">
        <v>145</v>
      </c>
      <c r="Y30" s="150"/>
      <c r="Z30" s="150"/>
      <c r="AA30" s="150"/>
      <c r="AB30" s="150"/>
      <c r="AC30" s="150"/>
      <c r="AD30" s="150"/>
      <c r="AE30" s="150"/>
      <c r="AF30" s="150"/>
      <c r="AG30" s="150" t="s">
        <v>146</v>
      </c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outlineLevel="1" x14ac:dyDescent="0.25">
      <c r="A31" s="157"/>
      <c r="B31" s="158"/>
      <c r="C31" s="187" t="s">
        <v>176</v>
      </c>
      <c r="D31" s="162"/>
      <c r="E31" s="163">
        <v>67.545000000000002</v>
      </c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50"/>
      <c r="Z31" s="150"/>
      <c r="AA31" s="150"/>
      <c r="AB31" s="150"/>
      <c r="AC31" s="150"/>
      <c r="AD31" s="150"/>
      <c r="AE31" s="150"/>
      <c r="AF31" s="150"/>
      <c r="AG31" s="150" t="s">
        <v>148</v>
      </c>
      <c r="AH31" s="150">
        <v>0</v>
      </c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outlineLevel="1" x14ac:dyDescent="0.25">
      <c r="A32" s="171">
        <v>11</v>
      </c>
      <c r="B32" s="172" t="s">
        <v>177</v>
      </c>
      <c r="C32" s="186" t="s">
        <v>178</v>
      </c>
      <c r="D32" s="173" t="s">
        <v>142</v>
      </c>
      <c r="E32" s="174">
        <v>10.56</v>
      </c>
      <c r="F32" s="175"/>
      <c r="G32" s="176">
        <f>ROUND(E32*F32,2)</f>
        <v>0</v>
      </c>
      <c r="H32" s="161"/>
      <c r="I32" s="160">
        <f>ROUND(E32*H32,2)</f>
        <v>0</v>
      </c>
      <c r="J32" s="161"/>
      <c r="K32" s="160">
        <f>ROUND(E32*J32,2)</f>
        <v>0</v>
      </c>
      <c r="L32" s="160">
        <v>21</v>
      </c>
      <c r="M32" s="160">
        <f>G32*(1+L32/100)</f>
        <v>0</v>
      </c>
      <c r="N32" s="160">
        <v>0</v>
      </c>
      <c r="O32" s="160">
        <f>ROUND(E32*N32,2)</f>
        <v>0</v>
      </c>
      <c r="P32" s="160">
        <v>0</v>
      </c>
      <c r="Q32" s="160">
        <f>ROUND(E32*P32,2)</f>
        <v>0</v>
      </c>
      <c r="R32" s="160"/>
      <c r="S32" s="160" t="s">
        <v>143</v>
      </c>
      <c r="T32" s="160" t="s">
        <v>144</v>
      </c>
      <c r="U32" s="160">
        <v>0</v>
      </c>
      <c r="V32" s="160">
        <f>ROUND(E32*U32,2)</f>
        <v>0</v>
      </c>
      <c r="W32" s="160"/>
      <c r="X32" s="160" t="s">
        <v>145</v>
      </c>
      <c r="Y32" s="150"/>
      <c r="Z32" s="150"/>
      <c r="AA32" s="150"/>
      <c r="AB32" s="150"/>
      <c r="AC32" s="150"/>
      <c r="AD32" s="150"/>
      <c r="AE32" s="150"/>
      <c r="AF32" s="150"/>
      <c r="AG32" s="150" t="s">
        <v>146</v>
      </c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outlineLevel="1" x14ac:dyDescent="0.25">
      <c r="A33" s="157"/>
      <c r="B33" s="158"/>
      <c r="C33" s="187" t="s">
        <v>166</v>
      </c>
      <c r="D33" s="162"/>
      <c r="E33" s="163">
        <v>10.56</v>
      </c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50"/>
      <c r="Z33" s="150"/>
      <c r="AA33" s="150"/>
      <c r="AB33" s="150"/>
      <c r="AC33" s="150"/>
      <c r="AD33" s="150"/>
      <c r="AE33" s="150"/>
      <c r="AF33" s="150"/>
      <c r="AG33" s="150" t="s">
        <v>148</v>
      </c>
      <c r="AH33" s="150">
        <v>5</v>
      </c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outlineLevel="1" x14ac:dyDescent="0.25">
      <c r="A34" s="171">
        <v>12</v>
      </c>
      <c r="B34" s="172" t="s">
        <v>179</v>
      </c>
      <c r="C34" s="186" t="s">
        <v>180</v>
      </c>
      <c r="D34" s="173" t="s">
        <v>181</v>
      </c>
      <c r="E34" s="174">
        <v>24.623999999999999</v>
      </c>
      <c r="F34" s="175"/>
      <c r="G34" s="176">
        <f>ROUND(E34*F34,2)</f>
        <v>0</v>
      </c>
      <c r="H34" s="161"/>
      <c r="I34" s="160">
        <f>ROUND(E34*H34,2)</f>
        <v>0</v>
      </c>
      <c r="J34" s="161"/>
      <c r="K34" s="160">
        <f>ROUND(E34*J34,2)</f>
        <v>0</v>
      </c>
      <c r="L34" s="160">
        <v>21</v>
      </c>
      <c r="M34" s="160">
        <f>G34*(1+L34/100)</f>
        <v>0</v>
      </c>
      <c r="N34" s="160">
        <v>1</v>
      </c>
      <c r="O34" s="160">
        <f>ROUND(E34*N34,2)</f>
        <v>24.62</v>
      </c>
      <c r="P34" s="160">
        <v>0</v>
      </c>
      <c r="Q34" s="160">
        <f>ROUND(E34*P34,2)</f>
        <v>0</v>
      </c>
      <c r="R34" s="160" t="s">
        <v>182</v>
      </c>
      <c r="S34" s="160" t="s">
        <v>143</v>
      </c>
      <c r="T34" s="160" t="s">
        <v>144</v>
      </c>
      <c r="U34" s="160">
        <v>0</v>
      </c>
      <c r="V34" s="160">
        <f>ROUND(E34*U34,2)</f>
        <v>0</v>
      </c>
      <c r="W34" s="160"/>
      <c r="X34" s="160" t="s">
        <v>183</v>
      </c>
      <c r="Y34" s="150"/>
      <c r="Z34" s="150"/>
      <c r="AA34" s="150"/>
      <c r="AB34" s="150"/>
      <c r="AC34" s="150"/>
      <c r="AD34" s="150"/>
      <c r="AE34" s="150"/>
      <c r="AF34" s="150"/>
      <c r="AG34" s="150" t="s">
        <v>184</v>
      </c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ht="20.399999999999999" outlineLevel="1" x14ac:dyDescent="0.25">
      <c r="A35" s="157"/>
      <c r="B35" s="158"/>
      <c r="C35" s="187" t="s">
        <v>185</v>
      </c>
      <c r="D35" s="162"/>
      <c r="E35" s="163">
        <v>24.623999999999999</v>
      </c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50"/>
      <c r="Z35" s="150"/>
      <c r="AA35" s="150"/>
      <c r="AB35" s="150"/>
      <c r="AC35" s="150"/>
      <c r="AD35" s="150"/>
      <c r="AE35" s="150"/>
      <c r="AF35" s="150"/>
      <c r="AG35" s="150" t="s">
        <v>148</v>
      </c>
      <c r="AH35" s="150">
        <v>0</v>
      </c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x14ac:dyDescent="0.25">
      <c r="A36" s="165" t="s">
        <v>138</v>
      </c>
      <c r="B36" s="166" t="s">
        <v>62</v>
      </c>
      <c r="C36" s="185" t="s">
        <v>63</v>
      </c>
      <c r="D36" s="167"/>
      <c r="E36" s="168"/>
      <c r="F36" s="169"/>
      <c r="G36" s="170">
        <f>SUMIF(AG37:AG42,"&lt;&gt;NOR",G37:G42)</f>
        <v>0</v>
      </c>
      <c r="H36" s="164"/>
      <c r="I36" s="164">
        <f>SUM(I37:I42)</f>
        <v>0</v>
      </c>
      <c r="J36" s="164"/>
      <c r="K36" s="164">
        <f>SUM(K37:K42)</f>
        <v>0</v>
      </c>
      <c r="L36" s="164"/>
      <c r="M36" s="164">
        <f>SUM(M37:M42)</f>
        <v>0</v>
      </c>
      <c r="N36" s="164"/>
      <c r="O36" s="164">
        <f>SUM(O37:O42)</f>
        <v>5.66</v>
      </c>
      <c r="P36" s="164"/>
      <c r="Q36" s="164">
        <f>SUM(Q37:Q42)</f>
        <v>0</v>
      </c>
      <c r="R36" s="164"/>
      <c r="S36" s="164"/>
      <c r="T36" s="164"/>
      <c r="U36" s="164"/>
      <c r="V36" s="164">
        <f>SUM(V37:V42)</f>
        <v>46.809999999999995</v>
      </c>
      <c r="W36" s="164"/>
      <c r="X36" s="164"/>
      <c r="AG36" t="s">
        <v>139</v>
      </c>
    </row>
    <row r="37" spans="1:60" outlineLevel="1" x14ac:dyDescent="0.25">
      <c r="A37" s="171">
        <v>13</v>
      </c>
      <c r="B37" s="172" t="s">
        <v>186</v>
      </c>
      <c r="C37" s="186" t="s">
        <v>187</v>
      </c>
      <c r="D37" s="173" t="s">
        <v>175</v>
      </c>
      <c r="E37" s="174">
        <v>12.3</v>
      </c>
      <c r="F37" s="175"/>
      <c r="G37" s="176">
        <f>ROUND(E37*F37,2)</f>
        <v>0</v>
      </c>
      <c r="H37" s="161"/>
      <c r="I37" s="160">
        <f>ROUND(E37*H37,2)</f>
        <v>0</v>
      </c>
      <c r="J37" s="161"/>
      <c r="K37" s="160">
        <f>ROUND(E37*J37,2)</f>
        <v>0</v>
      </c>
      <c r="L37" s="160">
        <v>21</v>
      </c>
      <c r="M37" s="160">
        <f>G37*(1+L37/100)</f>
        <v>0</v>
      </c>
      <c r="N37" s="160">
        <v>0.10736</v>
      </c>
      <c r="O37" s="160">
        <f>ROUND(E37*N37,2)</f>
        <v>1.32</v>
      </c>
      <c r="P37" s="160">
        <v>0</v>
      </c>
      <c r="Q37" s="160">
        <f>ROUND(E37*P37,2)</f>
        <v>0</v>
      </c>
      <c r="R37" s="160"/>
      <c r="S37" s="160" t="s">
        <v>143</v>
      </c>
      <c r="T37" s="160" t="s">
        <v>144</v>
      </c>
      <c r="U37" s="160">
        <v>0.55674999999999997</v>
      </c>
      <c r="V37" s="160">
        <f>ROUND(E37*U37,2)</f>
        <v>6.85</v>
      </c>
      <c r="W37" s="160"/>
      <c r="X37" s="160" t="s">
        <v>145</v>
      </c>
      <c r="Y37" s="150"/>
      <c r="Z37" s="150"/>
      <c r="AA37" s="150"/>
      <c r="AB37" s="150"/>
      <c r="AC37" s="150"/>
      <c r="AD37" s="150"/>
      <c r="AE37" s="150"/>
      <c r="AF37" s="150"/>
      <c r="AG37" s="150" t="s">
        <v>146</v>
      </c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ht="20.399999999999999" outlineLevel="1" x14ac:dyDescent="0.25">
      <c r="A38" s="157"/>
      <c r="B38" s="158"/>
      <c r="C38" s="187" t="s">
        <v>188</v>
      </c>
      <c r="D38" s="162"/>
      <c r="E38" s="163">
        <v>12.3</v>
      </c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50"/>
      <c r="Z38" s="150"/>
      <c r="AA38" s="150"/>
      <c r="AB38" s="150"/>
      <c r="AC38" s="150"/>
      <c r="AD38" s="150"/>
      <c r="AE38" s="150"/>
      <c r="AF38" s="150"/>
      <c r="AG38" s="150" t="s">
        <v>148</v>
      </c>
      <c r="AH38" s="150">
        <v>0</v>
      </c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outlineLevel="1" x14ac:dyDescent="0.25">
      <c r="A39" s="171">
        <v>14</v>
      </c>
      <c r="B39" s="172" t="s">
        <v>189</v>
      </c>
      <c r="C39" s="186" t="s">
        <v>190</v>
      </c>
      <c r="D39" s="173" t="s">
        <v>191</v>
      </c>
      <c r="E39" s="174">
        <v>1</v>
      </c>
      <c r="F39" s="175"/>
      <c r="G39" s="176">
        <f>ROUND(E39*F39,2)</f>
        <v>0</v>
      </c>
      <c r="H39" s="161"/>
      <c r="I39" s="160">
        <f>ROUND(E39*H39,2)</f>
        <v>0</v>
      </c>
      <c r="J39" s="161"/>
      <c r="K39" s="160">
        <f>ROUND(E39*J39,2)</f>
        <v>0</v>
      </c>
      <c r="L39" s="160">
        <v>21</v>
      </c>
      <c r="M39" s="160">
        <f>G39*(1+L39/100)</f>
        <v>0</v>
      </c>
      <c r="N39" s="160">
        <v>4.1778599999999999</v>
      </c>
      <c r="O39" s="160">
        <f>ROUND(E39*N39,2)</f>
        <v>4.18</v>
      </c>
      <c r="P39" s="160">
        <v>0</v>
      </c>
      <c r="Q39" s="160">
        <f>ROUND(E39*P39,2)</f>
        <v>0</v>
      </c>
      <c r="R39" s="160"/>
      <c r="S39" s="160" t="s">
        <v>143</v>
      </c>
      <c r="T39" s="160" t="s">
        <v>144</v>
      </c>
      <c r="U39" s="160">
        <v>19.628</v>
      </c>
      <c r="V39" s="160">
        <f>ROUND(E39*U39,2)</f>
        <v>19.63</v>
      </c>
      <c r="W39" s="160"/>
      <c r="X39" s="160" t="s">
        <v>145</v>
      </c>
      <c r="Y39" s="150"/>
      <c r="Z39" s="150"/>
      <c r="AA39" s="150"/>
      <c r="AB39" s="150"/>
      <c r="AC39" s="150"/>
      <c r="AD39" s="150"/>
      <c r="AE39" s="150"/>
      <c r="AF39" s="150"/>
      <c r="AG39" s="150" t="s">
        <v>146</v>
      </c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outlineLevel="1" x14ac:dyDescent="0.25">
      <c r="A40" s="157"/>
      <c r="B40" s="158"/>
      <c r="C40" s="187" t="s">
        <v>192</v>
      </c>
      <c r="D40" s="162"/>
      <c r="E40" s="163">
        <v>1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50"/>
      <c r="Z40" s="150"/>
      <c r="AA40" s="150"/>
      <c r="AB40" s="150"/>
      <c r="AC40" s="150"/>
      <c r="AD40" s="150"/>
      <c r="AE40" s="150"/>
      <c r="AF40" s="150"/>
      <c r="AG40" s="150" t="s">
        <v>148</v>
      </c>
      <c r="AH40" s="150">
        <v>0</v>
      </c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outlineLevel="1" x14ac:dyDescent="0.25">
      <c r="A41" s="171">
        <v>15</v>
      </c>
      <c r="B41" s="172" t="s">
        <v>193</v>
      </c>
      <c r="C41" s="186" t="s">
        <v>194</v>
      </c>
      <c r="D41" s="173" t="s">
        <v>195</v>
      </c>
      <c r="E41" s="174">
        <v>9.5</v>
      </c>
      <c r="F41" s="175"/>
      <c r="G41" s="176">
        <f>ROUND(E41*F41,2)</f>
        <v>0</v>
      </c>
      <c r="H41" s="161"/>
      <c r="I41" s="160">
        <f>ROUND(E41*H41,2)</f>
        <v>0</v>
      </c>
      <c r="J41" s="161"/>
      <c r="K41" s="160">
        <f>ROUND(E41*J41,2)</f>
        <v>0</v>
      </c>
      <c r="L41" s="160">
        <v>21</v>
      </c>
      <c r="M41" s="160">
        <f>G41*(1+L41/100)</f>
        <v>0</v>
      </c>
      <c r="N41" s="160">
        <v>1.7160000000000002E-2</v>
      </c>
      <c r="O41" s="160">
        <f>ROUND(E41*N41,2)</f>
        <v>0.16</v>
      </c>
      <c r="P41" s="160">
        <v>0</v>
      </c>
      <c r="Q41" s="160">
        <f>ROUND(E41*P41,2)</f>
        <v>0</v>
      </c>
      <c r="R41" s="160"/>
      <c r="S41" s="160" t="s">
        <v>143</v>
      </c>
      <c r="T41" s="160" t="s">
        <v>144</v>
      </c>
      <c r="U41" s="160">
        <v>2.14</v>
      </c>
      <c r="V41" s="160">
        <f>ROUND(E41*U41,2)</f>
        <v>20.329999999999998</v>
      </c>
      <c r="W41" s="160"/>
      <c r="X41" s="160" t="s">
        <v>145</v>
      </c>
      <c r="Y41" s="150"/>
      <c r="Z41" s="150"/>
      <c r="AA41" s="150"/>
      <c r="AB41" s="150"/>
      <c r="AC41" s="150"/>
      <c r="AD41" s="150"/>
      <c r="AE41" s="150"/>
      <c r="AF41" s="150"/>
      <c r="AG41" s="150" t="s">
        <v>146</v>
      </c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outlineLevel="1" x14ac:dyDescent="0.25">
      <c r="A42" s="157"/>
      <c r="B42" s="158"/>
      <c r="C42" s="187" t="s">
        <v>196</v>
      </c>
      <c r="D42" s="162"/>
      <c r="E42" s="163">
        <v>9.5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50"/>
      <c r="Z42" s="150"/>
      <c r="AA42" s="150"/>
      <c r="AB42" s="150"/>
      <c r="AC42" s="150"/>
      <c r="AD42" s="150"/>
      <c r="AE42" s="150"/>
      <c r="AF42" s="150"/>
      <c r="AG42" s="150" t="s">
        <v>148</v>
      </c>
      <c r="AH42" s="150">
        <v>0</v>
      </c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x14ac:dyDescent="0.25">
      <c r="A43" s="165" t="s">
        <v>138</v>
      </c>
      <c r="B43" s="166" t="s">
        <v>64</v>
      </c>
      <c r="C43" s="185" t="s">
        <v>65</v>
      </c>
      <c r="D43" s="167"/>
      <c r="E43" s="168"/>
      <c r="F43" s="169"/>
      <c r="G43" s="170">
        <f>SUMIF(AG44:AG45,"&lt;&gt;NOR",G44:G45)</f>
        <v>0</v>
      </c>
      <c r="H43" s="164"/>
      <c r="I43" s="164">
        <f>SUM(I44:I45)</f>
        <v>0</v>
      </c>
      <c r="J43" s="164"/>
      <c r="K43" s="164">
        <f>SUM(K44:K45)</f>
        <v>0</v>
      </c>
      <c r="L43" s="164"/>
      <c r="M43" s="164">
        <f>SUM(M44:M45)</f>
        <v>0</v>
      </c>
      <c r="N43" s="164"/>
      <c r="O43" s="164">
        <f>SUM(O44:O45)</f>
        <v>2.16</v>
      </c>
      <c r="P43" s="164"/>
      <c r="Q43" s="164">
        <f>SUM(Q44:Q45)</f>
        <v>0</v>
      </c>
      <c r="R43" s="164"/>
      <c r="S43" s="164"/>
      <c r="T43" s="164"/>
      <c r="U43" s="164"/>
      <c r="V43" s="164">
        <f>SUM(V44:V45)</f>
        <v>1.93</v>
      </c>
      <c r="W43" s="164"/>
      <c r="X43" s="164"/>
      <c r="AG43" t="s">
        <v>139</v>
      </c>
    </row>
    <row r="44" spans="1:60" ht="20.399999999999999" outlineLevel="1" x14ac:dyDescent="0.25">
      <c r="A44" s="171">
        <v>16</v>
      </c>
      <c r="B44" s="172" t="s">
        <v>197</v>
      </c>
      <c r="C44" s="186" t="s">
        <v>198</v>
      </c>
      <c r="D44" s="173" t="s">
        <v>142</v>
      </c>
      <c r="E44" s="174">
        <v>1.1399999999999999</v>
      </c>
      <c r="F44" s="175"/>
      <c r="G44" s="176">
        <f>ROUND(E44*F44,2)</f>
        <v>0</v>
      </c>
      <c r="H44" s="161"/>
      <c r="I44" s="160">
        <f>ROUND(E44*H44,2)</f>
        <v>0</v>
      </c>
      <c r="J44" s="161"/>
      <c r="K44" s="160">
        <f>ROUND(E44*J44,2)</f>
        <v>0</v>
      </c>
      <c r="L44" s="160">
        <v>21</v>
      </c>
      <c r="M44" s="160">
        <f>G44*(1+L44/100)</f>
        <v>0</v>
      </c>
      <c r="N44" s="160">
        <v>1.8907700000000001</v>
      </c>
      <c r="O44" s="160">
        <f>ROUND(E44*N44,2)</f>
        <v>2.16</v>
      </c>
      <c r="P44" s="160">
        <v>0</v>
      </c>
      <c r="Q44" s="160">
        <f>ROUND(E44*P44,2)</f>
        <v>0</v>
      </c>
      <c r="R44" s="160"/>
      <c r="S44" s="160" t="s">
        <v>143</v>
      </c>
      <c r="T44" s="160" t="s">
        <v>144</v>
      </c>
      <c r="U44" s="160">
        <v>1.6950000000000001</v>
      </c>
      <c r="V44" s="160">
        <f>ROUND(E44*U44,2)</f>
        <v>1.93</v>
      </c>
      <c r="W44" s="160"/>
      <c r="X44" s="160" t="s">
        <v>145</v>
      </c>
      <c r="Y44" s="150"/>
      <c r="Z44" s="150"/>
      <c r="AA44" s="150"/>
      <c r="AB44" s="150"/>
      <c r="AC44" s="150"/>
      <c r="AD44" s="150"/>
      <c r="AE44" s="150"/>
      <c r="AF44" s="150"/>
      <c r="AG44" s="150" t="s">
        <v>146</v>
      </c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outlineLevel="1" x14ac:dyDescent="0.25">
      <c r="A45" s="157"/>
      <c r="B45" s="158"/>
      <c r="C45" s="187" t="s">
        <v>199</v>
      </c>
      <c r="D45" s="162"/>
      <c r="E45" s="163">
        <v>1.1399999999999999</v>
      </c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50"/>
      <c r="Z45" s="150"/>
      <c r="AA45" s="150"/>
      <c r="AB45" s="150"/>
      <c r="AC45" s="150"/>
      <c r="AD45" s="150"/>
      <c r="AE45" s="150"/>
      <c r="AF45" s="150"/>
      <c r="AG45" s="150" t="s">
        <v>148</v>
      </c>
      <c r="AH45" s="150">
        <v>0</v>
      </c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x14ac:dyDescent="0.25">
      <c r="A46" s="165" t="s">
        <v>138</v>
      </c>
      <c r="B46" s="166" t="s">
        <v>66</v>
      </c>
      <c r="C46" s="185" t="s">
        <v>67</v>
      </c>
      <c r="D46" s="167"/>
      <c r="E46" s="168"/>
      <c r="F46" s="169"/>
      <c r="G46" s="170">
        <f>SUMIF(AG47:AG51,"&lt;&gt;NOR",G47:G51)</f>
        <v>0</v>
      </c>
      <c r="H46" s="164"/>
      <c r="I46" s="164">
        <f>SUM(I47:I51)</f>
        <v>0</v>
      </c>
      <c r="J46" s="164"/>
      <c r="K46" s="164">
        <f>SUM(K47:K51)</f>
        <v>0</v>
      </c>
      <c r="L46" s="164"/>
      <c r="M46" s="164">
        <f>SUM(M47:M51)</f>
        <v>0</v>
      </c>
      <c r="N46" s="164"/>
      <c r="O46" s="164">
        <f>SUM(O47:O51)</f>
        <v>2.0700000000000003</v>
      </c>
      <c r="P46" s="164"/>
      <c r="Q46" s="164">
        <f>SUM(Q47:Q51)</f>
        <v>0</v>
      </c>
      <c r="R46" s="164"/>
      <c r="S46" s="164"/>
      <c r="T46" s="164"/>
      <c r="U46" s="164"/>
      <c r="V46" s="164">
        <f>SUM(V47:V51)</f>
        <v>62.19</v>
      </c>
      <c r="W46" s="164"/>
      <c r="X46" s="164"/>
      <c r="AG46" t="s">
        <v>139</v>
      </c>
    </row>
    <row r="47" spans="1:60" ht="20.399999999999999" outlineLevel="1" x14ac:dyDescent="0.25">
      <c r="A47" s="171">
        <v>17</v>
      </c>
      <c r="B47" s="172" t="s">
        <v>200</v>
      </c>
      <c r="C47" s="186" t="s">
        <v>201</v>
      </c>
      <c r="D47" s="173" t="s">
        <v>191</v>
      </c>
      <c r="E47" s="174">
        <v>30</v>
      </c>
      <c r="F47" s="175"/>
      <c r="G47" s="176">
        <f>ROUND(E47*F47,2)</f>
        <v>0</v>
      </c>
      <c r="H47" s="161"/>
      <c r="I47" s="160">
        <f>ROUND(E47*H47,2)</f>
        <v>0</v>
      </c>
      <c r="J47" s="161"/>
      <c r="K47" s="160">
        <f>ROUND(E47*J47,2)</f>
        <v>0</v>
      </c>
      <c r="L47" s="160">
        <v>21</v>
      </c>
      <c r="M47" s="160">
        <f>G47*(1+L47/100)</f>
        <v>0</v>
      </c>
      <c r="N47" s="160">
        <v>3.5619999999999999E-2</v>
      </c>
      <c r="O47" s="160">
        <f>ROUND(E47*N47,2)</f>
        <v>1.07</v>
      </c>
      <c r="P47" s="160">
        <v>0</v>
      </c>
      <c r="Q47" s="160">
        <f>ROUND(E47*P47,2)</f>
        <v>0</v>
      </c>
      <c r="R47" s="160"/>
      <c r="S47" s="160" t="s">
        <v>143</v>
      </c>
      <c r="T47" s="160" t="s">
        <v>144</v>
      </c>
      <c r="U47" s="160">
        <v>0.88292999999999999</v>
      </c>
      <c r="V47" s="160">
        <f>ROUND(E47*U47,2)</f>
        <v>26.49</v>
      </c>
      <c r="W47" s="160"/>
      <c r="X47" s="160" t="s">
        <v>145</v>
      </c>
      <c r="Y47" s="150"/>
      <c r="Z47" s="150"/>
      <c r="AA47" s="150"/>
      <c r="AB47" s="150"/>
      <c r="AC47" s="150"/>
      <c r="AD47" s="150"/>
      <c r="AE47" s="150"/>
      <c r="AF47" s="150"/>
      <c r="AG47" s="150" t="s">
        <v>146</v>
      </c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</row>
    <row r="48" spans="1:60" outlineLevel="1" x14ac:dyDescent="0.25">
      <c r="A48" s="157"/>
      <c r="B48" s="158"/>
      <c r="C48" s="187" t="s">
        <v>202</v>
      </c>
      <c r="D48" s="162"/>
      <c r="E48" s="163">
        <v>30</v>
      </c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50"/>
      <c r="Z48" s="150"/>
      <c r="AA48" s="150"/>
      <c r="AB48" s="150"/>
      <c r="AC48" s="150"/>
      <c r="AD48" s="150"/>
      <c r="AE48" s="150"/>
      <c r="AF48" s="150"/>
      <c r="AG48" s="150" t="s">
        <v>148</v>
      </c>
      <c r="AH48" s="150">
        <v>0</v>
      </c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</row>
    <row r="49" spans="1:60" ht="20.399999999999999" outlineLevel="1" x14ac:dyDescent="0.25">
      <c r="A49" s="171">
        <v>18</v>
      </c>
      <c r="B49" s="172" t="s">
        <v>203</v>
      </c>
      <c r="C49" s="186" t="s">
        <v>204</v>
      </c>
      <c r="D49" s="173" t="s">
        <v>175</v>
      </c>
      <c r="E49" s="174">
        <v>75.95</v>
      </c>
      <c r="F49" s="175"/>
      <c r="G49" s="176">
        <f>ROUND(E49*F49,2)</f>
        <v>0</v>
      </c>
      <c r="H49" s="161"/>
      <c r="I49" s="160">
        <f>ROUND(E49*H49,2)</f>
        <v>0</v>
      </c>
      <c r="J49" s="161"/>
      <c r="K49" s="160">
        <f>ROUND(E49*J49,2)</f>
        <v>0</v>
      </c>
      <c r="L49" s="160">
        <v>21</v>
      </c>
      <c r="M49" s="160">
        <f>G49*(1+L49/100)</f>
        <v>0</v>
      </c>
      <c r="N49" s="160">
        <v>1.312E-2</v>
      </c>
      <c r="O49" s="160">
        <f>ROUND(E49*N49,2)</f>
        <v>1</v>
      </c>
      <c r="P49" s="160">
        <v>0</v>
      </c>
      <c r="Q49" s="160">
        <f>ROUND(E49*P49,2)</f>
        <v>0</v>
      </c>
      <c r="R49" s="160"/>
      <c r="S49" s="160" t="s">
        <v>143</v>
      </c>
      <c r="T49" s="160" t="s">
        <v>144</v>
      </c>
      <c r="U49" s="160">
        <v>0.47</v>
      </c>
      <c r="V49" s="160">
        <f>ROUND(E49*U49,2)</f>
        <v>35.700000000000003</v>
      </c>
      <c r="W49" s="160"/>
      <c r="X49" s="160" t="s">
        <v>145</v>
      </c>
      <c r="Y49" s="150"/>
      <c r="Z49" s="150"/>
      <c r="AA49" s="150"/>
      <c r="AB49" s="150"/>
      <c r="AC49" s="150"/>
      <c r="AD49" s="150"/>
      <c r="AE49" s="150"/>
      <c r="AF49" s="150"/>
      <c r="AG49" s="150" t="s">
        <v>146</v>
      </c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ht="20.399999999999999" outlineLevel="1" x14ac:dyDescent="0.25">
      <c r="A50" s="157"/>
      <c r="B50" s="158"/>
      <c r="C50" s="187" t="s">
        <v>205</v>
      </c>
      <c r="D50" s="162"/>
      <c r="E50" s="163">
        <v>25.95</v>
      </c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50"/>
      <c r="Z50" s="150"/>
      <c r="AA50" s="150"/>
      <c r="AB50" s="150"/>
      <c r="AC50" s="150"/>
      <c r="AD50" s="150"/>
      <c r="AE50" s="150"/>
      <c r="AF50" s="150"/>
      <c r="AG50" s="150" t="s">
        <v>148</v>
      </c>
      <c r="AH50" s="150">
        <v>0</v>
      </c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outlineLevel="1" x14ac:dyDescent="0.25">
      <c r="A51" s="157"/>
      <c r="B51" s="158"/>
      <c r="C51" s="187" t="s">
        <v>206</v>
      </c>
      <c r="D51" s="162"/>
      <c r="E51" s="163">
        <v>50</v>
      </c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50"/>
      <c r="Z51" s="150"/>
      <c r="AA51" s="150"/>
      <c r="AB51" s="150"/>
      <c r="AC51" s="150"/>
      <c r="AD51" s="150"/>
      <c r="AE51" s="150"/>
      <c r="AF51" s="150"/>
      <c r="AG51" s="150" t="s">
        <v>148</v>
      </c>
      <c r="AH51" s="150">
        <v>0</v>
      </c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</row>
    <row r="52" spans="1:60" x14ac:dyDescent="0.25">
      <c r="A52" s="165" t="s">
        <v>138</v>
      </c>
      <c r="B52" s="166" t="s">
        <v>68</v>
      </c>
      <c r="C52" s="185" t="s">
        <v>69</v>
      </c>
      <c r="D52" s="167"/>
      <c r="E52" s="168"/>
      <c r="F52" s="169"/>
      <c r="G52" s="170">
        <f>SUMIF(AG53:AG67,"&lt;&gt;NOR",G53:G67)</f>
        <v>0</v>
      </c>
      <c r="H52" s="164"/>
      <c r="I52" s="164">
        <f>SUM(I53:I67)</f>
        <v>0</v>
      </c>
      <c r="J52" s="164"/>
      <c r="K52" s="164">
        <f>SUM(K53:K67)</f>
        <v>0</v>
      </c>
      <c r="L52" s="164"/>
      <c r="M52" s="164">
        <f>SUM(M53:M67)</f>
        <v>0</v>
      </c>
      <c r="N52" s="164"/>
      <c r="O52" s="164">
        <f>SUM(O53:O67)</f>
        <v>56.649999999999991</v>
      </c>
      <c r="P52" s="164"/>
      <c r="Q52" s="164">
        <f>SUM(Q53:Q67)</f>
        <v>0</v>
      </c>
      <c r="R52" s="164"/>
      <c r="S52" s="164"/>
      <c r="T52" s="164"/>
      <c r="U52" s="164"/>
      <c r="V52" s="164">
        <f>SUM(V53:V67)</f>
        <v>89.960000000000008</v>
      </c>
      <c r="W52" s="164"/>
      <c r="X52" s="164"/>
      <c r="AG52" t="s">
        <v>139</v>
      </c>
    </row>
    <row r="53" spans="1:60" outlineLevel="1" x14ac:dyDescent="0.25">
      <c r="A53" s="171">
        <v>19</v>
      </c>
      <c r="B53" s="172" t="s">
        <v>207</v>
      </c>
      <c r="C53" s="186" t="s">
        <v>208</v>
      </c>
      <c r="D53" s="173" t="s">
        <v>142</v>
      </c>
      <c r="E53" s="174">
        <v>5.4036</v>
      </c>
      <c r="F53" s="175"/>
      <c r="G53" s="176">
        <f>ROUND(E53*F53,2)</f>
        <v>0</v>
      </c>
      <c r="H53" s="161"/>
      <c r="I53" s="160">
        <f>ROUND(E53*H53,2)</f>
        <v>0</v>
      </c>
      <c r="J53" s="161"/>
      <c r="K53" s="160">
        <f>ROUND(E53*J53,2)</f>
        <v>0</v>
      </c>
      <c r="L53" s="160">
        <v>21</v>
      </c>
      <c r="M53" s="160">
        <f>G53*(1+L53/100)</f>
        <v>0</v>
      </c>
      <c r="N53" s="160">
        <v>2.5249999999999999</v>
      </c>
      <c r="O53" s="160">
        <f>ROUND(E53*N53,2)</f>
        <v>13.64</v>
      </c>
      <c r="P53" s="160">
        <v>0</v>
      </c>
      <c r="Q53" s="160">
        <f>ROUND(E53*P53,2)</f>
        <v>0</v>
      </c>
      <c r="R53" s="160"/>
      <c r="S53" s="160" t="s">
        <v>143</v>
      </c>
      <c r="T53" s="160" t="s">
        <v>144</v>
      </c>
      <c r="U53" s="160">
        <v>3.2130000000000001</v>
      </c>
      <c r="V53" s="160">
        <f>ROUND(E53*U53,2)</f>
        <v>17.36</v>
      </c>
      <c r="W53" s="160"/>
      <c r="X53" s="160" t="s">
        <v>145</v>
      </c>
      <c r="Y53" s="150"/>
      <c r="Z53" s="150"/>
      <c r="AA53" s="150"/>
      <c r="AB53" s="150"/>
      <c r="AC53" s="150"/>
      <c r="AD53" s="150"/>
      <c r="AE53" s="150"/>
      <c r="AF53" s="150"/>
      <c r="AG53" s="150" t="s">
        <v>146</v>
      </c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ht="20.399999999999999" outlineLevel="1" x14ac:dyDescent="0.25">
      <c r="A54" s="157"/>
      <c r="B54" s="158"/>
      <c r="C54" s="187" t="s">
        <v>209</v>
      </c>
      <c r="D54" s="162"/>
      <c r="E54" s="163">
        <v>5.4036</v>
      </c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50"/>
      <c r="Z54" s="150"/>
      <c r="AA54" s="150"/>
      <c r="AB54" s="150"/>
      <c r="AC54" s="150"/>
      <c r="AD54" s="150"/>
      <c r="AE54" s="150"/>
      <c r="AF54" s="150"/>
      <c r="AG54" s="150" t="s">
        <v>148</v>
      </c>
      <c r="AH54" s="150">
        <v>0</v>
      </c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outlineLevel="1" x14ac:dyDescent="0.25">
      <c r="A55" s="171">
        <v>20</v>
      </c>
      <c r="B55" s="172" t="s">
        <v>210</v>
      </c>
      <c r="C55" s="186" t="s">
        <v>211</v>
      </c>
      <c r="D55" s="173" t="s">
        <v>142</v>
      </c>
      <c r="E55" s="174">
        <v>6.7545000000000002</v>
      </c>
      <c r="F55" s="175"/>
      <c r="G55" s="176">
        <f>ROUND(E55*F55,2)</f>
        <v>0</v>
      </c>
      <c r="H55" s="161"/>
      <c r="I55" s="160">
        <f>ROUND(E55*H55,2)</f>
        <v>0</v>
      </c>
      <c r="J55" s="161"/>
      <c r="K55" s="160">
        <f>ROUND(E55*J55,2)</f>
        <v>0</v>
      </c>
      <c r="L55" s="160">
        <v>21</v>
      </c>
      <c r="M55" s="160">
        <f>G55*(1+L55/100)</f>
        <v>0</v>
      </c>
      <c r="N55" s="160">
        <v>2.5249999999999999</v>
      </c>
      <c r="O55" s="160">
        <f>ROUND(E55*N55,2)</f>
        <v>17.059999999999999</v>
      </c>
      <c r="P55" s="160">
        <v>0</v>
      </c>
      <c r="Q55" s="160">
        <f>ROUND(E55*P55,2)</f>
        <v>0</v>
      </c>
      <c r="R55" s="160"/>
      <c r="S55" s="160" t="s">
        <v>143</v>
      </c>
      <c r="T55" s="160" t="s">
        <v>144</v>
      </c>
      <c r="U55" s="160">
        <v>2.58</v>
      </c>
      <c r="V55" s="160">
        <f>ROUND(E55*U55,2)</f>
        <v>17.43</v>
      </c>
      <c r="W55" s="160"/>
      <c r="X55" s="160" t="s">
        <v>145</v>
      </c>
      <c r="Y55" s="150"/>
      <c r="Z55" s="150"/>
      <c r="AA55" s="150"/>
      <c r="AB55" s="150"/>
      <c r="AC55" s="150"/>
      <c r="AD55" s="150"/>
      <c r="AE55" s="150"/>
      <c r="AF55" s="150"/>
      <c r="AG55" s="150" t="s">
        <v>146</v>
      </c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</row>
    <row r="56" spans="1:60" ht="20.399999999999999" outlineLevel="1" x14ac:dyDescent="0.25">
      <c r="A56" s="157"/>
      <c r="B56" s="158"/>
      <c r="C56" s="187" t="s">
        <v>212</v>
      </c>
      <c r="D56" s="162"/>
      <c r="E56" s="163">
        <v>6.7545000000000002</v>
      </c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50"/>
      <c r="Z56" s="150"/>
      <c r="AA56" s="150"/>
      <c r="AB56" s="150"/>
      <c r="AC56" s="150"/>
      <c r="AD56" s="150"/>
      <c r="AE56" s="150"/>
      <c r="AF56" s="150"/>
      <c r="AG56" s="150" t="s">
        <v>148</v>
      </c>
      <c r="AH56" s="150">
        <v>0</v>
      </c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outlineLevel="1" x14ac:dyDescent="0.25">
      <c r="A57" s="171">
        <v>21</v>
      </c>
      <c r="B57" s="172" t="s">
        <v>213</v>
      </c>
      <c r="C57" s="186" t="s">
        <v>214</v>
      </c>
      <c r="D57" s="173" t="s">
        <v>142</v>
      </c>
      <c r="E57" s="174">
        <v>5.4036</v>
      </c>
      <c r="F57" s="175"/>
      <c r="G57" s="176">
        <f>ROUND(E57*F57,2)</f>
        <v>0</v>
      </c>
      <c r="H57" s="161"/>
      <c r="I57" s="160">
        <f>ROUND(E57*H57,2)</f>
        <v>0</v>
      </c>
      <c r="J57" s="161"/>
      <c r="K57" s="160">
        <f>ROUND(E57*J57,2)</f>
        <v>0</v>
      </c>
      <c r="L57" s="160">
        <v>21</v>
      </c>
      <c r="M57" s="160">
        <f>G57*(1+L57/100)</f>
        <v>0</v>
      </c>
      <c r="N57" s="160">
        <v>0.04</v>
      </c>
      <c r="O57" s="160">
        <f>ROUND(E57*N57,2)</f>
        <v>0.22</v>
      </c>
      <c r="P57" s="160">
        <v>0</v>
      </c>
      <c r="Q57" s="160">
        <f>ROUND(E57*P57,2)</f>
        <v>0</v>
      </c>
      <c r="R57" s="160"/>
      <c r="S57" s="160" t="s">
        <v>143</v>
      </c>
      <c r="T57" s="160" t="s">
        <v>144</v>
      </c>
      <c r="U57" s="160">
        <v>2.7</v>
      </c>
      <c r="V57" s="160">
        <f>ROUND(E57*U57,2)</f>
        <v>14.59</v>
      </c>
      <c r="W57" s="160"/>
      <c r="X57" s="160" t="s">
        <v>145</v>
      </c>
      <c r="Y57" s="150"/>
      <c r="Z57" s="150"/>
      <c r="AA57" s="150"/>
      <c r="AB57" s="150"/>
      <c r="AC57" s="150"/>
      <c r="AD57" s="150"/>
      <c r="AE57" s="150"/>
      <c r="AF57" s="150"/>
      <c r="AG57" s="150" t="s">
        <v>146</v>
      </c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</row>
    <row r="58" spans="1:60" outlineLevel="1" x14ac:dyDescent="0.25">
      <c r="A58" s="157"/>
      <c r="B58" s="158"/>
      <c r="C58" s="187" t="s">
        <v>215</v>
      </c>
      <c r="D58" s="162"/>
      <c r="E58" s="163">
        <v>5.4036</v>
      </c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50"/>
      <c r="Z58" s="150"/>
      <c r="AA58" s="150"/>
      <c r="AB58" s="150"/>
      <c r="AC58" s="150"/>
      <c r="AD58" s="150"/>
      <c r="AE58" s="150"/>
      <c r="AF58" s="150"/>
      <c r="AG58" s="150" t="s">
        <v>148</v>
      </c>
      <c r="AH58" s="150">
        <v>5</v>
      </c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</row>
    <row r="59" spans="1:60" outlineLevel="1" x14ac:dyDescent="0.25">
      <c r="A59" s="171">
        <v>22</v>
      </c>
      <c r="B59" s="172" t="s">
        <v>216</v>
      </c>
      <c r="C59" s="186" t="s">
        <v>217</v>
      </c>
      <c r="D59" s="173" t="s">
        <v>142</v>
      </c>
      <c r="E59" s="174">
        <v>6.7545000000000002</v>
      </c>
      <c r="F59" s="175"/>
      <c r="G59" s="176">
        <f>ROUND(E59*F59,2)</f>
        <v>0</v>
      </c>
      <c r="H59" s="161"/>
      <c r="I59" s="160">
        <f>ROUND(E59*H59,2)</f>
        <v>0</v>
      </c>
      <c r="J59" s="161"/>
      <c r="K59" s="160">
        <f>ROUND(E59*J59,2)</f>
        <v>0</v>
      </c>
      <c r="L59" s="160">
        <v>21</v>
      </c>
      <c r="M59" s="160">
        <f>G59*(1+L59/100)</f>
        <v>0</v>
      </c>
      <c r="N59" s="160">
        <v>0</v>
      </c>
      <c r="O59" s="160">
        <f>ROUND(E59*N59,2)</f>
        <v>0</v>
      </c>
      <c r="P59" s="160">
        <v>0</v>
      </c>
      <c r="Q59" s="160">
        <f>ROUND(E59*P59,2)</f>
        <v>0</v>
      </c>
      <c r="R59" s="160"/>
      <c r="S59" s="160" t="s">
        <v>143</v>
      </c>
      <c r="T59" s="160" t="s">
        <v>144</v>
      </c>
      <c r="U59" s="160">
        <v>0.41</v>
      </c>
      <c r="V59" s="160">
        <f>ROUND(E59*U59,2)</f>
        <v>2.77</v>
      </c>
      <c r="W59" s="160"/>
      <c r="X59" s="160" t="s">
        <v>145</v>
      </c>
      <c r="Y59" s="150"/>
      <c r="Z59" s="150"/>
      <c r="AA59" s="150"/>
      <c r="AB59" s="150"/>
      <c r="AC59" s="150"/>
      <c r="AD59" s="150"/>
      <c r="AE59" s="150"/>
      <c r="AF59" s="150"/>
      <c r="AG59" s="150" t="s">
        <v>146</v>
      </c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</row>
    <row r="60" spans="1:60" outlineLevel="1" x14ac:dyDescent="0.25">
      <c r="A60" s="157"/>
      <c r="B60" s="158"/>
      <c r="C60" s="187" t="s">
        <v>218</v>
      </c>
      <c r="D60" s="162"/>
      <c r="E60" s="163">
        <v>6.7545000000000002</v>
      </c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50"/>
      <c r="Z60" s="150"/>
      <c r="AA60" s="150"/>
      <c r="AB60" s="150"/>
      <c r="AC60" s="150"/>
      <c r="AD60" s="150"/>
      <c r="AE60" s="150"/>
      <c r="AF60" s="150"/>
      <c r="AG60" s="150" t="s">
        <v>148</v>
      </c>
      <c r="AH60" s="150">
        <v>5</v>
      </c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</row>
    <row r="61" spans="1:60" ht="20.399999999999999" outlineLevel="1" x14ac:dyDescent="0.25">
      <c r="A61" s="171">
        <v>23</v>
      </c>
      <c r="B61" s="172" t="s">
        <v>219</v>
      </c>
      <c r="C61" s="186" t="s">
        <v>220</v>
      </c>
      <c r="D61" s="173" t="s">
        <v>181</v>
      </c>
      <c r="E61" s="174">
        <v>0.85429999999999995</v>
      </c>
      <c r="F61" s="175"/>
      <c r="G61" s="176">
        <f>ROUND(E61*F61,2)</f>
        <v>0</v>
      </c>
      <c r="H61" s="161"/>
      <c r="I61" s="160">
        <f>ROUND(E61*H61,2)</f>
        <v>0</v>
      </c>
      <c r="J61" s="161"/>
      <c r="K61" s="160">
        <f>ROUND(E61*J61,2)</f>
        <v>0</v>
      </c>
      <c r="L61" s="160">
        <v>21</v>
      </c>
      <c r="M61" s="160">
        <f>G61*(1+L61/100)</f>
        <v>0</v>
      </c>
      <c r="N61" s="160">
        <v>1.0662499999999999</v>
      </c>
      <c r="O61" s="160">
        <f>ROUND(E61*N61,2)</f>
        <v>0.91</v>
      </c>
      <c r="P61" s="160">
        <v>0</v>
      </c>
      <c r="Q61" s="160">
        <f>ROUND(E61*P61,2)</f>
        <v>0</v>
      </c>
      <c r="R61" s="160"/>
      <c r="S61" s="160" t="s">
        <v>143</v>
      </c>
      <c r="T61" s="160" t="s">
        <v>144</v>
      </c>
      <c r="U61" s="160">
        <v>15.231</v>
      </c>
      <c r="V61" s="160">
        <f>ROUND(E61*U61,2)</f>
        <v>13.01</v>
      </c>
      <c r="W61" s="160"/>
      <c r="X61" s="160" t="s">
        <v>145</v>
      </c>
      <c r="Y61" s="150"/>
      <c r="Z61" s="150"/>
      <c r="AA61" s="150"/>
      <c r="AB61" s="150"/>
      <c r="AC61" s="150"/>
      <c r="AD61" s="150"/>
      <c r="AE61" s="150"/>
      <c r="AF61" s="150"/>
      <c r="AG61" s="150" t="s">
        <v>146</v>
      </c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</row>
    <row r="62" spans="1:60" ht="30.6" outlineLevel="1" x14ac:dyDescent="0.25">
      <c r="A62" s="157"/>
      <c r="B62" s="158"/>
      <c r="C62" s="187" t="s">
        <v>221</v>
      </c>
      <c r="D62" s="162"/>
      <c r="E62" s="163">
        <v>0.42714999999999997</v>
      </c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50"/>
      <c r="Z62" s="150"/>
      <c r="AA62" s="150"/>
      <c r="AB62" s="150"/>
      <c r="AC62" s="150"/>
      <c r="AD62" s="150"/>
      <c r="AE62" s="150"/>
      <c r="AF62" s="150"/>
      <c r="AG62" s="150" t="s">
        <v>148</v>
      </c>
      <c r="AH62" s="150">
        <v>0</v>
      </c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</row>
    <row r="63" spans="1:60" outlineLevel="1" x14ac:dyDescent="0.25">
      <c r="A63" s="157"/>
      <c r="B63" s="158"/>
      <c r="C63" s="187" t="s">
        <v>222</v>
      </c>
      <c r="D63" s="162"/>
      <c r="E63" s="163">
        <v>0.42714999999999997</v>
      </c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50"/>
      <c r="Z63" s="150"/>
      <c r="AA63" s="150"/>
      <c r="AB63" s="150"/>
      <c r="AC63" s="150"/>
      <c r="AD63" s="150"/>
      <c r="AE63" s="150"/>
      <c r="AF63" s="150"/>
      <c r="AG63" s="150" t="s">
        <v>148</v>
      </c>
      <c r="AH63" s="150">
        <v>0</v>
      </c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</row>
    <row r="64" spans="1:60" outlineLevel="1" x14ac:dyDescent="0.25">
      <c r="A64" s="171">
        <v>24</v>
      </c>
      <c r="B64" s="172" t="s">
        <v>223</v>
      </c>
      <c r="C64" s="186" t="s">
        <v>224</v>
      </c>
      <c r="D64" s="173" t="s">
        <v>142</v>
      </c>
      <c r="E64" s="174">
        <v>6.7545000000000002</v>
      </c>
      <c r="F64" s="175"/>
      <c r="G64" s="176">
        <f>ROUND(E64*F64,2)</f>
        <v>0</v>
      </c>
      <c r="H64" s="161"/>
      <c r="I64" s="160">
        <f>ROUND(E64*H64,2)</f>
        <v>0</v>
      </c>
      <c r="J64" s="161"/>
      <c r="K64" s="160">
        <f>ROUND(E64*J64,2)</f>
        <v>0</v>
      </c>
      <c r="L64" s="160">
        <v>21</v>
      </c>
      <c r="M64" s="160">
        <f>G64*(1+L64/100)</f>
        <v>0</v>
      </c>
      <c r="N64" s="160">
        <v>1.837</v>
      </c>
      <c r="O64" s="160">
        <f>ROUND(E64*N64,2)</f>
        <v>12.41</v>
      </c>
      <c r="P64" s="160">
        <v>0</v>
      </c>
      <c r="Q64" s="160">
        <f>ROUND(E64*P64,2)</f>
        <v>0</v>
      </c>
      <c r="R64" s="160"/>
      <c r="S64" s="160" t="s">
        <v>143</v>
      </c>
      <c r="T64" s="160" t="s">
        <v>144</v>
      </c>
      <c r="U64" s="160">
        <v>1.8360000000000001</v>
      </c>
      <c r="V64" s="160">
        <f>ROUND(E64*U64,2)</f>
        <v>12.4</v>
      </c>
      <c r="W64" s="160"/>
      <c r="X64" s="160" t="s">
        <v>145</v>
      </c>
      <c r="Y64" s="150"/>
      <c r="Z64" s="150"/>
      <c r="AA64" s="150"/>
      <c r="AB64" s="150"/>
      <c r="AC64" s="150"/>
      <c r="AD64" s="150"/>
      <c r="AE64" s="150"/>
      <c r="AF64" s="150"/>
      <c r="AG64" s="150" t="s">
        <v>146</v>
      </c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</row>
    <row r="65" spans="1:60" ht="20.399999999999999" outlineLevel="1" x14ac:dyDescent="0.25">
      <c r="A65" s="157"/>
      <c r="B65" s="158"/>
      <c r="C65" s="187" t="s">
        <v>225</v>
      </c>
      <c r="D65" s="162"/>
      <c r="E65" s="163">
        <v>6.7545000000000002</v>
      </c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50"/>
      <c r="Z65" s="150"/>
      <c r="AA65" s="150"/>
      <c r="AB65" s="150"/>
      <c r="AC65" s="150"/>
      <c r="AD65" s="150"/>
      <c r="AE65" s="150"/>
      <c r="AF65" s="150"/>
      <c r="AG65" s="150" t="s">
        <v>148</v>
      </c>
      <c r="AH65" s="150">
        <v>0</v>
      </c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</row>
    <row r="66" spans="1:60" outlineLevel="1" x14ac:dyDescent="0.25">
      <c r="A66" s="171">
        <v>25</v>
      </c>
      <c r="B66" s="172" t="s">
        <v>226</v>
      </c>
      <c r="C66" s="186" t="s">
        <v>227</v>
      </c>
      <c r="D66" s="173" t="s">
        <v>142</v>
      </c>
      <c r="E66" s="174">
        <v>6.7545000000000002</v>
      </c>
      <c r="F66" s="175"/>
      <c r="G66" s="176">
        <f>ROUND(E66*F66,2)</f>
        <v>0</v>
      </c>
      <c r="H66" s="161"/>
      <c r="I66" s="160">
        <f>ROUND(E66*H66,2)</f>
        <v>0</v>
      </c>
      <c r="J66" s="161"/>
      <c r="K66" s="160">
        <f>ROUND(E66*J66,2)</f>
        <v>0</v>
      </c>
      <c r="L66" s="160">
        <v>21</v>
      </c>
      <c r="M66" s="160">
        <f>G66*(1+L66/100)</f>
        <v>0</v>
      </c>
      <c r="N66" s="160">
        <v>1.837</v>
      </c>
      <c r="O66" s="160">
        <f>ROUND(E66*N66,2)</f>
        <v>12.41</v>
      </c>
      <c r="P66" s="160">
        <v>0</v>
      </c>
      <c r="Q66" s="160">
        <f>ROUND(E66*P66,2)</f>
        <v>0</v>
      </c>
      <c r="R66" s="160"/>
      <c r="S66" s="160" t="s">
        <v>143</v>
      </c>
      <c r="T66" s="160" t="s">
        <v>144</v>
      </c>
      <c r="U66" s="160">
        <v>1.8360000000000001</v>
      </c>
      <c r="V66" s="160">
        <f>ROUND(E66*U66,2)</f>
        <v>12.4</v>
      </c>
      <c r="W66" s="160"/>
      <c r="X66" s="160" t="s">
        <v>145</v>
      </c>
      <c r="Y66" s="150"/>
      <c r="Z66" s="150"/>
      <c r="AA66" s="150"/>
      <c r="AB66" s="150"/>
      <c r="AC66" s="150"/>
      <c r="AD66" s="150"/>
      <c r="AE66" s="150"/>
      <c r="AF66" s="150"/>
      <c r="AG66" s="150" t="s">
        <v>146</v>
      </c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ht="20.399999999999999" outlineLevel="1" x14ac:dyDescent="0.25">
      <c r="A67" s="157"/>
      <c r="B67" s="158"/>
      <c r="C67" s="187" t="s">
        <v>212</v>
      </c>
      <c r="D67" s="162"/>
      <c r="E67" s="163">
        <v>6.7545000000000002</v>
      </c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50"/>
      <c r="Z67" s="150"/>
      <c r="AA67" s="150"/>
      <c r="AB67" s="150"/>
      <c r="AC67" s="150"/>
      <c r="AD67" s="150"/>
      <c r="AE67" s="150"/>
      <c r="AF67" s="150"/>
      <c r="AG67" s="150" t="s">
        <v>148</v>
      </c>
      <c r="AH67" s="150">
        <v>0</v>
      </c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x14ac:dyDescent="0.25">
      <c r="A68" s="165" t="s">
        <v>138</v>
      </c>
      <c r="B68" s="166" t="s">
        <v>70</v>
      </c>
      <c r="C68" s="185" t="s">
        <v>71</v>
      </c>
      <c r="D68" s="167"/>
      <c r="E68" s="168"/>
      <c r="F68" s="169"/>
      <c r="G68" s="170">
        <f>SUMIF(AG69:AG74,"&lt;&gt;NOR",G69:G74)</f>
        <v>0</v>
      </c>
      <c r="H68" s="164"/>
      <c r="I68" s="164">
        <f>SUM(I69:I74)</f>
        <v>0</v>
      </c>
      <c r="J68" s="164"/>
      <c r="K68" s="164">
        <f>SUM(K69:K74)</f>
        <v>0</v>
      </c>
      <c r="L68" s="164"/>
      <c r="M68" s="164">
        <f>SUM(M69:M74)</f>
        <v>0</v>
      </c>
      <c r="N68" s="164"/>
      <c r="O68" s="164">
        <f>SUM(O69:O74)</f>
        <v>0</v>
      </c>
      <c r="P68" s="164"/>
      <c r="Q68" s="164">
        <f>SUM(Q69:Q74)</f>
        <v>0</v>
      </c>
      <c r="R68" s="164"/>
      <c r="S68" s="164"/>
      <c r="T68" s="164"/>
      <c r="U68" s="164"/>
      <c r="V68" s="164">
        <f>SUM(V69:V74)</f>
        <v>4.9399999999999995</v>
      </c>
      <c r="W68" s="164"/>
      <c r="X68" s="164"/>
      <c r="AG68" t="s">
        <v>139</v>
      </c>
    </row>
    <row r="69" spans="1:60" outlineLevel="1" x14ac:dyDescent="0.25">
      <c r="A69" s="171">
        <v>26</v>
      </c>
      <c r="B69" s="172" t="s">
        <v>228</v>
      </c>
      <c r="C69" s="186" t="s">
        <v>229</v>
      </c>
      <c r="D69" s="173" t="s">
        <v>195</v>
      </c>
      <c r="E69" s="174">
        <v>71</v>
      </c>
      <c r="F69" s="175"/>
      <c r="G69" s="176">
        <f>ROUND(E69*F69,2)</f>
        <v>0</v>
      </c>
      <c r="H69" s="161"/>
      <c r="I69" s="160">
        <f>ROUND(E69*H69,2)</f>
        <v>0</v>
      </c>
      <c r="J69" s="161"/>
      <c r="K69" s="160">
        <f>ROUND(E69*J69,2)</f>
        <v>0</v>
      </c>
      <c r="L69" s="160">
        <v>21</v>
      </c>
      <c r="M69" s="160">
        <f>G69*(1+L69/100)</f>
        <v>0</v>
      </c>
      <c r="N69" s="160">
        <v>0</v>
      </c>
      <c r="O69" s="160">
        <f>ROUND(E69*N69,2)</f>
        <v>0</v>
      </c>
      <c r="P69" s="160">
        <v>0</v>
      </c>
      <c r="Q69" s="160">
        <f>ROUND(E69*P69,2)</f>
        <v>0</v>
      </c>
      <c r="R69" s="160"/>
      <c r="S69" s="160" t="s">
        <v>143</v>
      </c>
      <c r="T69" s="160" t="s">
        <v>144</v>
      </c>
      <c r="U69" s="160">
        <v>0.06</v>
      </c>
      <c r="V69" s="160">
        <f>ROUND(E69*U69,2)</f>
        <v>4.26</v>
      </c>
      <c r="W69" s="160"/>
      <c r="X69" s="160" t="s">
        <v>145</v>
      </c>
      <c r="Y69" s="150"/>
      <c r="Z69" s="150"/>
      <c r="AA69" s="150"/>
      <c r="AB69" s="150"/>
      <c r="AC69" s="150"/>
      <c r="AD69" s="150"/>
      <c r="AE69" s="150"/>
      <c r="AF69" s="150"/>
      <c r="AG69" s="150" t="s">
        <v>146</v>
      </c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outlineLevel="1" x14ac:dyDescent="0.25">
      <c r="A70" s="157"/>
      <c r="B70" s="158"/>
      <c r="C70" s="187" t="s">
        <v>230</v>
      </c>
      <c r="D70" s="162"/>
      <c r="E70" s="163">
        <v>71</v>
      </c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50"/>
      <c r="Z70" s="150"/>
      <c r="AA70" s="150"/>
      <c r="AB70" s="150"/>
      <c r="AC70" s="150"/>
      <c r="AD70" s="150"/>
      <c r="AE70" s="150"/>
      <c r="AF70" s="150"/>
      <c r="AG70" s="150" t="s">
        <v>148</v>
      </c>
      <c r="AH70" s="150">
        <v>0</v>
      </c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</row>
    <row r="71" spans="1:60" outlineLevel="1" x14ac:dyDescent="0.25">
      <c r="A71" s="171">
        <v>27</v>
      </c>
      <c r="B71" s="172" t="s">
        <v>231</v>
      </c>
      <c r="C71" s="186" t="s">
        <v>232</v>
      </c>
      <c r="D71" s="173" t="s">
        <v>191</v>
      </c>
      <c r="E71" s="174">
        <v>1</v>
      </c>
      <c r="F71" s="175"/>
      <c r="G71" s="176">
        <f>ROUND(E71*F71,2)</f>
        <v>0</v>
      </c>
      <c r="H71" s="161"/>
      <c r="I71" s="160">
        <f>ROUND(E71*H71,2)</f>
        <v>0</v>
      </c>
      <c r="J71" s="161"/>
      <c r="K71" s="160">
        <f>ROUND(E71*J71,2)</f>
        <v>0</v>
      </c>
      <c r="L71" s="160">
        <v>21</v>
      </c>
      <c r="M71" s="160">
        <f>G71*(1+L71/100)</f>
        <v>0</v>
      </c>
      <c r="N71" s="160">
        <v>4.6800000000000001E-3</v>
      </c>
      <c r="O71" s="160">
        <f>ROUND(E71*N71,2)</f>
        <v>0</v>
      </c>
      <c r="P71" s="160">
        <v>0</v>
      </c>
      <c r="Q71" s="160">
        <f>ROUND(E71*P71,2)</f>
        <v>0</v>
      </c>
      <c r="R71" s="160"/>
      <c r="S71" s="160" t="s">
        <v>143</v>
      </c>
      <c r="T71" s="160" t="s">
        <v>144</v>
      </c>
      <c r="U71" s="160">
        <v>0.68</v>
      </c>
      <c r="V71" s="160">
        <f>ROUND(E71*U71,2)</f>
        <v>0.68</v>
      </c>
      <c r="W71" s="160"/>
      <c r="X71" s="160" t="s">
        <v>145</v>
      </c>
      <c r="Y71" s="150"/>
      <c r="Z71" s="150"/>
      <c r="AA71" s="150"/>
      <c r="AB71" s="150"/>
      <c r="AC71" s="150"/>
      <c r="AD71" s="150"/>
      <c r="AE71" s="150"/>
      <c r="AF71" s="150"/>
      <c r="AG71" s="150" t="s">
        <v>146</v>
      </c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</row>
    <row r="72" spans="1:60" outlineLevel="1" x14ac:dyDescent="0.25">
      <c r="A72" s="157"/>
      <c r="B72" s="158"/>
      <c r="C72" s="187" t="s">
        <v>233</v>
      </c>
      <c r="D72" s="162"/>
      <c r="E72" s="163">
        <v>1</v>
      </c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50"/>
      <c r="Z72" s="150"/>
      <c r="AA72" s="150"/>
      <c r="AB72" s="150"/>
      <c r="AC72" s="150"/>
      <c r="AD72" s="150"/>
      <c r="AE72" s="150"/>
      <c r="AF72" s="150"/>
      <c r="AG72" s="150" t="s">
        <v>148</v>
      </c>
      <c r="AH72" s="150">
        <v>0</v>
      </c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</row>
    <row r="73" spans="1:60" outlineLevel="1" x14ac:dyDescent="0.25">
      <c r="A73" s="171">
        <v>28</v>
      </c>
      <c r="B73" s="172" t="s">
        <v>234</v>
      </c>
      <c r="C73" s="186" t="s">
        <v>235</v>
      </c>
      <c r="D73" s="173" t="s">
        <v>191</v>
      </c>
      <c r="E73" s="174">
        <v>1</v>
      </c>
      <c r="F73" s="175"/>
      <c r="G73" s="176">
        <f>ROUND(E73*F73,2)</f>
        <v>0</v>
      </c>
      <c r="H73" s="161"/>
      <c r="I73" s="160">
        <f>ROUND(E73*H73,2)</f>
        <v>0</v>
      </c>
      <c r="J73" s="161"/>
      <c r="K73" s="160">
        <f>ROUND(E73*J73,2)</f>
        <v>0</v>
      </c>
      <c r="L73" s="160">
        <v>21</v>
      </c>
      <c r="M73" s="160">
        <f>G73*(1+L73/100)</f>
        <v>0</v>
      </c>
      <c r="N73" s="160">
        <v>0</v>
      </c>
      <c r="O73" s="160">
        <f>ROUND(E73*N73,2)</f>
        <v>0</v>
      </c>
      <c r="P73" s="160">
        <v>0</v>
      </c>
      <c r="Q73" s="160">
        <f>ROUND(E73*P73,2)</f>
        <v>0</v>
      </c>
      <c r="R73" s="160"/>
      <c r="S73" s="160" t="s">
        <v>236</v>
      </c>
      <c r="T73" s="160" t="s">
        <v>144</v>
      </c>
      <c r="U73" s="160">
        <v>0</v>
      </c>
      <c r="V73" s="160">
        <f>ROUND(E73*U73,2)</f>
        <v>0</v>
      </c>
      <c r="W73" s="160"/>
      <c r="X73" s="160" t="s">
        <v>183</v>
      </c>
      <c r="Y73" s="150"/>
      <c r="Z73" s="150"/>
      <c r="AA73" s="150"/>
      <c r="AB73" s="150"/>
      <c r="AC73" s="150"/>
      <c r="AD73" s="150"/>
      <c r="AE73" s="150"/>
      <c r="AF73" s="150"/>
      <c r="AG73" s="150" t="s">
        <v>184</v>
      </c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</row>
    <row r="74" spans="1:60" outlineLevel="1" x14ac:dyDescent="0.25">
      <c r="A74" s="157"/>
      <c r="B74" s="158"/>
      <c r="C74" s="187" t="s">
        <v>233</v>
      </c>
      <c r="D74" s="162"/>
      <c r="E74" s="163">
        <v>1</v>
      </c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50"/>
      <c r="Z74" s="150"/>
      <c r="AA74" s="150"/>
      <c r="AB74" s="150"/>
      <c r="AC74" s="150"/>
      <c r="AD74" s="150"/>
      <c r="AE74" s="150"/>
      <c r="AF74" s="150"/>
      <c r="AG74" s="150" t="s">
        <v>148</v>
      </c>
      <c r="AH74" s="150">
        <v>0</v>
      </c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x14ac:dyDescent="0.25">
      <c r="A75" s="165" t="s">
        <v>138</v>
      </c>
      <c r="B75" s="166" t="s">
        <v>72</v>
      </c>
      <c r="C75" s="185" t="s">
        <v>73</v>
      </c>
      <c r="D75" s="167"/>
      <c r="E75" s="168"/>
      <c r="F75" s="169"/>
      <c r="G75" s="170">
        <f>SUMIF(AG76:AG81,"&lt;&gt;NOR",G76:G81)</f>
        <v>0</v>
      </c>
      <c r="H75" s="164"/>
      <c r="I75" s="164">
        <f>SUM(I76:I81)</f>
        <v>0</v>
      </c>
      <c r="J75" s="164"/>
      <c r="K75" s="164">
        <f>SUM(K76:K81)</f>
        <v>0</v>
      </c>
      <c r="L75" s="164"/>
      <c r="M75" s="164">
        <f>SUM(M76:M81)</f>
        <v>0</v>
      </c>
      <c r="N75" s="164"/>
      <c r="O75" s="164">
        <f>SUM(O76:O81)</f>
        <v>0</v>
      </c>
      <c r="P75" s="164"/>
      <c r="Q75" s="164">
        <f>SUM(Q76:Q81)</f>
        <v>0</v>
      </c>
      <c r="R75" s="164"/>
      <c r="S75" s="164"/>
      <c r="T75" s="164"/>
      <c r="U75" s="164"/>
      <c r="V75" s="164">
        <f>SUM(V76:V81)</f>
        <v>166</v>
      </c>
      <c r="W75" s="164"/>
      <c r="X75" s="164"/>
      <c r="AG75" t="s">
        <v>139</v>
      </c>
    </row>
    <row r="76" spans="1:60" outlineLevel="1" x14ac:dyDescent="0.25">
      <c r="A76" s="171">
        <v>29</v>
      </c>
      <c r="B76" s="172" t="s">
        <v>237</v>
      </c>
      <c r="C76" s="186" t="s">
        <v>238</v>
      </c>
      <c r="D76" s="173" t="s">
        <v>191</v>
      </c>
      <c r="E76" s="174">
        <v>1</v>
      </c>
      <c r="F76" s="175"/>
      <c r="G76" s="176">
        <f>ROUND(E76*F76,2)</f>
        <v>0</v>
      </c>
      <c r="H76" s="161"/>
      <c r="I76" s="160">
        <f>ROUND(E76*H76,2)</f>
        <v>0</v>
      </c>
      <c r="J76" s="161"/>
      <c r="K76" s="160">
        <f>ROUND(E76*J76,2)</f>
        <v>0</v>
      </c>
      <c r="L76" s="160">
        <v>21</v>
      </c>
      <c r="M76" s="160">
        <f>G76*(1+L76/100)</f>
        <v>0</v>
      </c>
      <c r="N76" s="160">
        <v>0</v>
      </c>
      <c r="O76" s="160">
        <f>ROUND(E76*N76,2)</f>
        <v>0</v>
      </c>
      <c r="P76" s="160">
        <v>0</v>
      </c>
      <c r="Q76" s="160">
        <f>ROUND(E76*P76,2)</f>
        <v>0</v>
      </c>
      <c r="R76" s="160"/>
      <c r="S76" s="160" t="s">
        <v>236</v>
      </c>
      <c r="T76" s="160" t="s">
        <v>144</v>
      </c>
      <c r="U76" s="160">
        <v>0</v>
      </c>
      <c r="V76" s="160">
        <f>ROUND(E76*U76,2)</f>
        <v>0</v>
      </c>
      <c r="W76" s="160"/>
      <c r="X76" s="160" t="s">
        <v>145</v>
      </c>
      <c r="Y76" s="150"/>
      <c r="Z76" s="150"/>
      <c r="AA76" s="150"/>
      <c r="AB76" s="150"/>
      <c r="AC76" s="150"/>
      <c r="AD76" s="150"/>
      <c r="AE76" s="150"/>
      <c r="AF76" s="150"/>
      <c r="AG76" s="150" t="s">
        <v>146</v>
      </c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ht="20.399999999999999" outlineLevel="1" x14ac:dyDescent="0.25">
      <c r="A77" s="157"/>
      <c r="B77" s="158"/>
      <c r="C77" s="187" t="s">
        <v>239</v>
      </c>
      <c r="D77" s="162"/>
      <c r="E77" s="163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50"/>
      <c r="Z77" s="150"/>
      <c r="AA77" s="150"/>
      <c r="AB77" s="150"/>
      <c r="AC77" s="150"/>
      <c r="AD77" s="150"/>
      <c r="AE77" s="150"/>
      <c r="AF77" s="150"/>
      <c r="AG77" s="150" t="s">
        <v>148</v>
      </c>
      <c r="AH77" s="150">
        <v>0</v>
      </c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ht="30.6" outlineLevel="1" x14ac:dyDescent="0.25">
      <c r="A78" s="157"/>
      <c r="B78" s="158"/>
      <c r="C78" s="187" t="s">
        <v>240</v>
      </c>
      <c r="D78" s="162"/>
      <c r="E78" s="163">
        <v>1</v>
      </c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50"/>
      <c r="Z78" s="150"/>
      <c r="AA78" s="150"/>
      <c r="AB78" s="150"/>
      <c r="AC78" s="150"/>
      <c r="AD78" s="150"/>
      <c r="AE78" s="150"/>
      <c r="AF78" s="150"/>
      <c r="AG78" s="150" t="s">
        <v>148</v>
      </c>
      <c r="AH78" s="150">
        <v>0</v>
      </c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</row>
    <row r="79" spans="1:60" outlineLevel="1" x14ac:dyDescent="0.25">
      <c r="A79" s="171">
        <v>30</v>
      </c>
      <c r="B79" s="172" t="s">
        <v>241</v>
      </c>
      <c r="C79" s="186" t="s">
        <v>242</v>
      </c>
      <c r="D79" s="173" t="s">
        <v>243</v>
      </c>
      <c r="E79" s="174">
        <v>166</v>
      </c>
      <c r="F79" s="175"/>
      <c r="G79" s="176">
        <f>ROUND(E79*F79,2)</f>
        <v>0</v>
      </c>
      <c r="H79" s="161"/>
      <c r="I79" s="160">
        <f>ROUND(E79*H79,2)</f>
        <v>0</v>
      </c>
      <c r="J79" s="161"/>
      <c r="K79" s="160">
        <f>ROUND(E79*J79,2)</f>
        <v>0</v>
      </c>
      <c r="L79" s="160">
        <v>21</v>
      </c>
      <c r="M79" s="160">
        <f>G79*(1+L79/100)</f>
        <v>0</v>
      </c>
      <c r="N79" s="160">
        <v>0</v>
      </c>
      <c r="O79" s="160">
        <f>ROUND(E79*N79,2)</f>
        <v>0</v>
      </c>
      <c r="P79" s="160">
        <v>0</v>
      </c>
      <c r="Q79" s="160">
        <f>ROUND(E79*P79,2)</f>
        <v>0</v>
      </c>
      <c r="R79" s="160" t="s">
        <v>244</v>
      </c>
      <c r="S79" s="160" t="s">
        <v>143</v>
      </c>
      <c r="T79" s="160" t="s">
        <v>144</v>
      </c>
      <c r="U79" s="160">
        <v>1</v>
      </c>
      <c r="V79" s="160">
        <f>ROUND(E79*U79,2)</f>
        <v>166</v>
      </c>
      <c r="W79" s="160"/>
      <c r="X79" s="160" t="s">
        <v>245</v>
      </c>
      <c r="Y79" s="150"/>
      <c r="Z79" s="150"/>
      <c r="AA79" s="150"/>
      <c r="AB79" s="150"/>
      <c r="AC79" s="150"/>
      <c r="AD79" s="150"/>
      <c r="AE79" s="150"/>
      <c r="AF79" s="150"/>
      <c r="AG79" s="150" t="s">
        <v>246</v>
      </c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</row>
    <row r="80" spans="1:60" ht="20.399999999999999" outlineLevel="1" x14ac:dyDescent="0.25">
      <c r="A80" s="157"/>
      <c r="B80" s="158"/>
      <c r="C80" s="187" t="s">
        <v>247</v>
      </c>
      <c r="D80" s="162"/>
      <c r="E80" s="163">
        <v>70</v>
      </c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50"/>
      <c r="Z80" s="150"/>
      <c r="AA80" s="150"/>
      <c r="AB80" s="150"/>
      <c r="AC80" s="150"/>
      <c r="AD80" s="150"/>
      <c r="AE80" s="150"/>
      <c r="AF80" s="150"/>
      <c r="AG80" s="150" t="s">
        <v>148</v>
      </c>
      <c r="AH80" s="150">
        <v>0</v>
      </c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</row>
    <row r="81" spans="1:60" ht="20.399999999999999" outlineLevel="1" x14ac:dyDescent="0.25">
      <c r="A81" s="157"/>
      <c r="B81" s="158"/>
      <c r="C81" s="187" t="s">
        <v>248</v>
      </c>
      <c r="D81" s="162"/>
      <c r="E81" s="163">
        <v>96</v>
      </c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50"/>
      <c r="Z81" s="150"/>
      <c r="AA81" s="150"/>
      <c r="AB81" s="150"/>
      <c r="AC81" s="150"/>
      <c r="AD81" s="150"/>
      <c r="AE81" s="150"/>
      <c r="AF81" s="150"/>
      <c r="AG81" s="150" t="s">
        <v>148</v>
      </c>
      <c r="AH81" s="150">
        <v>0</v>
      </c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x14ac:dyDescent="0.25">
      <c r="A82" s="165" t="s">
        <v>138</v>
      </c>
      <c r="B82" s="166" t="s">
        <v>74</v>
      </c>
      <c r="C82" s="185" t="s">
        <v>75</v>
      </c>
      <c r="D82" s="167"/>
      <c r="E82" s="168"/>
      <c r="F82" s="169"/>
      <c r="G82" s="170">
        <f>SUMIF(AG83:AG84,"&lt;&gt;NOR",G83:G84)</f>
        <v>0</v>
      </c>
      <c r="H82" s="164"/>
      <c r="I82" s="164">
        <f>SUM(I83:I84)</f>
        <v>0</v>
      </c>
      <c r="J82" s="164"/>
      <c r="K82" s="164">
        <f>SUM(K83:K84)</f>
        <v>0</v>
      </c>
      <c r="L82" s="164"/>
      <c r="M82" s="164">
        <f>SUM(M83:M84)</f>
        <v>0</v>
      </c>
      <c r="N82" s="164"/>
      <c r="O82" s="164">
        <f>SUM(O83:O84)</f>
        <v>0</v>
      </c>
      <c r="P82" s="164"/>
      <c r="Q82" s="164">
        <f>SUM(Q83:Q84)</f>
        <v>0</v>
      </c>
      <c r="R82" s="164"/>
      <c r="S82" s="164"/>
      <c r="T82" s="164"/>
      <c r="U82" s="164"/>
      <c r="V82" s="164">
        <f>SUM(V83:V84)</f>
        <v>0.08</v>
      </c>
      <c r="W82" s="164"/>
      <c r="X82" s="164"/>
      <c r="AG82" t="s">
        <v>139</v>
      </c>
    </row>
    <row r="83" spans="1:60" outlineLevel="1" x14ac:dyDescent="0.25">
      <c r="A83" s="171">
        <v>31</v>
      </c>
      <c r="B83" s="172" t="s">
        <v>249</v>
      </c>
      <c r="C83" s="186" t="s">
        <v>250</v>
      </c>
      <c r="D83" s="173" t="s">
        <v>142</v>
      </c>
      <c r="E83" s="174">
        <v>1.536</v>
      </c>
      <c r="F83" s="175"/>
      <c r="G83" s="176">
        <f>ROUND(E83*F83,2)</f>
        <v>0</v>
      </c>
      <c r="H83" s="161"/>
      <c r="I83" s="160">
        <f>ROUND(E83*H83,2)</f>
        <v>0</v>
      </c>
      <c r="J83" s="161"/>
      <c r="K83" s="160">
        <f>ROUND(E83*J83,2)</f>
        <v>0</v>
      </c>
      <c r="L83" s="160">
        <v>21</v>
      </c>
      <c r="M83" s="160">
        <f>G83*(1+L83/100)</f>
        <v>0</v>
      </c>
      <c r="N83" s="160">
        <v>1.0000000000000001E-5</v>
      </c>
      <c r="O83" s="160">
        <f>ROUND(E83*N83,2)</f>
        <v>0</v>
      </c>
      <c r="P83" s="160">
        <v>0</v>
      </c>
      <c r="Q83" s="160">
        <f>ROUND(E83*P83,2)</f>
        <v>0</v>
      </c>
      <c r="R83" s="160"/>
      <c r="S83" s="160" t="s">
        <v>143</v>
      </c>
      <c r="T83" s="160" t="s">
        <v>144</v>
      </c>
      <c r="U83" s="160">
        <v>0.05</v>
      </c>
      <c r="V83" s="160">
        <f>ROUND(E83*U83,2)</f>
        <v>0.08</v>
      </c>
      <c r="W83" s="160"/>
      <c r="X83" s="160" t="s">
        <v>145</v>
      </c>
      <c r="Y83" s="150"/>
      <c r="Z83" s="150"/>
      <c r="AA83" s="150"/>
      <c r="AB83" s="150"/>
      <c r="AC83" s="150"/>
      <c r="AD83" s="150"/>
      <c r="AE83" s="150"/>
      <c r="AF83" s="150"/>
      <c r="AG83" s="150" t="s">
        <v>146</v>
      </c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</row>
    <row r="84" spans="1:60" outlineLevel="1" x14ac:dyDescent="0.25">
      <c r="A84" s="157"/>
      <c r="B84" s="158"/>
      <c r="C84" s="187" t="s">
        <v>251</v>
      </c>
      <c r="D84" s="162"/>
      <c r="E84" s="163">
        <v>1.536</v>
      </c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50"/>
      <c r="Z84" s="150"/>
      <c r="AA84" s="150"/>
      <c r="AB84" s="150"/>
      <c r="AC84" s="150"/>
      <c r="AD84" s="150"/>
      <c r="AE84" s="150"/>
      <c r="AF84" s="150"/>
      <c r="AG84" s="150" t="s">
        <v>148</v>
      </c>
      <c r="AH84" s="150">
        <v>0</v>
      </c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ht="26.4" x14ac:dyDescent="0.25">
      <c r="A85" s="165" t="s">
        <v>138</v>
      </c>
      <c r="B85" s="166" t="s">
        <v>76</v>
      </c>
      <c r="C85" s="185" t="s">
        <v>77</v>
      </c>
      <c r="D85" s="167"/>
      <c r="E85" s="168"/>
      <c r="F85" s="169"/>
      <c r="G85" s="170">
        <f>SUMIF(AG86:AG93,"&lt;&gt;NOR",G86:G93)</f>
        <v>0</v>
      </c>
      <c r="H85" s="164"/>
      <c r="I85" s="164">
        <f>SUM(I86:I93)</f>
        <v>0</v>
      </c>
      <c r="J85" s="164"/>
      <c r="K85" s="164">
        <f>SUM(K86:K93)</f>
        <v>0</v>
      </c>
      <c r="L85" s="164"/>
      <c r="M85" s="164">
        <f>SUM(M86:M93)</f>
        <v>0</v>
      </c>
      <c r="N85" s="164"/>
      <c r="O85" s="164">
        <f>SUM(O86:O93)</f>
        <v>0.01</v>
      </c>
      <c r="P85" s="164"/>
      <c r="Q85" s="164">
        <f>SUM(Q86:Q93)</f>
        <v>0</v>
      </c>
      <c r="R85" s="164"/>
      <c r="S85" s="164"/>
      <c r="T85" s="164"/>
      <c r="U85" s="164"/>
      <c r="V85" s="164">
        <f>SUM(V86:V93)</f>
        <v>105.22</v>
      </c>
      <c r="W85" s="164"/>
      <c r="X85" s="164"/>
      <c r="AG85" t="s">
        <v>139</v>
      </c>
    </row>
    <row r="86" spans="1:60" outlineLevel="1" x14ac:dyDescent="0.25">
      <c r="A86" s="171">
        <v>32</v>
      </c>
      <c r="B86" s="172" t="s">
        <v>252</v>
      </c>
      <c r="C86" s="186" t="s">
        <v>253</v>
      </c>
      <c r="D86" s="173" t="s">
        <v>175</v>
      </c>
      <c r="E86" s="174">
        <v>333.5</v>
      </c>
      <c r="F86" s="175"/>
      <c r="G86" s="176">
        <f>ROUND(E86*F86,2)</f>
        <v>0</v>
      </c>
      <c r="H86" s="161"/>
      <c r="I86" s="160">
        <f>ROUND(E86*H86,2)</f>
        <v>0</v>
      </c>
      <c r="J86" s="161"/>
      <c r="K86" s="160">
        <f>ROUND(E86*J86,2)</f>
        <v>0</v>
      </c>
      <c r="L86" s="160">
        <v>21</v>
      </c>
      <c r="M86" s="160">
        <f>G86*(1+L86/100)</f>
        <v>0</v>
      </c>
      <c r="N86" s="160">
        <v>4.0000000000000003E-5</v>
      </c>
      <c r="O86" s="160">
        <f>ROUND(E86*N86,2)</f>
        <v>0.01</v>
      </c>
      <c r="P86" s="160">
        <v>0</v>
      </c>
      <c r="Q86" s="160">
        <f>ROUND(E86*P86,2)</f>
        <v>0</v>
      </c>
      <c r="R86" s="160"/>
      <c r="S86" s="160" t="s">
        <v>143</v>
      </c>
      <c r="T86" s="160" t="s">
        <v>144</v>
      </c>
      <c r="U86" s="160">
        <v>0.31</v>
      </c>
      <c r="V86" s="160">
        <f>ROUND(E86*U86,2)</f>
        <v>103.39</v>
      </c>
      <c r="W86" s="160"/>
      <c r="X86" s="160" t="s">
        <v>145</v>
      </c>
      <c r="Y86" s="150"/>
      <c r="Z86" s="150"/>
      <c r="AA86" s="150"/>
      <c r="AB86" s="150"/>
      <c r="AC86" s="150"/>
      <c r="AD86" s="150"/>
      <c r="AE86" s="150"/>
      <c r="AF86" s="150"/>
      <c r="AG86" s="150" t="s">
        <v>146</v>
      </c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</row>
    <row r="87" spans="1:60" outlineLevel="1" x14ac:dyDescent="0.25">
      <c r="A87" s="157"/>
      <c r="B87" s="158"/>
      <c r="C87" s="187" t="s">
        <v>254</v>
      </c>
      <c r="D87" s="162"/>
      <c r="E87" s="163">
        <v>333.5</v>
      </c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50"/>
      <c r="Z87" s="150"/>
      <c r="AA87" s="150"/>
      <c r="AB87" s="150"/>
      <c r="AC87" s="150"/>
      <c r="AD87" s="150"/>
      <c r="AE87" s="150"/>
      <c r="AF87" s="150"/>
      <c r="AG87" s="150" t="s">
        <v>148</v>
      </c>
      <c r="AH87" s="150">
        <v>0</v>
      </c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</row>
    <row r="88" spans="1:60" ht="20.399999999999999" outlineLevel="1" x14ac:dyDescent="0.25">
      <c r="A88" s="171">
        <v>33</v>
      </c>
      <c r="B88" s="172" t="s">
        <v>255</v>
      </c>
      <c r="C88" s="186" t="s">
        <v>256</v>
      </c>
      <c r="D88" s="173" t="s">
        <v>191</v>
      </c>
      <c r="E88" s="174">
        <v>2</v>
      </c>
      <c r="F88" s="175"/>
      <c r="G88" s="176">
        <f>ROUND(E88*F88,2)</f>
        <v>0</v>
      </c>
      <c r="H88" s="161"/>
      <c r="I88" s="160">
        <f>ROUND(E88*H88,2)</f>
        <v>0</v>
      </c>
      <c r="J88" s="161"/>
      <c r="K88" s="160">
        <f>ROUND(E88*J88,2)</f>
        <v>0</v>
      </c>
      <c r="L88" s="160">
        <v>21</v>
      </c>
      <c r="M88" s="160">
        <f>G88*(1+L88/100)</f>
        <v>0</v>
      </c>
      <c r="N88" s="160">
        <v>0</v>
      </c>
      <c r="O88" s="160">
        <f>ROUND(E88*N88,2)</f>
        <v>0</v>
      </c>
      <c r="P88" s="160">
        <v>0</v>
      </c>
      <c r="Q88" s="160">
        <f>ROUND(E88*P88,2)</f>
        <v>0</v>
      </c>
      <c r="R88" s="160"/>
      <c r="S88" s="160" t="s">
        <v>236</v>
      </c>
      <c r="T88" s="160" t="s">
        <v>144</v>
      </c>
      <c r="U88" s="160">
        <v>0</v>
      </c>
      <c r="V88" s="160">
        <f>ROUND(E88*U88,2)</f>
        <v>0</v>
      </c>
      <c r="W88" s="160"/>
      <c r="X88" s="160" t="s">
        <v>145</v>
      </c>
      <c r="Y88" s="150"/>
      <c r="Z88" s="150"/>
      <c r="AA88" s="150"/>
      <c r="AB88" s="150"/>
      <c r="AC88" s="150"/>
      <c r="AD88" s="150"/>
      <c r="AE88" s="150"/>
      <c r="AF88" s="150"/>
      <c r="AG88" s="150" t="s">
        <v>146</v>
      </c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outlineLevel="1" x14ac:dyDescent="0.25">
      <c r="A89" s="157"/>
      <c r="B89" s="158"/>
      <c r="C89" s="187" t="s">
        <v>257</v>
      </c>
      <c r="D89" s="162"/>
      <c r="E89" s="163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50"/>
      <c r="Z89" s="150"/>
      <c r="AA89" s="150"/>
      <c r="AB89" s="150"/>
      <c r="AC89" s="150"/>
      <c r="AD89" s="150"/>
      <c r="AE89" s="150"/>
      <c r="AF89" s="150"/>
      <c r="AG89" s="150" t="s">
        <v>148</v>
      </c>
      <c r="AH89" s="150">
        <v>0</v>
      </c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</row>
    <row r="90" spans="1:60" outlineLevel="1" x14ac:dyDescent="0.25">
      <c r="A90" s="157"/>
      <c r="B90" s="158"/>
      <c r="C90" s="187" t="s">
        <v>258</v>
      </c>
      <c r="D90" s="162"/>
      <c r="E90" s="163">
        <v>2</v>
      </c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50"/>
      <c r="Z90" s="150"/>
      <c r="AA90" s="150"/>
      <c r="AB90" s="150"/>
      <c r="AC90" s="150"/>
      <c r="AD90" s="150"/>
      <c r="AE90" s="150"/>
      <c r="AF90" s="150"/>
      <c r="AG90" s="150" t="s">
        <v>148</v>
      </c>
      <c r="AH90" s="150">
        <v>0</v>
      </c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</row>
    <row r="91" spans="1:60" outlineLevel="1" x14ac:dyDescent="0.25">
      <c r="A91" s="171">
        <v>34</v>
      </c>
      <c r="B91" s="172" t="s">
        <v>259</v>
      </c>
      <c r="C91" s="186" t="s">
        <v>260</v>
      </c>
      <c r="D91" s="173" t="s">
        <v>175</v>
      </c>
      <c r="E91" s="174">
        <v>12.16</v>
      </c>
      <c r="F91" s="175"/>
      <c r="G91" s="176">
        <f>ROUND(E91*F91,2)</f>
        <v>0</v>
      </c>
      <c r="H91" s="161"/>
      <c r="I91" s="160">
        <f>ROUND(E91*H91,2)</f>
        <v>0</v>
      </c>
      <c r="J91" s="161"/>
      <c r="K91" s="160">
        <f>ROUND(E91*J91,2)</f>
        <v>0</v>
      </c>
      <c r="L91" s="160">
        <v>21</v>
      </c>
      <c r="M91" s="160">
        <f>G91*(1+L91/100)</f>
        <v>0</v>
      </c>
      <c r="N91" s="160">
        <v>0</v>
      </c>
      <c r="O91" s="160">
        <f>ROUND(E91*N91,2)</f>
        <v>0</v>
      </c>
      <c r="P91" s="160">
        <v>0</v>
      </c>
      <c r="Q91" s="160">
        <f>ROUND(E91*P91,2)</f>
        <v>0</v>
      </c>
      <c r="R91" s="160"/>
      <c r="S91" s="160" t="s">
        <v>236</v>
      </c>
      <c r="T91" s="160" t="s">
        <v>144</v>
      </c>
      <c r="U91" s="160">
        <v>0.13900000000000001</v>
      </c>
      <c r="V91" s="160">
        <f>ROUND(E91*U91,2)</f>
        <v>1.69</v>
      </c>
      <c r="W91" s="160"/>
      <c r="X91" s="160" t="s">
        <v>145</v>
      </c>
      <c r="Y91" s="150"/>
      <c r="Z91" s="150"/>
      <c r="AA91" s="150"/>
      <c r="AB91" s="150"/>
      <c r="AC91" s="150"/>
      <c r="AD91" s="150"/>
      <c r="AE91" s="150"/>
      <c r="AF91" s="150"/>
      <c r="AG91" s="150" t="s">
        <v>146</v>
      </c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outlineLevel="1" x14ac:dyDescent="0.25">
      <c r="A92" s="157"/>
      <c r="B92" s="158"/>
      <c r="C92" s="187" t="s">
        <v>261</v>
      </c>
      <c r="D92" s="162"/>
      <c r="E92" s="163">
        <v>12.16</v>
      </c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50"/>
      <c r="Z92" s="150"/>
      <c r="AA92" s="150"/>
      <c r="AB92" s="150"/>
      <c r="AC92" s="150"/>
      <c r="AD92" s="150"/>
      <c r="AE92" s="150"/>
      <c r="AF92" s="150"/>
      <c r="AG92" s="150" t="s">
        <v>148</v>
      </c>
      <c r="AH92" s="150">
        <v>0</v>
      </c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</row>
    <row r="93" spans="1:60" outlineLevel="1" x14ac:dyDescent="0.25">
      <c r="A93" s="177">
        <v>35</v>
      </c>
      <c r="B93" s="178" t="s">
        <v>262</v>
      </c>
      <c r="C93" s="188" t="s">
        <v>263</v>
      </c>
      <c r="D93" s="179" t="s">
        <v>191</v>
      </c>
      <c r="E93" s="180">
        <v>1</v>
      </c>
      <c r="F93" s="181"/>
      <c r="G93" s="182">
        <f>ROUND(E93*F93,2)</f>
        <v>0</v>
      </c>
      <c r="H93" s="161"/>
      <c r="I93" s="160">
        <f>ROUND(E93*H93,2)</f>
        <v>0</v>
      </c>
      <c r="J93" s="161"/>
      <c r="K93" s="160">
        <f>ROUND(E93*J93,2)</f>
        <v>0</v>
      </c>
      <c r="L93" s="160">
        <v>21</v>
      </c>
      <c r="M93" s="160">
        <f>G93*(1+L93/100)</f>
        <v>0</v>
      </c>
      <c r="N93" s="160">
        <v>0</v>
      </c>
      <c r="O93" s="160">
        <f>ROUND(E93*N93,2)</f>
        <v>0</v>
      </c>
      <c r="P93" s="160">
        <v>0</v>
      </c>
      <c r="Q93" s="160">
        <f>ROUND(E93*P93,2)</f>
        <v>0</v>
      </c>
      <c r="R93" s="160"/>
      <c r="S93" s="160" t="s">
        <v>236</v>
      </c>
      <c r="T93" s="160" t="s">
        <v>144</v>
      </c>
      <c r="U93" s="160">
        <v>0.14000000000000001</v>
      </c>
      <c r="V93" s="160">
        <f>ROUND(E93*U93,2)</f>
        <v>0.14000000000000001</v>
      </c>
      <c r="W93" s="160"/>
      <c r="X93" s="160" t="s">
        <v>145</v>
      </c>
      <c r="Y93" s="150"/>
      <c r="Z93" s="150"/>
      <c r="AA93" s="150"/>
      <c r="AB93" s="150"/>
      <c r="AC93" s="150"/>
      <c r="AD93" s="150"/>
      <c r="AE93" s="150"/>
      <c r="AF93" s="150"/>
      <c r="AG93" s="150" t="s">
        <v>146</v>
      </c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x14ac:dyDescent="0.25">
      <c r="A94" s="165" t="s">
        <v>138</v>
      </c>
      <c r="B94" s="166" t="s">
        <v>78</v>
      </c>
      <c r="C94" s="185" t="s">
        <v>79</v>
      </c>
      <c r="D94" s="167"/>
      <c r="E94" s="168"/>
      <c r="F94" s="169"/>
      <c r="G94" s="170">
        <f>SUMIF(AG95:AG118,"&lt;&gt;NOR",G95:G118)</f>
        <v>0</v>
      </c>
      <c r="H94" s="164"/>
      <c r="I94" s="164">
        <f>SUM(I95:I118)</f>
        <v>0</v>
      </c>
      <c r="J94" s="164"/>
      <c r="K94" s="164">
        <f>SUM(K95:K118)</f>
        <v>0</v>
      </c>
      <c r="L94" s="164"/>
      <c r="M94" s="164">
        <f>SUM(M95:M118)</f>
        <v>0</v>
      </c>
      <c r="N94" s="164"/>
      <c r="O94" s="164">
        <f>SUM(O95:O118)</f>
        <v>0.03</v>
      </c>
      <c r="P94" s="164"/>
      <c r="Q94" s="164">
        <f>SUM(Q95:Q118)</f>
        <v>43.100000000000009</v>
      </c>
      <c r="R94" s="164"/>
      <c r="S94" s="164"/>
      <c r="T94" s="164"/>
      <c r="U94" s="164"/>
      <c r="V94" s="164">
        <f>SUM(V95:V118)</f>
        <v>310.65000000000003</v>
      </c>
      <c r="W94" s="164"/>
      <c r="X94" s="164"/>
      <c r="AG94" t="s">
        <v>139</v>
      </c>
    </row>
    <row r="95" spans="1:60" outlineLevel="1" x14ac:dyDescent="0.25">
      <c r="A95" s="171">
        <v>36</v>
      </c>
      <c r="B95" s="172" t="s">
        <v>264</v>
      </c>
      <c r="C95" s="186" t="s">
        <v>265</v>
      </c>
      <c r="D95" s="173" t="s">
        <v>175</v>
      </c>
      <c r="E95" s="174">
        <v>12.3</v>
      </c>
      <c r="F95" s="175"/>
      <c r="G95" s="176">
        <f>ROUND(E95*F95,2)</f>
        <v>0</v>
      </c>
      <c r="H95" s="161"/>
      <c r="I95" s="160">
        <f>ROUND(E95*H95,2)</f>
        <v>0</v>
      </c>
      <c r="J95" s="161"/>
      <c r="K95" s="160">
        <f>ROUND(E95*J95,2)</f>
        <v>0</v>
      </c>
      <c r="L95" s="160">
        <v>21</v>
      </c>
      <c r="M95" s="160">
        <f>G95*(1+L95/100)</f>
        <v>0</v>
      </c>
      <c r="N95" s="160">
        <v>6.7000000000000002E-4</v>
      </c>
      <c r="O95" s="160">
        <f>ROUND(E95*N95,2)</f>
        <v>0.01</v>
      </c>
      <c r="P95" s="160">
        <v>0.31900000000000001</v>
      </c>
      <c r="Q95" s="160">
        <f>ROUND(E95*P95,2)</f>
        <v>3.92</v>
      </c>
      <c r="R95" s="160"/>
      <c r="S95" s="160" t="s">
        <v>143</v>
      </c>
      <c r="T95" s="160" t="s">
        <v>144</v>
      </c>
      <c r="U95" s="160">
        <v>0.317</v>
      </c>
      <c r="V95" s="160">
        <f>ROUND(E95*U95,2)</f>
        <v>3.9</v>
      </c>
      <c r="W95" s="160"/>
      <c r="X95" s="160" t="s">
        <v>145</v>
      </c>
      <c r="Y95" s="150"/>
      <c r="Z95" s="150"/>
      <c r="AA95" s="150"/>
      <c r="AB95" s="150"/>
      <c r="AC95" s="150"/>
      <c r="AD95" s="150"/>
      <c r="AE95" s="150"/>
      <c r="AF95" s="150"/>
      <c r="AG95" s="150" t="s">
        <v>146</v>
      </c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ht="20.399999999999999" outlineLevel="1" x14ac:dyDescent="0.25">
      <c r="A96" s="157"/>
      <c r="B96" s="158"/>
      <c r="C96" s="187" t="s">
        <v>188</v>
      </c>
      <c r="D96" s="162"/>
      <c r="E96" s="163">
        <v>12.3</v>
      </c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50"/>
      <c r="Z96" s="150"/>
      <c r="AA96" s="150"/>
      <c r="AB96" s="150"/>
      <c r="AC96" s="150"/>
      <c r="AD96" s="150"/>
      <c r="AE96" s="150"/>
      <c r="AF96" s="150"/>
      <c r="AG96" s="150" t="s">
        <v>148</v>
      </c>
      <c r="AH96" s="150">
        <v>0</v>
      </c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ht="20.399999999999999" outlineLevel="1" x14ac:dyDescent="0.25">
      <c r="A97" s="171">
        <v>37</v>
      </c>
      <c r="B97" s="172" t="s">
        <v>266</v>
      </c>
      <c r="C97" s="186" t="s">
        <v>267</v>
      </c>
      <c r="D97" s="173" t="s">
        <v>142</v>
      </c>
      <c r="E97" s="174">
        <v>5.4036</v>
      </c>
      <c r="F97" s="175"/>
      <c r="G97" s="176">
        <f>ROUND(E97*F97,2)</f>
        <v>0</v>
      </c>
      <c r="H97" s="161"/>
      <c r="I97" s="160">
        <f>ROUND(E97*H97,2)</f>
        <v>0</v>
      </c>
      <c r="J97" s="161"/>
      <c r="K97" s="160">
        <f>ROUND(E97*J97,2)</f>
        <v>0</v>
      </c>
      <c r="L97" s="160">
        <v>21</v>
      </c>
      <c r="M97" s="160">
        <f>G97*(1+L97/100)</f>
        <v>0</v>
      </c>
      <c r="N97" s="160">
        <v>0</v>
      </c>
      <c r="O97" s="160">
        <f>ROUND(E97*N97,2)</f>
        <v>0</v>
      </c>
      <c r="P97" s="160">
        <v>2.2000000000000002</v>
      </c>
      <c r="Q97" s="160">
        <f>ROUND(E97*P97,2)</f>
        <v>11.89</v>
      </c>
      <c r="R97" s="160"/>
      <c r="S97" s="160" t="s">
        <v>143</v>
      </c>
      <c r="T97" s="160" t="s">
        <v>144</v>
      </c>
      <c r="U97" s="160">
        <v>11.05</v>
      </c>
      <c r="V97" s="160">
        <f>ROUND(E97*U97,2)</f>
        <v>59.71</v>
      </c>
      <c r="W97" s="160"/>
      <c r="X97" s="160" t="s">
        <v>145</v>
      </c>
      <c r="Y97" s="150"/>
      <c r="Z97" s="150"/>
      <c r="AA97" s="150"/>
      <c r="AB97" s="150"/>
      <c r="AC97" s="150"/>
      <c r="AD97" s="150"/>
      <c r="AE97" s="150"/>
      <c r="AF97" s="150"/>
      <c r="AG97" s="150" t="s">
        <v>146</v>
      </c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</row>
    <row r="98" spans="1:60" outlineLevel="1" x14ac:dyDescent="0.25">
      <c r="A98" s="157"/>
      <c r="B98" s="158"/>
      <c r="C98" s="187" t="s">
        <v>268</v>
      </c>
      <c r="D98" s="162"/>
      <c r="E98" s="163">
        <v>5.4036</v>
      </c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50"/>
      <c r="Z98" s="150"/>
      <c r="AA98" s="150"/>
      <c r="AB98" s="150"/>
      <c r="AC98" s="150"/>
      <c r="AD98" s="150"/>
      <c r="AE98" s="150"/>
      <c r="AF98" s="150"/>
      <c r="AG98" s="150" t="s">
        <v>148</v>
      </c>
      <c r="AH98" s="150">
        <v>0</v>
      </c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</row>
    <row r="99" spans="1:60" ht="20.399999999999999" outlineLevel="1" x14ac:dyDescent="0.25">
      <c r="A99" s="171">
        <v>38</v>
      </c>
      <c r="B99" s="172" t="s">
        <v>269</v>
      </c>
      <c r="C99" s="186" t="s">
        <v>270</v>
      </c>
      <c r="D99" s="173" t="s">
        <v>142</v>
      </c>
      <c r="E99" s="174">
        <v>6.7545000000000002</v>
      </c>
      <c r="F99" s="175"/>
      <c r="G99" s="176">
        <f>ROUND(E99*F99,2)</f>
        <v>0</v>
      </c>
      <c r="H99" s="161"/>
      <c r="I99" s="160">
        <f>ROUND(E99*H99,2)</f>
        <v>0</v>
      </c>
      <c r="J99" s="161"/>
      <c r="K99" s="160">
        <f>ROUND(E99*J99,2)</f>
        <v>0</v>
      </c>
      <c r="L99" s="160">
        <v>21</v>
      </c>
      <c r="M99" s="160">
        <f>G99*(1+L99/100)</f>
        <v>0</v>
      </c>
      <c r="N99" s="160">
        <v>0</v>
      </c>
      <c r="O99" s="160">
        <f>ROUND(E99*N99,2)</f>
        <v>0</v>
      </c>
      <c r="P99" s="160">
        <v>2.2000000000000002</v>
      </c>
      <c r="Q99" s="160">
        <f>ROUND(E99*P99,2)</f>
        <v>14.86</v>
      </c>
      <c r="R99" s="160"/>
      <c r="S99" s="160" t="s">
        <v>143</v>
      </c>
      <c r="T99" s="160" t="s">
        <v>144</v>
      </c>
      <c r="U99" s="160">
        <v>10.67</v>
      </c>
      <c r="V99" s="160">
        <f>ROUND(E99*U99,2)</f>
        <v>72.069999999999993</v>
      </c>
      <c r="W99" s="160"/>
      <c r="X99" s="160" t="s">
        <v>145</v>
      </c>
      <c r="Y99" s="150"/>
      <c r="Z99" s="150"/>
      <c r="AA99" s="150"/>
      <c r="AB99" s="150"/>
      <c r="AC99" s="150"/>
      <c r="AD99" s="150"/>
      <c r="AE99" s="150"/>
      <c r="AF99" s="150"/>
      <c r="AG99" s="150" t="s">
        <v>146</v>
      </c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outlineLevel="1" x14ac:dyDescent="0.25">
      <c r="A100" s="157"/>
      <c r="B100" s="158"/>
      <c r="C100" s="187" t="s">
        <v>271</v>
      </c>
      <c r="D100" s="162"/>
      <c r="E100" s="163">
        <v>6.7545000000000002</v>
      </c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50"/>
      <c r="Z100" s="150"/>
      <c r="AA100" s="150"/>
      <c r="AB100" s="150"/>
      <c r="AC100" s="150"/>
      <c r="AD100" s="150"/>
      <c r="AE100" s="150"/>
      <c r="AF100" s="150"/>
      <c r="AG100" s="150" t="s">
        <v>148</v>
      </c>
      <c r="AH100" s="150">
        <v>0</v>
      </c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ht="20.399999999999999" outlineLevel="1" x14ac:dyDescent="0.25">
      <c r="A101" s="171">
        <v>39</v>
      </c>
      <c r="B101" s="172" t="s">
        <v>272</v>
      </c>
      <c r="C101" s="186" t="s">
        <v>273</v>
      </c>
      <c r="D101" s="173" t="s">
        <v>142</v>
      </c>
      <c r="E101" s="174">
        <v>6.7545000000000002</v>
      </c>
      <c r="F101" s="175"/>
      <c r="G101" s="176">
        <f>ROUND(E101*F101,2)</f>
        <v>0</v>
      </c>
      <c r="H101" s="161"/>
      <c r="I101" s="160">
        <f>ROUND(E101*H101,2)</f>
        <v>0</v>
      </c>
      <c r="J101" s="161"/>
      <c r="K101" s="160">
        <f>ROUND(E101*J101,2)</f>
        <v>0</v>
      </c>
      <c r="L101" s="160">
        <v>21</v>
      </c>
      <c r="M101" s="160">
        <f>G101*(1+L101/100)</f>
        <v>0</v>
      </c>
      <c r="N101" s="160">
        <v>0</v>
      </c>
      <c r="O101" s="160">
        <f>ROUND(E101*N101,2)</f>
        <v>0</v>
      </c>
      <c r="P101" s="160">
        <v>0</v>
      </c>
      <c r="Q101" s="160">
        <f>ROUND(E101*P101,2)</f>
        <v>0</v>
      </c>
      <c r="R101" s="160"/>
      <c r="S101" s="160" t="s">
        <v>143</v>
      </c>
      <c r="T101" s="160" t="s">
        <v>144</v>
      </c>
      <c r="U101" s="160">
        <v>4.8280000000000003</v>
      </c>
      <c r="V101" s="160">
        <f>ROUND(E101*U101,2)</f>
        <v>32.61</v>
      </c>
      <c r="W101" s="160"/>
      <c r="X101" s="160" t="s">
        <v>145</v>
      </c>
      <c r="Y101" s="150"/>
      <c r="Z101" s="150"/>
      <c r="AA101" s="150"/>
      <c r="AB101" s="150"/>
      <c r="AC101" s="150"/>
      <c r="AD101" s="150"/>
      <c r="AE101" s="150"/>
      <c r="AF101" s="150"/>
      <c r="AG101" s="150" t="s">
        <v>146</v>
      </c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</row>
    <row r="102" spans="1:60" outlineLevel="1" x14ac:dyDescent="0.25">
      <c r="A102" s="157"/>
      <c r="B102" s="158"/>
      <c r="C102" s="187" t="s">
        <v>271</v>
      </c>
      <c r="D102" s="162"/>
      <c r="E102" s="163">
        <v>6.7545000000000002</v>
      </c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50"/>
      <c r="Z102" s="150"/>
      <c r="AA102" s="150"/>
      <c r="AB102" s="150"/>
      <c r="AC102" s="150"/>
      <c r="AD102" s="150"/>
      <c r="AE102" s="150"/>
      <c r="AF102" s="150"/>
      <c r="AG102" s="150" t="s">
        <v>148</v>
      </c>
      <c r="AH102" s="150">
        <v>0</v>
      </c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</row>
    <row r="103" spans="1:60" outlineLevel="1" x14ac:dyDescent="0.25">
      <c r="A103" s="171">
        <v>40</v>
      </c>
      <c r="B103" s="172" t="s">
        <v>274</v>
      </c>
      <c r="C103" s="186" t="s">
        <v>275</v>
      </c>
      <c r="D103" s="173" t="s">
        <v>175</v>
      </c>
      <c r="E103" s="174">
        <v>67.545000000000002</v>
      </c>
      <c r="F103" s="175"/>
      <c r="G103" s="176">
        <f>ROUND(E103*F103,2)</f>
        <v>0</v>
      </c>
      <c r="H103" s="161"/>
      <c r="I103" s="160">
        <f>ROUND(E103*H103,2)</f>
        <v>0</v>
      </c>
      <c r="J103" s="161"/>
      <c r="K103" s="160">
        <f>ROUND(E103*J103,2)</f>
        <v>0</v>
      </c>
      <c r="L103" s="160">
        <v>21</v>
      </c>
      <c r="M103" s="160">
        <f>G103*(1+L103/100)</f>
        <v>0</v>
      </c>
      <c r="N103" s="160">
        <v>0</v>
      </c>
      <c r="O103" s="160">
        <f>ROUND(E103*N103,2)</f>
        <v>0</v>
      </c>
      <c r="P103" s="160">
        <v>0.02</v>
      </c>
      <c r="Q103" s="160">
        <f>ROUND(E103*P103,2)</f>
        <v>1.35</v>
      </c>
      <c r="R103" s="160"/>
      <c r="S103" s="160" t="s">
        <v>143</v>
      </c>
      <c r="T103" s="160" t="s">
        <v>144</v>
      </c>
      <c r="U103" s="160">
        <v>0.14699999999999999</v>
      </c>
      <c r="V103" s="160">
        <f>ROUND(E103*U103,2)</f>
        <v>9.93</v>
      </c>
      <c r="W103" s="160"/>
      <c r="X103" s="160" t="s">
        <v>145</v>
      </c>
      <c r="Y103" s="150"/>
      <c r="Z103" s="150"/>
      <c r="AA103" s="150"/>
      <c r="AB103" s="150"/>
      <c r="AC103" s="150"/>
      <c r="AD103" s="150"/>
      <c r="AE103" s="150"/>
      <c r="AF103" s="150"/>
      <c r="AG103" s="150" t="s">
        <v>146</v>
      </c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outlineLevel="1" x14ac:dyDescent="0.25">
      <c r="A104" s="157"/>
      <c r="B104" s="158"/>
      <c r="C104" s="187" t="s">
        <v>176</v>
      </c>
      <c r="D104" s="162"/>
      <c r="E104" s="163">
        <v>67.545000000000002</v>
      </c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50"/>
      <c r="Z104" s="150"/>
      <c r="AA104" s="150"/>
      <c r="AB104" s="150"/>
      <c r="AC104" s="150"/>
      <c r="AD104" s="150"/>
      <c r="AE104" s="150"/>
      <c r="AF104" s="150"/>
      <c r="AG104" s="150" t="s">
        <v>148</v>
      </c>
      <c r="AH104" s="150">
        <v>0</v>
      </c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outlineLevel="1" x14ac:dyDescent="0.25">
      <c r="A105" s="171">
        <v>41</v>
      </c>
      <c r="B105" s="172" t="s">
        <v>276</v>
      </c>
      <c r="C105" s="186" t="s">
        <v>277</v>
      </c>
      <c r="D105" s="173" t="s">
        <v>191</v>
      </c>
      <c r="E105" s="174">
        <v>2</v>
      </c>
      <c r="F105" s="175"/>
      <c r="G105" s="176">
        <f>ROUND(E105*F105,2)</f>
        <v>0</v>
      </c>
      <c r="H105" s="161"/>
      <c r="I105" s="160">
        <f>ROUND(E105*H105,2)</f>
        <v>0</v>
      </c>
      <c r="J105" s="161"/>
      <c r="K105" s="160">
        <f>ROUND(E105*J105,2)</f>
        <v>0</v>
      </c>
      <c r="L105" s="160">
        <v>21</v>
      </c>
      <c r="M105" s="160">
        <f>G105*(1+L105/100)</f>
        <v>0</v>
      </c>
      <c r="N105" s="160">
        <v>0</v>
      </c>
      <c r="O105" s="160">
        <f>ROUND(E105*N105,2)</f>
        <v>0</v>
      </c>
      <c r="P105" s="160">
        <v>0</v>
      </c>
      <c r="Q105" s="160">
        <f>ROUND(E105*P105,2)</f>
        <v>0</v>
      </c>
      <c r="R105" s="160"/>
      <c r="S105" s="160" t="s">
        <v>143</v>
      </c>
      <c r="T105" s="160" t="s">
        <v>144</v>
      </c>
      <c r="U105" s="160">
        <v>0.05</v>
      </c>
      <c r="V105" s="160">
        <f>ROUND(E105*U105,2)</f>
        <v>0.1</v>
      </c>
      <c r="W105" s="160"/>
      <c r="X105" s="160" t="s">
        <v>145</v>
      </c>
      <c r="Y105" s="150"/>
      <c r="Z105" s="150"/>
      <c r="AA105" s="150"/>
      <c r="AB105" s="150"/>
      <c r="AC105" s="150"/>
      <c r="AD105" s="150"/>
      <c r="AE105" s="150"/>
      <c r="AF105" s="150"/>
      <c r="AG105" s="150" t="s">
        <v>146</v>
      </c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outlineLevel="1" x14ac:dyDescent="0.25">
      <c r="A106" s="157"/>
      <c r="B106" s="158"/>
      <c r="C106" s="187" t="s">
        <v>258</v>
      </c>
      <c r="D106" s="162"/>
      <c r="E106" s="163">
        <v>2</v>
      </c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50"/>
      <c r="Z106" s="150"/>
      <c r="AA106" s="150"/>
      <c r="AB106" s="150"/>
      <c r="AC106" s="150"/>
      <c r="AD106" s="150"/>
      <c r="AE106" s="150"/>
      <c r="AF106" s="150"/>
      <c r="AG106" s="150" t="s">
        <v>148</v>
      </c>
      <c r="AH106" s="150">
        <v>0</v>
      </c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</row>
    <row r="107" spans="1:60" outlineLevel="1" x14ac:dyDescent="0.25">
      <c r="A107" s="171">
        <v>42</v>
      </c>
      <c r="B107" s="172" t="s">
        <v>278</v>
      </c>
      <c r="C107" s="186" t="s">
        <v>279</v>
      </c>
      <c r="D107" s="173" t="s">
        <v>195</v>
      </c>
      <c r="E107" s="174">
        <v>38</v>
      </c>
      <c r="F107" s="175"/>
      <c r="G107" s="176">
        <f>ROUND(E107*F107,2)</f>
        <v>0</v>
      </c>
      <c r="H107" s="161"/>
      <c r="I107" s="160">
        <f>ROUND(E107*H107,2)</f>
        <v>0</v>
      </c>
      <c r="J107" s="161"/>
      <c r="K107" s="160">
        <f>ROUND(E107*J107,2)</f>
        <v>0</v>
      </c>
      <c r="L107" s="160">
        <v>21</v>
      </c>
      <c r="M107" s="160">
        <f>G107*(1+L107/100)</f>
        <v>0</v>
      </c>
      <c r="N107" s="160">
        <v>5.9000000000000003E-4</v>
      </c>
      <c r="O107" s="160">
        <f>ROUND(E107*N107,2)</f>
        <v>0.02</v>
      </c>
      <c r="P107" s="160">
        <v>6.3E-2</v>
      </c>
      <c r="Q107" s="160">
        <f>ROUND(E107*P107,2)</f>
        <v>2.39</v>
      </c>
      <c r="R107" s="160"/>
      <c r="S107" s="160" t="s">
        <v>143</v>
      </c>
      <c r="T107" s="160" t="s">
        <v>144</v>
      </c>
      <c r="U107" s="160">
        <v>0.49299999999999999</v>
      </c>
      <c r="V107" s="160">
        <f>ROUND(E107*U107,2)</f>
        <v>18.73</v>
      </c>
      <c r="W107" s="160"/>
      <c r="X107" s="160" t="s">
        <v>145</v>
      </c>
      <c r="Y107" s="150"/>
      <c r="Z107" s="150"/>
      <c r="AA107" s="150"/>
      <c r="AB107" s="150"/>
      <c r="AC107" s="150"/>
      <c r="AD107" s="150"/>
      <c r="AE107" s="150"/>
      <c r="AF107" s="150"/>
      <c r="AG107" s="150" t="s">
        <v>146</v>
      </c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</row>
    <row r="108" spans="1:60" outlineLevel="1" x14ac:dyDescent="0.25">
      <c r="A108" s="157"/>
      <c r="B108" s="158"/>
      <c r="C108" s="187" t="s">
        <v>280</v>
      </c>
      <c r="D108" s="162"/>
      <c r="E108" s="163">
        <v>38</v>
      </c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50"/>
      <c r="Z108" s="150"/>
      <c r="AA108" s="150"/>
      <c r="AB108" s="150"/>
      <c r="AC108" s="150"/>
      <c r="AD108" s="150"/>
      <c r="AE108" s="150"/>
      <c r="AF108" s="150"/>
      <c r="AG108" s="150" t="s">
        <v>148</v>
      </c>
      <c r="AH108" s="150">
        <v>0</v>
      </c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outlineLevel="1" x14ac:dyDescent="0.25">
      <c r="A109" s="171">
        <v>43</v>
      </c>
      <c r="B109" s="172" t="s">
        <v>281</v>
      </c>
      <c r="C109" s="186" t="s">
        <v>282</v>
      </c>
      <c r="D109" s="173" t="s">
        <v>195</v>
      </c>
      <c r="E109" s="174">
        <v>8.1999999999999993</v>
      </c>
      <c r="F109" s="175"/>
      <c r="G109" s="176">
        <f>ROUND(E109*F109,2)</f>
        <v>0</v>
      </c>
      <c r="H109" s="161"/>
      <c r="I109" s="160">
        <f>ROUND(E109*H109,2)</f>
        <v>0</v>
      </c>
      <c r="J109" s="161"/>
      <c r="K109" s="160">
        <f>ROUND(E109*J109,2)</f>
        <v>0</v>
      </c>
      <c r="L109" s="160">
        <v>21</v>
      </c>
      <c r="M109" s="160">
        <f>G109*(1+L109/100)</f>
        <v>0</v>
      </c>
      <c r="N109" s="160">
        <v>0</v>
      </c>
      <c r="O109" s="160">
        <f>ROUND(E109*N109,2)</f>
        <v>0</v>
      </c>
      <c r="P109" s="160">
        <v>2.2599999999999999E-3</v>
      </c>
      <c r="Q109" s="160">
        <f>ROUND(E109*P109,2)</f>
        <v>0.02</v>
      </c>
      <c r="R109" s="160"/>
      <c r="S109" s="160" t="s">
        <v>143</v>
      </c>
      <c r="T109" s="160" t="s">
        <v>144</v>
      </c>
      <c r="U109" s="160">
        <v>2.2999999999999998</v>
      </c>
      <c r="V109" s="160">
        <f>ROUND(E109*U109,2)</f>
        <v>18.86</v>
      </c>
      <c r="W109" s="160"/>
      <c r="X109" s="160" t="s">
        <v>145</v>
      </c>
      <c r="Y109" s="150"/>
      <c r="Z109" s="150"/>
      <c r="AA109" s="150"/>
      <c r="AB109" s="150"/>
      <c r="AC109" s="150"/>
      <c r="AD109" s="150"/>
      <c r="AE109" s="150"/>
      <c r="AF109" s="150"/>
      <c r="AG109" s="150" t="s">
        <v>146</v>
      </c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</row>
    <row r="110" spans="1:60" outlineLevel="1" x14ac:dyDescent="0.25">
      <c r="A110" s="157"/>
      <c r="B110" s="158"/>
      <c r="C110" s="187" t="s">
        <v>283</v>
      </c>
      <c r="D110" s="162"/>
      <c r="E110" s="163">
        <v>8.1999999999999993</v>
      </c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50"/>
      <c r="Z110" s="150"/>
      <c r="AA110" s="150"/>
      <c r="AB110" s="150"/>
      <c r="AC110" s="150"/>
      <c r="AD110" s="150"/>
      <c r="AE110" s="150"/>
      <c r="AF110" s="150"/>
      <c r="AG110" s="150" t="s">
        <v>148</v>
      </c>
      <c r="AH110" s="150">
        <v>0</v>
      </c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</row>
    <row r="111" spans="1:60" outlineLevel="1" x14ac:dyDescent="0.25">
      <c r="A111" s="171">
        <v>44</v>
      </c>
      <c r="B111" s="172" t="s">
        <v>284</v>
      </c>
      <c r="C111" s="186" t="s">
        <v>285</v>
      </c>
      <c r="D111" s="173" t="s">
        <v>195</v>
      </c>
      <c r="E111" s="174">
        <v>34.799999999999997</v>
      </c>
      <c r="F111" s="175"/>
      <c r="G111" s="176">
        <f>ROUND(E111*F111,2)</f>
        <v>0</v>
      </c>
      <c r="H111" s="161"/>
      <c r="I111" s="160">
        <f>ROUND(E111*H111,2)</f>
        <v>0</v>
      </c>
      <c r="J111" s="161"/>
      <c r="K111" s="160">
        <f>ROUND(E111*J111,2)</f>
        <v>0</v>
      </c>
      <c r="L111" s="160">
        <v>21</v>
      </c>
      <c r="M111" s="160">
        <f>G111*(1+L111/100)</f>
        <v>0</v>
      </c>
      <c r="N111" s="160">
        <v>0</v>
      </c>
      <c r="O111" s="160">
        <f>ROUND(E111*N111,2)</f>
        <v>0</v>
      </c>
      <c r="P111" s="160">
        <v>4.6000000000000001E-4</v>
      </c>
      <c r="Q111" s="160">
        <f>ROUND(E111*P111,2)</f>
        <v>0.02</v>
      </c>
      <c r="R111" s="160"/>
      <c r="S111" s="160" t="s">
        <v>143</v>
      </c>
      <c r="T111" s="160" t="s">
        <v>144</v>
      </c>
      <c r="U111" s="160">
        <v>1.5</v>
      </c>
      <c r="V111" s="160">
        <f>ROUND(E111*U111,2)</f>
        <v>52.2</v>
      </c>
      <c r="W111" s="160"/>
      <c r="X111" s="160" t="s">
        <v>145</v>
      </c>
      <c r="Y111" s="150"/>
      <c r="Z111" s="150"/>
      <c r="AA111" s="150"/>
      <c r="AB111" s="150"/>
      <c r="AC111" s="150"/>
      <c r="AD111" s="150"/>
      <c r="AE111" s="150"/>
      <c r="AF111" s="150"/>
      <c r="AG111" s="150" t="s">
        <v>146</v>
      </c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</row>
    <row r="112" spans="1:60" ht="20.399999999999999" outlineLevel="1" x14ac:dyDescent="0.25">
      <c r="A112" s="157"/>
      <c r="B112" s="158"/>
      <c r="C112" s="187" t="s">
        <v>286</v>
      </c>
      <c r="D112" s="162"/>
      <c r="E112" s="163">
        <v>34.799999999999997</v>
      </c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50"/>
      <c r="Z112" s="150"/>
      <c r="AA112" s="150"/>
      <c r="AB112" s="150"/>
      <c r="AC112" s="150"/>
      <c r="AD112" s="150"/>
      <c r="AE112" s="150"/>
      <c r="AF112" s="150"/>
      <c r="AG112" s="150" t="s">
        <v>148</v>
      </c>
      <c r="AH112" s="150">
        <v>0</v>
      </c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</row>
    <row r="113" spans="1:60" outlineLevel="1" x14ac:dyDescent="0.25">
      <c r="A113" s="171">
        <v>45</v>
      </c>
      <c r="B113" s="172" t="s">
        <v>287</v>
      </c>
      <c r="C113" s="186" t="s">
        <v>288</v>
      </c>
      <c r="D113" s="173" t="s">
        <v>175</v>
      </c>
      <c r="E113" s="174">
        <v>75.95</v>
      </c>
      <c r="F113" s="175"/>
      <c r="G113" s="176">
        <f>ROUND(E113*F113,2)</f>
        <v>0</v>
      </c>
      <c r="H113" s="161"/>
      <c r="I113" s="160">
        <f>ROUND(E113*H113,2)</f>
        <v>0</v>
      </c>
      <c r="J113" s="161"/>
      <c r="K113" s="160">
        <f>ROUND(E113*J113,2)</f>
        <v>0</v>
      </c>
      <c r="L113" s="160">
        <v>21</v>
      </c>
      <c r="M113" s="160">
        <f>G113*(1+L113/100)</f>
        <v>0</v>
      </c>
      <c r="N113" s="160">
        <v>0</v>
      </c>
      <c r="O113" s="160">
        <f>ROUND(E113*N113,2)</f>
        <v>0</v>
      </c>
      <c r="P113" s="160">
        <v>4.5999999999999999E-2</v>
      </c>
      <c r="Q113" s="160">
        <f>ROUND(E113*P113,2)</f>
        <v>3.49</v>
      </c>
      <c r="R113" s="160"/>
      <c r="S113" s="160" t="s">
        <v>143</v>
      </c>
      <c r="T113" s="160" t="s">
        <v>144</v>
      </c>
      <c r="U113" s="160">
        <v>0.26</v>
      </c>
      <c r="V113" s="160">
        <f>ROUND(E113*U113,2)</f>
        <v>19.75</v>
      </c>
      <c r="W113" s="160"/>
      <c r="X113" s="160" t="s">
        <v>145</v>
      </c>
      <c r="Y113" s="150"/>
      <c r="Z113" s="150"/>
      <c r="AA113" s="150"/>
      <c r="AB113" s="150"/>
      <c r="AC113" s="150"/>
      <c r="AD113" s="150"/>
      <c r="AE113" s="150"/>
      <c r="AF113" s="150"/>
      <c r="AG113" s="150" t="s">
        <v>146</v>
      </c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</row>
    <row r="114" spans="1:60" ht="20.399999999999999" outlineLevel="1" x14ac:dyDescent="0.25">
      <c r="A114" s="157"/>
      <c r="B114" s="158"/>
      <c r="C114" s="187" t="s">
        <v>205</v>
      </c>
      <c r="D114" s="162"/>
      <c r="E114" s="163">
        <v>25.95</v>
      </c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50"/>
      <c r="Z114" s="150"/>
      <c r="AA114" s="150"/>
      <c r="AB114" s="150"/>
      <c r="AC114" s="150"/>
      <c r="AD114" s="150"/>
      <c r="AE114" s="150"/>
      <c r="AF114" s="150"/>
      <c r="AG114" s="150" t="s">
        <v>148</v>
      </c>
      <c r="AH114" s="150">
        <v>0</v>
      </c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</row>
    <row r="115" spans="1:60" outlineLevel="1" x14ac:dyDescent="0.25">
      <c r="A115" s="157"/>
      <c r="B115" s="158"/>
      <c r="C115" s="187" t="s">
        <v>206</v>
      </c>
      <c r="D115" s="162"/>
      <c r="E115" s="163">
        <v>50</v>
      </c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50"/>
      <c r="Z115" s="150"/>
      <c r="AA115" s="150"/>
      <c r="AB115" s="150"/>
      <c r="AC115" s="150"/>
      <c r="AD115" s="150"/>
      <c r="AE115" s="150"/>
      <c r="AF115" s="150"/>
      <c r="AG115" s="150" t="s">
        <v>148</v>
      </c>
      <c r="AH115" s="150">
        <v>0</v>
      </c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</row>
    <row r="116" spans="1:60" outlineLevel="1" x14ac:dyDescent="0.25">
      <c r="A116" s="171">
        <v>46</v>
      </c>
      <c r="B116" s="172" t="s">
        <v>289</v>
      </c>
      <c r="C116" s="186" t="s">
        <v>290</v>
      </c>
      <c r="D116" s="173" t="s">
        <v>175</v>
      </c>
      <c r="E116" s="174">
        <v>75.95</v>
      </c>
      <c r="F116" s="175"/>
      <c r="G116" s="176">
        <f>ROUND(E116*F116,2)</f>
        <v>0</v>
      </c>
      <c r="H116" s="161"/>
      <c r="I116" s="160">
        <f>ROUND(E116*H116,2)</f>
        <v>0</v>
      </c>
      <c r="J116" s="161"/>
      <c r="K116" s="160">
        <f>ROUND(E116*J116,2)</f>
        <v>0</v>
      </c>
      <c r="L116" s="160">
        <v>21</v>
      </c>
      <c r="M116" s="160">
        <f>G116*(1+L116/100)</f>
        <v>0</v>
      </c>
      <c r="N116" s="160">
        <v>0</v>
      </c>
      <c r="O116" s="160">
        <f>ROUND(E116*N116,2)</f>
        <v>0</v>
      </c>
      <c r="P116" s="160">
        <v>6.8000000000000005E-2</v>
      </c>
      <c r="Q116" s="160">
        <f>ROUND(E116*P116,2)</f>
        <v>5.16</v>
      </c>
      <c r="R116" s="160"/>
      <c r="S116" s="160" t="s">
        <v>143</v>
      </c>
      <c r="T116" s="160" t="s">
        <v>144</v>
      </c>
      <c r="U116" s="160">
        <v>0.3</v>
      </c>
      <c r="V116" s="160">
        <f>ROUND(E116*U116,2)</f>
        <v>22.79</v>
      </c>
      <c r="W116" s="160"/>
      <c r="X116" s="160" t="s">
        <v>145</v>
      </c>
      <c r="Y116" s="150"/>
      <c r="Z116" s="150"/>
      <c r="AA116" s="150"/>
      <c r="AB116" s="150"/>
      <c r="AC116" s="150"/>
      <c r="AD116" s="150"/>
      <c r="AE116" s="150"/>
      <c r="AF116" s="150"/>
      <c r="AG116" s="150" t="s">
        <v>146</v>
      </c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</row>
    <row r="117" spans="1:60" ht="20.399999999999999" outlineLevel="1" x14ac:dyDescent="0.25">
      <c r="A117" s="157"/>
      <c r="B117" s="158"/>
      <c r="C117" s="187" t="s">
        <v>205</v>
      </c>
      <c r="D117" s="162"/>
      <c r="E117" s="163">
        <v>25.95</v>
      </c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50"/>
      <c r="Z117" s="150"/>
      <c r="AA117" s="150"/>
      <c r="AB117" s="150"/>
      <c r="AC117" s="150"/>
      <c r="AD117" s="150"/>
      <c r="AE117" s="150"/>
      <c r="AF117" s="150"/>
      <c r="AG117" s="150" t="s">
        <v>148</v>
      </c>
      <c r="AH117" s="150">
        <v>0</v>
      </c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</row>
    <row r="118" spans="1:60" outlineLevel="1" x14ac:dyDescent="0.25">
      <c r="A118" s="157"/>
      <c r="B118" s="158"/>
      <c r="C118" s="187" t="s">
        <v>206</v>
      </c>
      <c r="D118" s="162"/>
      <c r="E118" s="163">
        <v>50</v>
      </c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50"/>
      <c r="Z118" s="150"/>
      <c r="AA118" s="150"/>
      <c r="AB118" s="150"/>
      <c r="AC118" s="150"/>
      <c r="AD118" s="150"/>
      <c r="AE118" s="150"/>
      <c r="AF118" s="150"/>
      <c r="AG118" s="150" t="s">
        <v>148</v>
      </c>
      <c r="AH118" s="150">
        <v>0</v>
      </c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</row>
    <row r="119" spans="1:60" x14ac:dyDescent="0.25">
      <c r="A119" s="165" t="s">
        <v>138</v>
      </c>
      <c r="B119" s="166" t="s">
        <v>80</v>
      </c>
      <c r="C119" s="185" t="s">
        <v>81</v>
      </c>
      <c r="D119" s="167"/>
      <c r="E119" s="168"/>
      <c r="F119" s="169"/>
      <c r="G119" s="170">
        <f>SUMIF(AG120:AG120,"&lt;&gt;NOR",G120:G120)</f>
        <v>0</v>
      </c>
      <c r="H119" s="164"/>
      <c r="I119" s="164">
        <f>SUM(I120:I120)</f>
        <v>0</v>
      </c>
      <c r="J119" s="164"/>
      <c r="K119" s="164">
        <f>SUM(K120:K120)</f>
        <v>0</v>
      </c>
      <c r="L119" s="164"/>
      <c r="M119" s="164">
        <f>SUM(M120:M120)</f>
        <v>0</v>
      </c>
      <c r="N119" s="164"/>
      <c r="O119" s="164">
        <f>SUM(O120:O120)</f>
        <v>0</v>
      </c>
      <c r="P119" s="164"/>
      <c r="Q119" s="164">
        <f>SUM(Q120:Q120)</f>
        <v>0</v>
      </c>
      <c r="R119" s="164"/>
      <c r="S119" s="164"/>
      <c r="T119" s="164"/>
      <c r="U119" s="164"/>
      <c r="V119" s="164">
        <f>SUM(V120:V120)</f>
        <v>203.72</v>
      </c>
      <c r="W119" s="164"/>
      <c r="X119" s="164"/>
      <c r="AG119" t="s">
        <v>139</v>
      </c>
    </row>
    <row r="120" spans="1:60" outlineLevel="1" x14ac:dyDescent="0.25">
      <c r="A120" s="177">
        <v>47</v>
      </c>
      <c r="B120" s="178" t="s">
        <v>291</v>
      </c>
      <c r="C120" s="188" t="s">
        <v>292</v>
      </c>
      <c r="D120" s="179" t="s">
        <v>181</v>
      </c>
      <c r="E120" s="180">
        <v>97.010919999999999</v>
      </c>
      <c r="F120" s="181"/>
      <c r="G120" s="182">
        <f>ROUND(E120*F120,2)</f>
        <v>0</v>
      </c>
      <c r="H120" s="161"/>
      <c r="I120" s="160">
        <f>ROUND(E120*H120,2)</f>
        <v>0</v>
      </c>
      <c r="J120" s="161"/>
      <c r="K120" s="160">
        <f>ROUND(E120*J120,2)</f>
        <v>0</v>
      </c>
      <c r="L120" s="160">
        <v>21</v>
      </c>
      <c r="M120" s="160">
        <f>G120*(1+L120/100)</f>
        <v>0</v>
      </c>
      <c r="N120" s="160">
        <v>0</v>
      </c>
      <c r="O120" s="160">
        <f>ROUND(E120*N120,2)</f>
        <v>0</v>
      </c>
      <c r="P120" s="160">
        <v>0</v>
      </c>
      <c r="Q120" s="160">
        <f>ROUND(E120*P120,2)</f>
        <v>0</v>
      </c>
      <c r="R120" s="160"/>
      <c r="S120" s="160" t="s">
        <v>143</v>
      </c>
      <c r="T120" s="160" t="s">
        <v>144</v>
      </c>
      <c r="U120" s="160">
        <v>2.1</v>
      </c>
      <c r="V120" s="160">
        <f>ROUND(E120*U120,2)</f>
        <v>203.72</v>
      </c>
      <c r="W120" s="160"/>
      <c r="X120" s="160" t="s">
        <v>293</v>
      </c>
      <c r="Y120" s="150"/>
      <c r="Z120" s="150"/>
      <c r="AA120" s="150"/>
      <c r="AB120" s="150"/>
      <c r="AC120" s="150"/>
      <c r="AD120" s="150"/>
      <c r="AE120" s="150"/>
      <c r="AF120" s="150"/>
      <c r="AG120" s="150" t="s">
        <v>294</v>
      </c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</row>
    <row r="121" spans="1:60" x14ac:dyDescent="0.25">
      <c r="A121" s="165" t="s">
        <v>138</v>
      </c>
      <c r="B121" s="166" t="s">
        <v>82</v>
      </c>
      <c r="C121" s="185" t="s">
        <v>83</v>
      </c>
      <c r="D121" s="167"/>
      <c r="E121" s="168"/>
      <c r="F121" s="169"/>
      <c r="G121" s="170">
        <f>SUMIF(AG122:AG136,"&lt;&gt;NOR",G122:G136)</f>
        <v>0</v>
      </c>
      <c r="H121" s="164"/>
      <c r="I121" s="164">
        <f>SUM(I122:I136)</f>
        <v>0</v>
      </c>
      <c r="J121" s="164"/>
      <c r="K121" s="164">
        <f>SUM(K122:K136)</f>
        <v>0</v>
      </c>
      <c r="L121" s="164"/>
      <c r="M121" s="164">
        <f>SUM(M122:M136)</f>
        <v>0</v>
      </c>
      <c r="N121" s="164"/>
      <c r="O121" s="164">
        <f>SUM(O122:O136)</f>
        <v>0.84000000000000008</v>
      </c>
      <c r="P121" s="164"/>
      <c r="Q121" s="164">
        <f>SUM(Q122:Q136)</f>
        <v>0.33</v>
      </c>
      <c r="R121" s="164"/>
      <c r="S121" s="164"/>
      <c r="T121" s="164"/>
      <c r="U121" s="164"/>
      <c r="V121" s="164">
        <f>SUM(V122:V136)</f>
        <v>63.99</v>
      </c>
      <c r="W121" s="164"/>
      <c r="X121" s="164"/>
      <c r="AG121" t="s">
        <v>139</v>
      </c>
    </row>
    <row r="122" spans="1:60" ht="20.399999999999999" outlineLevel="1" x14ac:dyDescent="0.25">
      <c r="A122" s="171">
        <v>48</v>
      </c>
      <c r="B122" s="172" t="s">
        <v>295</v>
      </c>
      <c r="C122" s="186" t="s">
        <v>296</v>
      </c>
      <c r="D122" s="173" t="s">
        <v>175</v>
      </c>
      <c r="E122" s="174">
        <v>67.545000000000002</v>
      </c>
      <c r="F122" s="175"/>
      <c r="G122" s="176">
        <f>ROUND(E122*F122,2)</f>
        <v>0</v>
      </c>
      <c r="H122" s="161"/>
      <c r="I122" s="160">
        <f>ROUND(E122*H122,2)</f>
        <v>0</v>
      </c>
      <c r="J122" s="161"/>
      <c r="K122" s="160">
        <f>ROUND(E122*J122,2)</f>
        <v>0</v>
      </c>
      <c r="L122" s="160">
        <v>21</v>
      </c>
      <c r="M122" s="160">
        <f>G122*(1+L122/100)</f>
        <v>0</v>
      </c>
      <c r="N122" s="160">
        <v>3.3E-4</v>
      </c>
      <c r="O122" s="160">
        <f>ROUND(E122*N122,2)</f>
        <v>0.02</v>
      </c>
      <c r="P122" s="160">
        <v>0</v>
      </c>
      <c r="Q122" s="160">
        <f>ROUND(E122*P122,2)</f>
        <v>0</v>
      </c>
      <c r="R122" s="160"/>
      <c r="S122" s="160" t="s">
        <v>143</v>
      </c>
      <c r="T122" s="160" t="s">
        <v>144</v>
      </c>
      <c r="U122" s="160">
        <v>2.75E-2</v>
      </c>
      <c r="V122" s="160">
        <f>ROUND(E122*U122,2)</f>
        <v>1.86</v>
      </c>
      <c r="W122" s="160"/>
      <c r="X122" s="160" t="s">
        <v>145</v>
      </c>
      <c r="Y122" s="150"/>
      <c r="Z122" s="150"/>
      <c r="AA122" s="150"/>
      <c r="AB122" s="150"/>
      <c r="AC122" s="150"/>
      <c r="AD122" s="150"/>
      <c r="AE122" s="150"/>
      <c r="AF122" s="150"/>
      <c r="AG122" s="150" t="s">
        <v>146</v>
      </c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</row>
    <row r="123" spans="1:60" outlineLevel="1" x14ac:dyDescent="0.25">
      <c r="A123" s="157"/>
      <c r="B123" s="158"/>
      <c r="C123" s="187" t="s">
        <v>176</v>
      </c>
      <c r="D123" s="162"/>
      <c r="E123" s="163">
        <v>67.545000000000002</v>
      </c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50"/>
      <c r="Z123" s="150"/>
      <c r="AA123" s="150"/>
      <c r="AB123" s="150"/>
      <c r="AC123" s="150"/>
      <c r="AD123" s="150"/>
      <c r="AE123" s="150"/>
      <c r="AF123" s="150"/>
      <c r="AG123" s="150" t="s">
        <v>148</v>
      </c>
      <c r="AH123" s="150">
        <v>0</v>
      </c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</row>
    <row r="124" spans="1:60" ht="20.399999999999999" outlineLevel="1" x14ac:dyDescent="0.25">
      <c r="A124" s="171">
        <v>49</v>
      </c>
      <c r="B124" s="172" t="s">
        <v>297</v>
      </c>
      <c r="C124" s="186" t="s">
        <v>298</v>
      </c>
      <c r="D124" s="173" t="s">
        <v>175</v>
      </c>
      <c r="E124" s="174">
        <v>77.676749999999998</v>
      </c>
      <c r="F124" s="175"/>
      <c r="G124" s="176">
        <f>ROUND(E124*F124,2)</f>
        <v>0</v>
      </c>
      <c r="H124" s="161"/>
      <c r="I124" s="160">
        <f>ROUND(E124*H124,2)</f>
        <v>0</v>
      </c>
      <c r="J124" s="161"/>
      <c r="K124" s="160">
        <f>ROUND(E124*J124,2)</f>
        <v>0</v>
      </c>
      <c r="L124" s="160">
        <v>21</v>
      </c>
      <c r="M124" s="160">
        <f>G124*(1+L124/100)</f>
        <v>0</v>
      </c>
      <c r="N124" s="160">
        <v>5.5900000000000004E-3</v>
      </c>
      <c r="O124" s="160">
        <f>ROUND(E124*N124,2)</f>
        <v>0.43</v>
      </c>
      <c r="P124" s="160">
        <v>0</v>
      </c>
      <c r="Q124" s="160">
        <f>ROUND(E124*P124,2)</f>
        <v>0</v>
      </c>
      <c r="R124" s="160"/>
      <c r="S124" s="160" t="s">
        <v>143</v>
      </c>
      <c r="T124" s="160" t="s">
        <v>144</v>
      </c>
      <c r="U124" s="160">
        <v>0.22991</v>
      </c>
      <c r="V124" s="160">
        <f>ROUND(E124*U124,2)</f>
        <v>17.86</v>
      </c>
      <c r="W124" s="160"/>
      <c r="X124" s="160" t="s">
        <v>145</v>
      </c>
      <c r="Y124" s="150"/>
      <c r="Z124" s="150"/>
      <c r="AA124" s="150"/>
      <c r="AB124" s="150"/>
      <c r="AC124" s="150"/>
      <c r="AD124" s="150"/>
      <c r="AE124" s="150"/>
      <c r="AF124" s="150"/>
      <c r="AG124" s="150" t="s">
        <v>146</v>
      </c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</row>
    <row r="125" spans="1:60" outlineLevel="1" x14ac:dyDescent="0.25">
      <c r="A125" s="157"/>
      <c r="B125" s="158"/>
      <c r="C125" s="187" t="s">
        <v>299</v>
      </c>
      <c r="D125" s="162"/>
      <c r="E125" s="163">
        <v>77.676749999999998</v>
      </c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50"/>
      <c r="Z125" s="150"/>
      <c r="AA125" s="150"/>
      <c r="AB125" s="150"/>
      <c r="AC125" s="150"/>
      <c r="AD125" s="150"/>
      <c r="AE125" s="150"/>
      <c r="AF125" s="150"/>
      <c r="AG125" s="150" t="s">
        <v>148</v>
      </c>
      <c r="AH125" s="150">
        <v>0</v>
      </c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</row>
    <row r="126" spans="1:60" outlineLevel="1" x14ac:dyDescent="0.25">
      <c r="A126" s="171">
        <v>50</v>
      </c>
      <c r="B126" s="172" t="s">
        <v>300</v>
      </c>
      <c r="C126" s="186" t="s">
        <v>301</v>
      </c>
      <c r="D126" s="173" t="s">
        <v>175</v>
      </c>
      <c r="E126" s="174">
        <v>67.545000000000002</v>
      </c>
      <c r="F126" s="175"/>
      <c r="G126" s="176">
        <f>ROUND(E126*F126,2)</f>
        <v>0</v>
      </c>
      <c r="H126" s="161"/>
      <c r="I126" s="160">
        <f>ROUND(E126*H126,2)</f>
        <v>0</v>
      </c>
      <c r="J126" s="161"/>
      <c r="K126" s="160">
        <f>ROUND(E126*J126,2)</f>
        <v>0</v>
      </c>
      <c r="L126" s="160">
        <v>21</v>
      </c>
      <c r="M126" s="160">
        <f>G126*(1+L126/100)</f>
        <v>0</v>
      </c>
      <c r="N126" s="160">
        <v>0</v>
      </c>
      <c r="O126" s="160">
        <f>ROUND(E126*N126,2)</f>
        <v>0</v>
      </c>
      <c r="P126" s="160">
        <v>4.8700000000000002E-3</v>
      </c>
      <c r="Q126" s="160">
        <f>ROUND(E126*P126,2)</f>
        <v>0.33</v>
      </c>
      <c r="R126" s="160"/>
      <c r="S126" s="160" t="s">
        <v>143</v>
      </c>
      <c r="T126" s="160" t="s">
        <v>144</v>
      </c>
      <c r="U126" s="160">
        <v>4.1000000000000002E-2</v>
      </c>
      <c r="V126" s="160">
        <f>ROUND(E126*U126,2)</f>
        <v>2.77</v>
      </c>
      <c r="W126" s="160"/>
      <c r="X126" s="160" t="s">
        <v>145</v>
      </c>
      <c r="Y126" s="150"/>
      <c r="Z126" s="150"/>
      <c r="AA126" s="150"/>
      <c r="AB126" s="150"/>
      <c r="AC126" s="150"/>
      <c r="AD126" s="150"/>
      <c r="AE126" s="150"/>
      <c r="AF126" s="150"/>
      <c r="AG126" s="150" t="s">
        <v>146</v>
      </c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</row>
    <row r="127" spans="1:60" outlineLevel="1" x14ac:dyDescent="0.25">
      <c r="A127" s="157"/>
      <c r="B127" s="158"/>
      <c r="C127" s="187" t="s">
        <v>302</v>
      </c>
      <c r="D127" s="162"/>
      <c r="E127" s="163">
        <v>67.545000000000002</v>
      </c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50"/>
      <c r="Z127" s="150"/>
      <c r="AA127" s="150"/>
      <c r="AB127" s="150"/>
      <c r="AC127" s="150"/>
      <c r="AD127" s="150"/>
      <c r="AE127" s="150"/>
      <c r="AF127" s="150"/>
      <c r="AG127" s="150" t="s">
        <v>148</v>
      </c>
      <c r="AH127" s="150">
        <v>5</v>
      </c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</row>
    <row r="128" spans="1:60" outlineLevel="1" x14ac:dyDescent="0.25">
      <c r="A128" s="171">
        <v>51</v>
      </c>
      <c r="B128" s="172" t="s">
        <v>303</v>
      </c>
      <c r="C128" s="186" t="s">
        <v>304</v>
      </c>
      <c r="D128" s="173" t="s">
        <v>175</v>
      </c>
      <c r="E128" s="174">
        <v>76.355000000000004</v>
      </c>
      <c r="F128" s="175"/>
      <c r="G128" s="176">
        <f>ROUND(E128*F128,2)</f>
        <v>0</v>
      </c>
      <c r="H128" s="161"/>
      <c r="I128" s="160">
        <f>ROUND(E128*H128,2)</f>
        <v>0</v>
      </c>
      <c r="J128" s="161"/>
      <c r="K128" s="160">
        <f>ROUND(E128*J128,2)</f>
        <v>0</v>
      </c>
      <c r="L128" s="160">
        <v>21</v>
      </c>
      <c r="M128" s="160">
        <f>G128*(1+L128/100)</f>
        <v>0</v>
      </c>
      <c r="N128" s="160">
        <v>2.1000000000000001E-4</v>
      </c>
      <c r="O128" s="160">
        <f>ROUND(E128*N128,2)</f>
        <v>0.02</v>
      </c>
      <c r="P128" s="160">
        <v>0</v>
      </c>
      <c r="Q128" s="160">
        <f>ROUND(E128*P128,2)</f>
        <v>0</v>
      </c>
      <c r="R128" s="160"/>
      <c r="S128" s="160" t="s">
        <v>143</v>
      </c>
      <c r="T128" s="160" t="s">
        <v>144</v>
      </c>
      <c r="U128" s="160">
        <v>9.5000000000000001E-2</v>
      </c>
      <c r="V128" s="160">
        <f>ROUND(E128*U128,2)</f>
        <v>7.25</v>
      </c>
      <c r="W128" s="160"/>
      <c r="X128" s="160" t="s">
        <v>145</v>
      </c>
      <c r="Y128" s="150"/>
      <c r="Z128" s="150"/>
      <c r="AA128" s="150"/>
      <c r="AB128" s="150"/>
      <c r="AC128" s="150"/>
      <c r="AD128" s="150"/>
      <c r="AE128" s="150"/>
      <c r="AF128" s="150"/>
      <c r="AG128" s="150" t="s">
        <v>146</v>
      </c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</row>
    <row r="129" spans="1:60" outlineLevel="1" x14ac:dyDescent="0.25">
      <c r="A129" s="157"/>
      <c r="B129" s="158"/>
      <c r="C129" s="187" t="s">
        <v>305</v>
      </c>
      <c r="D129" s="162"/>
      <c r="E129" s="163">
        <v>67.545000000000002</v>
      </c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50"/>
      <c r="Z129" s="150"/>
      <c r="AA129" s="150"/>
      <c r="AB129" s="150"/>
      <c r="AC129" s="150"/>
      <c r="AD129" s="150"/>
      <c r="AE129" s="150"/>
      <c r="AF129" s="150"/>
      <c r="AG129" s="150" t="s">
        <v>148</v>
      </c>
      <c r="AH129" s="150">
        <v>0</v>
      </c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</row>
    <row r="130" spans="1:60" ht="20.399999999999999" outlineLevel="1" x14ac:dyDescent="0.25">
      <c r="A130" s="157"/>
      <c r="B130" s="158"/>
      <c r="C130" s="187" t="s">
        <v>306</v>
      </c>
      <c r="D130" s="162"/>
      <c r="E130" s="163">
        <v>8.81</v>
      </c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50"/>
      <c r="Z130" s="150"/>
      <c r="AA130" s="150"/>
      <c r="AB130" s="150"/>
      <c r="AC130" s="150"/>
      <c r="AD130" s="150"/>
      <c r="AE130" s="150"/>
      <c r="AF130" s="150"/>
      <c r="AG130" s="150" t="s">
        <v>148</v>
      </c>
      <c r="AH130" s="150">
        <v>0</v>
      </c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</row>
    <row r="131" spans="1:60" ht="20.399999999999999" outlineLevel="1" x14ac:dyDescent="0.25">
      <c r="A131" s="171">
        <v>52</v>
      </c>
      <c r="B131" s="172" t="s">
        <v>307</v>
      </c>
      <c r="C131" s="186" t="s">
        <v>308</v>
      </c>
      <c r="D131" s="173" t="s">
        <v>175</v>
      </c>
      <c r="E131" s="174">
        <v>76.355000000000004</v>
      </c>
      <c r="F131" s="175"/>
      <c r="G131" s="176">
        <f>ROUND(E131*F131,2)</f>
        <v>0</v>
      </c>
      <c r="H131" s="161"/>
      <c r="I131" s="160">
        <f>ROUND(E131*H131,2)</f>
        <v>0</v>
      </c>
      <c r="J131" s="161"/>
      <c r="K131" s="160">
        <f>ROUND(E131*J131,2)</f>
        <v>0</v>
      </c>
      <c r="L131" s="160">
        <v>21</v>
      </c>
      <c r="M131" s="160">
        <f>G131*(1+L131/100)</f>
        <v>0</v>
      </c>
      <c r="N131" s="160">
        <v>4.7299999999999998E-3</v>
      </c>
      <c r="O131" s="160">
        <f>ROUND(E131*N131,2)</f>
        <v>0.36</v>
      </c>
      <c r="P131" s="160">
        <v>0</v>
      </c>
      <c r="Q131" s="160">
        <f>ROUND(E131*P131,2)</f>
        <v>0</v>
      </c>
      <c r="R131" s="160"/>
      <c r="S131" s="160" t="s">
        <v>143</v>
      </c>
      <c r="T131" s="160" t="s">
        <v>144</v>
      </c>
      <c r="U131" s="160">
        <v>0.38500000000000001</v>
      </c>
      <c r="V131" s="160">
        <f>ROUND(E131*U131,2)</f>
        <v>29.4</v>
      </c>
      <c r="W131" s="160"/>
      <c r="X131" s="160" t="s">
        <v>145</v>
      </c>
      <c r="Y131" s="150"/>
      <c r="Z131" s="150"/>
      <c r="AA131" s="150"/>
      <c r="AB131" s="150"/>
      <c r="AC131" s="150"/>
      <c r="AD131" s="150"/>
      <c r="AE131" s="150"/>
      <c r="AF131" s="150"/>
      <c r="AG131" s="150" t="s">
        <v>146</v>
      </c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</row>
    <row r="132" spans="1:60" outlineLevel="1" x14ac:dyDescent="0.25">
      <c r="A132" s="157"/>
      <c r="B132" s="158"/>
      <c r="C132" s="187" t="s">
        <v>305</v>
      </c>
      <c r="D132" s="162"/>
      <c r="E132" s="163">
        <v>67.545000000000002</v>
      </c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50"/>
      <c r="Z132" s="150"/>
      <c r="AA132" s="150"/>
      <c r="AB132" s="150"/>
      <c r="AC132" s="150"/>
      <c r="AD132" s="150"/>
      <c r="AE132" s="150"/>
      <c r="AF132" s="150"/>
      <c r="AG132" s="150" t="s">
        <v>148</v>
      </c>
      <c r="AH132" s="150">
        <v>0</v>
      </c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</row>
    <row r="133" spans="1:60" ht="20.399999999999999" outlineLevel="1" x14ac:dyDescent="0.25">
      <c r="A133" s="157"/>
      <c r="B133" s="158"/>
      <c r="C133" s="187" t="s">
        <v>306</v>
      </c>
      <c r="D133" s="162"/>
      <c r="E133" s="163">
        <v>8.81</v>
      </c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50"/>
      <c r="Z133" s="150"/>
      <c r="AA133" s="150"/>
      <c r="AB133" s="150"/>
      <c r="AC133" s="150"/>
      <c r="AD133" s="150"/>
      <c r="AE133" s="150"/>
      <c r="AF133" s="150"/>
      <c r="AG133" s="150" t="s">
        <v>148</v>
      </c>
      <c r="AH133" s="150">
        <v>0</v>
      </c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</row>
    <row r="134" spans="1:60" ht="20.399999999999999" outlineLevel="1" x14ac:dyDescent="0.25">
      <c r="A134" s="171">
        <v>53</v>
      </c>
      <c r="B134" s="172" t="s">
        <v>309</v>
      </c>
      <c r="C134" s="186" t="s">
        <v>310</v>
      </c>
      <c r="D134" s="173" t="s">
        <v>195</v>
      </c>
      <c r="E134" s="174">
        <v>44.05</v>
      </c>
      <c r="F134" s="175"/>
      <c r="G134" s="176">
        <f>ROUND(E134*F134,2)</f>
        <v>0</v>
      </c>
      <c r="H134" s="161"/>
      <c r="I134" s="160">
        <f>ROUND(E134*H134,2)</f>
        <v>0</v>
      </c>
      <c r="J134" s="161"/>
      <c r="K134" s="160">
        <f>ROUND(E134*J134,2)</f>
        <v>0</v>
      </c>
      <c r="L134" s="160">
        <v>21</v>
      </c>
      <c r="M134" s="160">
        <f>G134*(1+L134/100)</f>
        <v>0</v>
      </c>
      <c r="N134" s="160">
        <v>3.4000000000000002E-4</v>
      </c>
      <c r="O134" s="160">
        <f>ROUND(E134*N134,2)</f>
        <v>0.01</v>
      </c>
      <c r="P134" s="160">
        <v>0</v>
      </c>
      <c r="Q134" s="160">
        <f>ROUND(E134*P134,2)</f>
        <v>0</v>
      </c>
      <c r="R134" s="160"/>
      <c r="S134" s="160" t="s">
        <v>143</v>
      </c>
      <c r="T134" s="160" t="s">
        <v>144</v>
      </c>
      <c r="U134" s="160">
        <v>0.11</v>
      </c>
      <c r="V134" s="160">
        <f>ROUND(E134*U134,2)</f>
        <v>4.8499999999999996</v>
      </c>
      <c r="W134" s="160"/>
      <c r="X134" s="160" t="s">
        <v>145</v>
      </c>
      <c r="Y134" s="150"/>
      <c r="Z134" s="150"/>
      <c r="AA134" s="150"/>
      <c r="AB134" s="150"/>
      <c r="AC134" s="150"/>
      <c r="AD134" s="150"/>
      <c r="AE134" s="150"/>
      <c r="AF134" s="150"/>
      <c r="AG134" s="150" t="s">
        <v>146</v>
      </c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</row>
    <row r="135" spans="1:60" ht="20.399999999999999" outlineLevel="1" x14ac:dyDescent="0.25">
      <c r="A135" s="157"/>
      <c r="B135" s="158"/>
      <c r="C135" s="187" t="s">
        <v>311</v>
      </c>
      <c r="D135" s="162"/>
      <c r="E135" s="163">
        <v>44.05</v>
      </c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50"/>
      <c r="Z135" s="150"/>
      <c r="AA135" s="150"/>
      <c r="AB135" s="150"/>
      <c r="AC135" s="150"/>
      <c r="AD135" s="150"/>
      <c r="AE135" s="150"/>
      <c r="AF135" s="150"/>
      <c r="AG135" s="150" t="s">
        <v>148</v>
      </c>
      <c r="AH135" s="150">
        <v>0</v>
      </c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</row>
    <row r="136" spans="1:60" outlineLevel="1" x14ac:dyDescent="0.25">
      <c r="A136" s="157">
        <v>54</v>
      </c>
      <c r="B136" s="158" t="s">
        <v>312</v>
      </c>
      <c r="C136" s="189" t="s">
        <v>313</v>
      </c>
      <c r="D136" s="159" t="s">
        <v>0</v>
      </c>
      <c r="E136" s="183"/>
      <c r="F136" s="161"/>
      <c r="G136" s="160">
        <f>ROUND(E136*F136,2)</f>
        <v>0</v>
      </c>
      <c r="H136" s="161"/>
      <c r="I136" s="160">
        <f>ROUND(E136*H136,2)</f>
        <v>0</v>
      </c>
      <c r="J136" s="161"/>
      <c r="K136" s="160">
        <f>ROUND(E136*J136,2)</f>
        <v>0</v>
      </c>
      <c r="L136" s="160">
        <v>21</v>
      </c>
      <c r="M136" s="160">
        <f>G136*(1+L136/100)</f>
        <v>0</v>
      </c>
      <c r="N136" s="160">
        <v>0</v>
      </c>
      <c r="O136" s="160">
        <f>ROUND(E136*N136,2)</f>
        <v>0</v>
      </c>
      <c r="P136" s="160">
        <v>0</v>
      </c>
      <c r="Q136" s="160">
        <f>ROUND(E136*P136,2)</f>
        <v>0</v>
      </c>
      <c r="R136" s="160"/>
      <c r="S136" s="160" t="s">
        <v>143</v>
      </c>
      <c r="T136" s="160" t="s">
        <v>144</v>
      </c>
      <c r="U136" s="160">
        <v>0</v>
      </c>
      <c r="V136" s="160">
        <f>ROUND(E136*U136,2)</f>
        <v>0</v>
      </c>
      <c r="W136" s="160"/>
      <c r="X136" s="160" t="s">
        <v>293</v>
      </c>
      <c r="Y136" s="150"/>
      <c r="Z136" s="150"/>
      <c r="AA136" s="150"/>
      <c r="AB136" s="150"/>
      <c r="AC136" s="150"/>
      <c r="AD136" s="150"/>
      <c r="AE136" s="150"/>
      <c r="AF136" s="150"/>
      <c r="AG136" s="150" t="s">
        <v>294</v>
      </c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</row>
    <row r="137" spans="1:60" x14ac:dyDescent="0.25">
      <c r="A137" s="165" t="s">
        <v>138</v>
      </c>
      <c r="B137" s="166" t="s">
        <v>84</v>
      </c>
      <c r="C137" s="185" t="s">
        <v>85</v>
      </c>
      <c r="D137" s="167"/>
      <c r="E137" s="168"/>
      <c r="F137" s="169"/>
      <c r="G137" s="170">
        <f>SUMIF(AG138:AG146,"&lt;&gt;NOR",G138:G146)</f>
        <v>0</v>
      </c>
      <c r="H137" s="164"/>
      <c r="I137" s="164">
        <f>SUM(I138:I146)</f>
        <v>0</v>
      </c>
      <c r="J137" s="164"/>
      <c r="K137" s="164">
        <f>SUM(K138:K146)</f>
        <v>0</v>
      </c>
      <c r="L137" s="164"/>
      <c r="M137" s="164">
        <f>SUM(M138:M146)</f>
        <v>0</v>
      </c>
      <c r="N137" s="164"/>
      <c r="O137" s="164">
        <f>SUM(O138:O146)</f>
        <v>0.17</v>
      </c>
      <c r="P137" s="164"/>
      <c r="Q137" s="164">
        <f>SUM(Q138:Q146)</f>
        <v>0.14000000000000001</v>
      </c>
      <c r="R137" s="164"/>
      <c r="S137" s="164"/>
      <c r="T137" s="164"/>
      <c r="U137" s="164"/>
      <c r="V137" s="164">
        <f>SUM(V138:V146)</f>
        <v>13.64</v>
      </c>
      <c r="W137" s="164"/>
      <c r="X137" s="164"/>
      <c r="AG137" t="s">
        <v>139</v>
      </c>
    </row>
    <row r="138" spans="1:60" outlineLevel="1" x14ac:dyDescent="0.25">
      <c r="A138" s="171">
        <v>55</v>
      </c>
      <c r="B138" s="172" t="s">
        <v>314</v>
      </c>
      <c r="C138" s="186" t="s">
        <v>315</v>
      </c>
      <c r="D138" s="173" t="s">
        <v>175</v>
      </c>
      <c r="E138" s="174">
        <v>67.545000000000002</v>
      </c>
      <c r="F138" s="175"/>
      <c r="G138" s="176">
        <f>ROUND(E138*F138,2)</f>
        <v>0</v>
      </c>
      <c r="H138" s="161"/>
      <c r="I138" s="160">
        <f>ROUND(E138*H138,2)</f>
        <v>0</v>
      </c>
      <c r="J138" s="161"/>
      <c r="K138" s="160">
        <f>ROUND(E138*J138,2)</f>
        <v>0</v>
      </c>
      <c r="L138" s="160">
        <v>21</v>
      </c>
      <c r="M138" s="160">
        <f>G138*(1+L138/100)</f>
        <v>0</v>
      </c>
      <c r="N138" s="160">
        <v>0</v>
      </c>
      <c r="O138" s="160">
        <f>ROUND(E138*N138,2)</f>
        <v>0</v>
      </c>
      <c r="P138" s="160">
        <v>2E-3</v>
      </c>
      <c r="Q138" s="160">
        <f>ROUND(E138*P138,2)</f>
        <v>0.14000000000000001</v>
      </c>
      <c r="R138" s="160"/>
      <c r="S138" s="160" t="s">
        <v>143</v>
      </c>
      <c r="T138" s="160" t="s">
        <v>144</v>
      </c>
      <c r="U138" s="160">
        <v>3.7999999999999999E-2</v>
      </c>
      <c r="V138" s="160">
        <f>ROUND(E138*U138,2)</f>
        <v>2.57</v>
      </c>
      <c r="W138" s="160"/>
      <c r="X138" s="160" t="s">
        <v>145</v>
      </c>
      <c r="Y138" s="150"/>
      <c r="Z138" s="150"/>
      <c r="AA138" s="150"/>
      <c r="AB138" s="150"/>
      <c r="AC138" s="150"/>
      <c r="AD138" s="150"/>
      <c r="AE138" s="150"/>
      <c r="AF138" s="150"/>
      <c r="AG138" s="150" t="s">
        <v>146</v>
      </c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</row>
    <row r="139" spans="1:60" outlineLevel="1" x14ac:dyDescent="0.25">
      <c r="A139" s="157"/>
      <c r="B139" s="158"/>
      <c r="C139" s="187" t="s">
        <v>176</v>
      </c>
      <c r="D139" s="162"/>
      <c r="E139" s="163">
        <v>67.545000000000002</v>
      </c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50"/>
      <c r="Z139" s="150"/>
      <c r="AA139" s="150"/>
      <c r="AB139" s="150"/>
      <c r="AC139" s="150"/>
      <c r="AD139" s="150"/>
      <c r="AE139" s="150"/>
      <c r="AF139" s="150"/>
      <c r="AG139" s="150" t="s">
        <v>148</v>
      </c>
      <c r="AH139" s="150">
        <v>0</v>
      </c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</row>
    <row r="140" spans="1:60" outlineLevel="1" x14ac:dyDescent="0.25">
      <c r="A140" s="171">
        <v>56</v>
      </c>
      <c r="B140" s="172" t="s">
        <v>316</v>
      </c>
      <c r="C140" s="186" t="s">
        <v>317</v>
      </c>
      <c r="D140" s="173" t="s">
        <v>175</v>
      </c>
      <c r="E140" s="174">
        <v>67.545000000000002</v>
      </c>
      <c r="F140" s="175"/>
      <c r="G140" s="176">
        <f>ROUND(E140*F140,2)</f>
        <v>0</v>
      </c>
      <c r="H140" s="161"/>
      <c r="I140" s="160">
        <f>ROUND(E140*H140,2)</f>
        <v>0</v>
      </c>
      <c r="J140" s="161"/>
      <c r="K140" s="160">
        <f>ROUND(E140*J140,2)</f>
        <v>0</v>
      </c>
      <c r="L140" s="160">
        <v>21</v>
      </c>
      <c r="M140" s="160">
        <f>G140*(1+L140/100)</f>
        <v>0</v>
      </c>
      <c r="N140" s="160">
        <v>0</v>
      </c>
      <c r="O140" s="160">
        <f>ROUND(E140*N140,2)</f>
        <v>0</v>
      </c>
      <c r="P140" s="160">
        <v>0</v>
      </c>
      <c r="Q140" s="160">
        <f>ROUND(E140*P140,2)</f>
        <v>0</v>
      </c>
      <c r="R140" s="160"/>
      <c r="S140" s="160" t="s">
        <v>143</v>
      </c>
      <c r="T140" s="160" t="s">
        <v>144</v>
      </c>
      <c r="U140" s="160">
        <v>0.08</v>
      </c>
      <c r="V140" s="160">
        <f>ROUND(E140*U140,2)</f>
        <v>5.4</v>
      </c>
      <c r="W140" s="160"/>
      <c r="X140" s="160" t="s">
        <v>145</v>
      </c>
      <c r="Y140" s="150"/>
      <c r="Z140" s="150"/>
      <c r="AA140" s="150"/>
      <c r="AB140" s="150"/>
      <c r="AC140" s="150"/>
      <c r="AD140" s="150"/>
      <c r="AE140" s="150"/>
      <c r="AF140" s="150"/>
      <c r="AG140" s="150" t="s">
        <v>146</v>
      </c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</row>
    <row r="141" spans="1:60" outlineLevel="1" x14ac:dyDescent="0.25">
      <c r="A141" s="157"/>
      <c r="B141" s="158"/>
      <c r="C141" s="187" t="s">
        <v>176</v>
      </c>
      <c r="D141" s="162"/>
      <c r="E141" s="163">
        <v>67.545000000000002</v>
      </c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50"/>
      <c r="Z141" s="150"/>
      <c r="AA141" s="150"/>
      <c r="AB141" s="150"/>
      <c r="AC141" s="150"/>
      <c r="AD141" s="150"/>
      <c r="AE141" s="150"/>
      <c r="AF141" s="150"/>
      <c r="AG141" s="150" t="s">
        <v>148</v>
      </c>
      <c r="AH141" s="150">
        <v>0</v>
      </c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</row>
    <row r="142" spans="1:60" outlineLevel="1" x14ac:dyDescent="0.25">
      <c r="A142" s="171">
        <v>57</v>
      </c>
      <c r="B142" s="172" t="s">
        <v>318</v>
      </c>
      <c r="C142" s="186" t="s">
        <v>319</v>
      </c>
      <c r="D142" s="173" t="s">
        <v>175</v>
      </c>
      <c r="E142" s="174">
        <v>81.054000000000002</v>
      </c>
      <c r="F142" s="175"/>
      <c r="G142" s="176">
        <f>ROUND(E142*F142,2)</f>
        <v>0</v>
      </c>
      <c r="H142" s="161"/>
      <c r="I142" s="160">
        <f>ROUND(E142*H142,2)</f>
        <v>0</v>
      </c>
      <c r="J142" s="161"/>
      <c r="K142" s="160">
        <f>ROUND(E142*J142,2)</f>
        <v>0</v>
      </c>
      <c r="L142" s="160">
        <v>21</v>
      </c>
      <c r="M142" s="160">
        <f>G142*(1+L142/100)</f>
        <v>0</v>
      </c>
      <c r="N142" s="160">
        <v>1.0000000000000001E-5</v>
      </c>
      <c r="O142" s="160">
        <f>ROUND(E142*N142,2)</f>
        <v>0</v>
      </c>
      <c r="P142" s="160">
        <v>0</v>
      </c>
      <c r="Q142" s="160">
        <f>ROUND(E142*P142,2)</f>
        <v>0</v>
      </c>
      <c r="R142" s="160"/>
      <c r="S142" s="160" t="s">
        <v>143</v>
      </c>
      <c r="T142" s="160" t="s">
        <v>144</v>
      </c>
      <c r="U142" s="160">
        <v>7.0000000000000007E-2</v>
      </c>
      <c r="V142" s="160">
        <f>ROUND(E142*U142,2)</f>
        <v>5.67</v>
      </c>
      <c r="W142" s="160"/>
      <c r="X142" s="160" t="s">
        <v>145</v>
      </c>
      <c r="Y142" s="150"/>
      <c r="Z142" s="150"/>
      <c r="AA142" s="150"/>
      <c r="AB142" s="150"/>
      <c r="AC142" s="150"/>
      <c r="AD142" s="150"/>
      <c r="AE142" s="150"/>
      <c r="AF142" s="150"/>
      <c r="AG142" s="150" t="s">
        <v>146</v>
      </c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</row>
    <row r="143" spans="1:60" outlineLevel="1" x14ac:dyDescent="0.25">
      <c r="A143" s="157"/>
      <c r="B143" s="158"/>
      <c r="C143" s="187" t="s">
        <v>320</v>
      </c>
      <c r="D143" s="162"/>
      <c r="E143" s="163">
        <v>81.054000000000002</v>
      </c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50"/>
      <c r="Z143" s="150"/>
      <c r="AA143" s="150"/>
      <c r="AB143" s="150"/>
      <c r="AC143" s="150"/>
      <c r="AD143" s="150"/>
      <c r="AE143" s="150"/>
      <c r="AF143" s="150"/>
      <c r="AG143" s="150" t="s">
        <v>148</v>
      </c>
      <c r="AH143" s="150">
        <v>0</v>
      </c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</row>
    <row r="144" spans="1:60" outlineLevel="1" x14ac:dyDescent="0.25">
      <c r="A144" s="171">
        <v>58</v>
      </c>
      <c r="B144" s="172" t="s">
        <v>321</v>
      </c>
      <c r="C144" s="186" t="s">
        <v>322</v>
      </c>
      <c r="D144" s="173" t="s">
        <v>142</v>
      </c>
      <c r="E144" s="174">
        <v>5.6737799999999998</v>
      </c>
      <c r="F144" s="175"/>
      <c r="G144" s="176">
        <f>ROUND(E144*F144,2)</f>
        <v>0</v>
      </c>
      <c r="H144" s="161"/>
      <c r="I144" s="160">
        <f>ROUND(E144*H144,2)</f>
        <v>0</v>
      </c>
      <c r="J144" s="161"/>
      <c r="K144" s="160">
        <f>ROUND(E144*J144,2)</f>
        <v>0</v>
      </c>
      <c r="L144" s="160">
        <v>21</v>
      </c>
      <c r="M144" s="160">
        <f>G144*(1+L144/100)</f>
        <v>0</v>
      </c>
      <c r="N144" s="160">
        <v>0.03</v>
      </c>
      <c r="O144" s="160">
        <f>ROUND(E144*N144,2)</f>
        <v>0.17</v>
      </c>
      <c r="P144" s="160">
        <v>0</v>
      </c>
      <c r="Q144" s="160">
        <f>ROUND(E144*P144,2)</f>
        <v>0</v>
      </c>
      <c r="R144" s="160" t="s">
        <v>182</v>
      </c>
      <c r="S144" s="160" t="s">
        <v>143</v>
      </c>
      <c r="T144" s="160" t="s">
        <v>144</v>
      </c>
      <c r="U144" s="160">
        <v>0</v>
      </c>
      <c r="V144" s="160">
        <f>ROUND(E144*U144,2)</f>
        <v>0</v>
      </c>
      <c r="W144" s="160"/>
      <c r="X144" s="160" t="s">
        <v>183</v>
      </c>
      <c r="Y144" s="150"/>
      <c r="Z144" s="150"/>
      <c r="AA144" s="150"/>
      <c r="AB144" s="150"/>
      <c r="AC144" s="150"/>
      <c r="AD144" s="150"/>
      <c r="AE144" s="150"/>
      <c r="AF144" s="150"/>
      <c r="AG144" s="150" t="s">
        <v>184</v>
      </c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</row>
    <row r="145" spans="1:60" outlineLevel="1" x14ac:dyDescent="0.25">
      <c r="A145" s="157"/>
      <c r="B145" s="158"/>
      <c r="C145" s="187" t="s">
        <v>323</v>
      </c>
      <c r="D145" s="162"/>
      <c r="E145" s="163">
        <v>5.6737799999999998</v>
      </c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50"/>
      <c r="Z145" s="150"/>
      <c r="AA145" s="150"/>
      <c r="AB145" s="150"/>
      <c r="AC145" s="150"/>
      <c r="AD145" s="150"/>
      <c r="AE145" s="150"/>
      <c r="AF145" s="150"/>
      <c r="AG145" s="150" t="s">
        <v>148</v>
      </c>
      <c r="AH145" s="150">
        <v>0</v>
      </c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</row>
    <row r="146" spans="1:60" outlineLevel="1" x14ac:dyDescent="0.25">
      <c r="A146" s="157">
        <v>59</v>
      </c>
      <c r="B146" s="158" t="s">
        <v>324</v>
      </c>
      <c r="C146" s="189" t="s">
        <v>325</v>
      </c>
      <c r="D146" s="159" t="s">
        <v>0</v>
      </c>
      <c r="E146" s="183"/>
      <c r="F146" s="161"/>
      <c r="G146" s="160">
        <f>ROUND(E146*F146,2)</f>
        <v>0</v>
      </c>
      <c r="H146" s="161"/>
      <c r="I146" s="160">
        <f>ROUND(E146*H146,2)</f>
        <v>0</v>
      </c>
      <c r="J146" s="161"/>
      <c r="K146" s="160">
        <f>ROUND(E146*J146,2)</f>
        <v>0</v>
      </c>
      <c r="L146" s="160">
        <v>21</v>
      </c>
      <c r="M146" s="160">
        <f>G146*(1+L146/100)</f>
        <v>0</v>
      </c>
      <c r="N146" s="160">
        <v>0</v>
      </c>
      <c r="O146" s="160">
        <f>ROUND(E146*N146,2)</f>
        <v>0</v>
      </c>
      <c r="P146" s="160">
        <v>0</v>
      </c>
      <c r="Q146" s="160">
        <f>ROUND(E146*P146,2)</f>
        <v>0</v>
      </c>
      <c r="R146" s="160"/>
      <c r="S146" s="160" t="s">
        <v>143</v>
      </c>
      <c r="T146" s="160" t="s">
        <v>144</v>
      </c>
      <c r="U146" s="160">
        <v>0</v>
      </c>
      <c r="V146" s="160">
        <f>ROUND(E146*U146,2)</f>
        <v>0</v>
      </c>
      <c r="W146" s="160"/>
      <c r="X146" s="160" t="s">
        <v>293</v>
      </c>
      <c r="Y146" s="150"/>
      <c r="Z146" s="150"/>
      <c r="AA146" s="150"/>
      <c r="AB146" s="150"/>
      <c r="AC146" s="150"/>
      <c r="AD146" s="150"/>
      <c r="AE146" s="150"/>
      <c r="AF146" s="150"/>
      <c r="AG146" s="150" t="s">
        <v>294</v>
      </c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</row>
    <row r="147" spans="1:60" x14ac:dyDescent="0.25">
      <c r="A147" s="165" t="s">
        <v>138</v>
      </c>
      <c r="B147" s="166" t="s">
        <v>86</v>
      </c>
      <c r="C147" s="185" t="s">
        <v>87</v>
      </c>
      <c r="D147" s="167"/>
      <c r="E147" s="168"/>
      <c r="F147" s="169"/>
      <c r="G147" s="170">
        <f>SUMIF(AG148:AG179,"&lt;&gt;NOR",G148:G179)</f>
        <v>0</v>
      </c>
      <c r="H147" s="164"/>
      <c r="I147" s="164">
        <f>SUM(I148:I179)</f>
        <v>0</v>
      </c>
      <c r="J147" s="164"/>
      <c r="K147" s="164">
        <f>SUM(K148:K179)</f>
        <v>0</v>
      </c>
      <c r="L147" s="164"/>
      <c r="M147" s="164">
        <f>SUM(M148:M179)</f>
        <v>0</v>
      </c>
      <c r="N147" s="164"/>
      <c r="O147" s="164">
        <f>SUM(O148:O179)</f>
        <v>0.16</v>
      </c>
      <c r="P147" s="164"/>
      <c r="Q147" s="164">
        <f>SUM(Q148:Q179)</f>
        <v>0.15</v>
      </c>
      <c r="R147" s="164"/>
      <c r="S147" s="164"/>
      <c r="T147" s="164"/>
      <c r="U147" s="164"/>
      <c r="V147" s="164">
        <f>SUM(V148:V179)</f>
        <v>96.470000000000013</v>
      </c>
      <c r="W147" s="164"/>
      <c r="X147" s="164"/>
      <c r="AG147" t="s">
        <v>139</v>
      </c>
    </row>
    <row r="148" spans="1:60" outlineLevel="1" x14ac:dyDescent="0.25">
      <c r="A148" s="171">
        <v>60</v>
      </c>
      <c r="B148" s="172" t="s">
        <v>326</v>
      </c>
      <c r="C148" s="186" t="s">
        <v>327</v>
      </c>
      <c r="D148" s="173" t="s">
        <v>191</v>
      </c>
      <c r="E148" s="174">
        <v>4</v>
      </c>
      <c r="F148" s="175"/>
      <c r="G148" s="176">
        <f>ROUND(E148*F148,2)</f>
        <v>0</v>
      </c>
      <c r="H148" s="161"/>
      <c r="I148" s="160">
        <f>ROUND(E148*H148,2)</f>
        <v>0</v>
      </c>
      <c r="J148" s="161"/>
      <c r="K148" s="160">
        <f>ROUND(E148*J148,2)</f>
        <v>0</v>
      </c>
      <c r="L148" s="160">
        <v>21</v>
      </c>
      <c r="M148" s="160">
        <f>G148*(1+L148/100)</f>
        <v>0</v>
      </c>
      <c r="N148" s="160">
        <v>6.8300000000000001E-3</v>
      </c>
      <c r="O148" s="160">
        <f>ROUND(E148*N148,2)</f>
        <v>0.03</v>
      </c>
      <c r="P148" s="160">
        <v>0</v>
      </c>
      <c r="Q148" s="160">
        <f>ROUND(E148*P148,2)</f>
        <v>0</v>
      </c>
      <c r="R148" s="160"/>
      <c r="S148" s="160" t="s">
        <v>143</v>
      </c>
      <c r="T148" s="160" t="s">
        <v>144</v>
      </c>
      <c r="U148" s="160">
        <v>0.73699999999999999</v>
      </c>
      <c r="V148" s="160">
        <f>ROUND(E148*U148,2)</f>
        <v>2.95</v>
      </c>
      <c r="W148" s="160"/>
      <c r="X148" s="160" t="s">
        <v>145</v>
      </c>
      <c r="Y148" s="150"/>
      <c r="Z148" s="150"/>
      <c r="AA148" s="150"/>
      <c r="AB148" s="150"/>
      <c r="AC148" s="150"/>
      <c r="AD148" s="150"/>
      <c r="AE148" s="150"/>
      <c r="AF148" s="150"/>
      <c r="AG148" s="150" t="s">
        <v>146</v>
      </c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</row>
    <row r="149" spans="1:60" outlineLevel="1" x14ac:dyDescent="0.25">
      <c r="A149" s="157"/>
      <c r="B149" s="158"/>
      <c r="C149" s="187" t="s">
        <v>64</v>
      </c>
      <c r="D149" s="162"/>
      <c r="E149" s="163">
        <v>4</v>
      </c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50"/>
      <c r="Z149" s="150"/>
      <c r="AA149" s="150"/>
      <c r="AB149" s="150"/>
      <c r="AC149" s="150"/>
      <c r="AD149" s="150"/>
      <c r="AE149" s="150"/>
      <c r="AF149" s="150"/>
      <c r="AG149" s="150" t="s">
        <v>148</v>
      </c>
      <c r="AH149" s="150">
        <v>0</v>
      </c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</row>
    <row r="150" spans="1:60" outlineLevel="1" x14ac:dyDescent="0.25">
      <c r="A150" s="171">
        <v>61</v>
      </c>
      <c r="B150" s="172" t="s">
        <v>328</v>
      </c>
      <c r="C150" s="186" t="s">
        <v>329</v>
      </c>
      <c r="D150" s="173" t="s">
        <v>191</v>
      </c>
      <c r="E150" s="174">
        <v>4</v>
      </c>
      <c r="F150" s="175"/>
      <c r="G150" s="176">
        <f>ROUND(E150*F150,2)</f>
        <v>0</v>
      </c>
      <c r="H150" s="161"/>
      <c r="I150" s="160">
        <f>ROUND(E150*H150,2)</f>
        <v>0</v>
      </c>
      <c r="J150" s="161"/>
      <c r="K150" s="160">
        <f>ROUND(E150*J150,2)</f>
        <v>0</v>
      </c>
      <c r="L150" s="160">
        <v>21</v>
      </c>
      <c r="M150" s="160">
        <f>G150*(1+L150/100)</f>
        <v>0</v>
      </c>
      <c r="N150" s="160">
        <v>0</v>
      </c>
      <c r="O150" s="160">
        <f>ROUND(E150*N150,2)</f>
        <v>0</v>
      </c>
      <c r="P150" s="160">
        <v>0</v>
      </c>
      <c r="Q150" s="160">
        <f>ROUND(E150*P150,2)</f>
        <v>0</v>
      </c>
      <c r="R150" s="160"/>
      <c r="S150" s="160" t="s">
        <v>143</v>
      </c>
      <c r="T150" s="160" t="s">
        <v>144</v>
      </c>
      <c r="U150" s="160">
        <v>0.04</v>
      </c>
      <c r="V150" s="160">
        <f>ROUND(E150*U150,2)</f>
        <v>0.16</v>
      </c>
      <c r="W150" s="160"/>
      <c r="X150" s="160" t="s">
        <v>145</v>
      </c>
      <c r="Y150" s="150"/>
      <c r="Z150" s="150"/>
      <c r="AA150" s="150"/>
      <c r="AB150" s="150"/>
      <c r="AC150" s="150"/>
      <c r="AD150" s="150"/>
      <c r="AE150" s="150"/>
      <c r="AF150" s="150"/>
      <c r="AG150" s="150" t="s">
        <v>146</v>
      </c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</row>
    <row r="151" spans="1:60" outlineLevel="1" x14ac:dyDescent="0.25">
      <c r="A151" s="157"/>
      <c r="B151" s="158"/>
      <c r="C151" s="187" t="s">
        <v>64</v>
      </c>
      <c r="D151" s="162"/>
      <c r="E151" s="163">
        <v>4</v>
      </c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50"/>
      <c r="Z151" s="150"/>
      <c r="AA151" s="150"/>
      <c r="AB151" s="150"/>
      <c r="AC151" s="150"/>
      <c r="AD151" s="150"/>
      <c r="AE151" s="150"/>
      <c r="AF151" s="150"/>
      <c r="AG151" s="150" t="s">
        <v>148</v>
      </c>
      <c r="AH151" s="150">
        <v>0</v>
      </c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</row>
    <row r="152" spans="1:60" outlineLevel="1" x14ac:dyDescent="0.25">
      <c r="A152" s="171">
        <v>62</v>
      </c>
      <c r="B152" s="172" t="s">
        <v>330</v>
      </c>
      <c r="C152" s="186" t="s">
        <v>331</v>
      </c>
      <c r="D152" s="173" t="s">
        <v>195</v>
      </c>
      <c r="E152" s="174">
        <v>3.2</v>
      </c>
      <c r="F152" s="175"/>
      <c r="G152" s="176">
        <f>ROUND(E152*F152,2)</f>
        <v>0</v>
      </c>
      <c r="H152" s="161"/>
      <c r="I152" s="160">
        <f>ROUND(E152*H152,2)</f>
        <v>0</v>
      </c>
      <c r="J152" s="161"/>
      <c r="K152" s="160">
        <f>ROUND(E152*J152,2)</f>
        <v>0</v>
      </c>
      <c r="L152" s="160">
        <v>21</v>
      </c>
      <c r="M152" s="160">
        <f>G152*(1+L152/100)</f>
        <v>0</v>
      </c>
      <c r="N152" s="160">
        <v>1.5200000000000001E-3</v>
      </c>
      <c r="O152" s="160">
        <f>ROUND(E152*N152,2)</f>
        <v>0</v>
      </c>
      <c r="P152" s="160">
        <v>0</v>
      </c>
      <c r="Q152" s="160">
        <f>ROUND(E152*P152,2)</f>
        <v>0</v>
      </c>
      <c r="R152" s="160"/>
      <c r="S152" s="160" t="s">
        <v>143</v>
      </c>
      <c r="T152" s="160" t="s">
        <v>144</v>
      </c>
      <c r="U152" s="160">
        <v>1.173</v>
      </c>
      <c r="V152" s="160">
        <f>ROUND(E152*U152,2)</f>
        <v>3.75</v>
      </c>
      <c r="W152" s="160"/>
      <c r="X152" s="160" t="s">
        <v>145</v>
      </c>
      <c r="Y152" s="150"/>
      <c r="Z152" s="150"/>
      <c r="AA152" s="150"/>
      <c r="AB152" s="150"/>
      <c r="AC152" s="150"/>
      <c r="AD152" s="150"/>
      <c r="AE152" s="150"/>
      <c r="AF152" s="150"/>
      <c r="AG152" s="150" t="s">
        <v>146</v>
      </c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</row>
    <row r="153" spans="1:60" outlineLevel="1" x14ac:dyDescent="0.25">
      <c r="A153" s="157"/>
      <c r="B153" s="158"/>
      <c r="C153" s="187" t="s">
        <v>332</v>
      </c>
      <c r="D153" s="162"/>
      <c r="E153" s="163">
        <v>3.2</v>
      </c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50"/>
      <c r="Z153" s="150"/>
      <c r="AA153" s="150"/>
      <c r="AB153" s="150"/>
      <c r="AC153" s="150"/>
      <c r="AD153" s="150"/>
      <c r="AE153" s="150"/>
      <c r="AF153" s="150"/>
      <c r="AG153" s="150" t="s">
        <v>148</v>
      </c>
      <c r="AH153" s="150">
        <v>0</v>
      </c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</row>
    <row r="154" spans="1:60" outlineLevel="1" x14ac:dyDescent="0.25">
      <c r="A154" s="171">
        <v>63</v>
      </c>
      <c r="B154" s="172" t="s">
        <v>333</v>
      </c>
      <c r="C154" s="186" t="s">
        <v>334</v>
      </c>
      <c r="D154" s="173" t="s">
        <v>195</v>
      </c>
      <c r="E154" s="174">
        <v>6</v>
      </c>
      <c r="F154" s="175"/>
      <c r="G154" s="176">
        <f>ROUND(E154*F154,2)</f>
        <v>0</v>
      </c>
      <c r="H154" s="161"/>
      <c r="I154" s="160">
        <f>ROUND(E154*H154,2)</f>
        <v>0</v>
      </c>
      <c r="J154" s="161"/>
      <c r="K154" s="160">
        <f>ROUND(E154*J154,2)</f>
        <v>0</v>
      </c>
      <c r="L154" s="160">
        <v>21</v>
      </c>
      <c r="M154" s="160">
        <f>G154*(1+L154/100)</f>
        <v>0</v>
      </c>
      <c r="N154" s="160">
        <v>2.0999999999999999E-3</v>
      </c>
      <c r="O154" s="160">
        <f>ROUND(E154*N154,2)</f>
        <v>0.01</v>
      </c>
      <c r="P154" s="160">
        <v>0</v>
      </c>
      <c r="Q154" s="160">
        <f>ROUND(E154*P154,2)</f>
        <v>0</v>
      </c>
      <c r="R154" s="160"/>
      <c r="S154" s="160" t="s">
        <v>143</v>
      </c>
      <c r="T154" s="160" t="s">
        <v>144</v>
      </c>
      <c r="U154" s="160">
        <v>0.8</v>
      </c>
      <c r="V154" s="160">
        <f>ROUND(E154*U154,2)</f>
        <v>4.8</v>
      </c>
      <c r="W154" s="160"/>
      <c r="X154" s="160" t="s">
        <v>145</v>
      </c>
      <c r="Y154" s="150"/>
      <c r="Z154" s="150"/>
      <c r="AA154" s="150"/>
      <c r="AB154" s="150"/>
      <c r="AC154" s="150"/>
      <c r="AD154" s="150"/>
      <c r="AE154" s="150"/>
      <c r="AF154" s="150"/>
      <c r="AG154" s="150" t="s">
        <v>146</v>
      </c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</row>
    <row r="155" spans="1:60" outlineLevel="1" x14ac:dyDescent="0.25">
      <c r="A155" s="157"/>
      <c r="B155" s="158"/>
      <c r="C155" s="187" t="s">
        <v>335</v>
      </c>
      <c r="D155" s="162"/>
      <c r="E155" s="163">
        <v>6</v>
      </c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50"/>
      <c r="Z155" s="150"/>
      <c r="AA155" s="150"/>
      <c r="AB155" s="150"/>
      <c r="AC155" s="150"/>
      <c r="AD155" s="150"/>
      <c r="AE155" s="150"/>
      <c r="AF155" s="150"/>
      <c r="AG155" s="150" t="s">
        <v>148</v>
      </c>
      <c r="AH155" s="150">
        <v>0</v>
      </c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</row>
    <row r="156" spans="1:60" outlineLevel="1" x14ac:dyDescent="0.25">
      <c r="A156" s="171">
        <v>64</v>
      </c>
      <c r="B156" s="172" t="s">
        <v>336</v>
      </c>
      <c r="C156" s="186" t="s">
        <v>337</v>
      </c>
      <c r="D156" s="173" t="s">
        <v>195</v>
      </c>
      <c r="E156" s="174">
        <v>49.5</v>
      </c>
      <c r="F156" s="175"/>
      <c r="G156" s="176">
        <f>ROUND(E156*F156,2)</f>
        <v>0</v>
      </c>
      <c r="H156" s="161"/>
      <c r="I156" s="160">
        <f>ROUND(E156*H156,2)</f>
        <v>0</v>
      </c>
      <c r="J156" s="161"/>
      <c r="K156" s="160">
        <f>ROUND(E156*J156,2)</f>
        <v>0</v>
      </c>
      <c r="L156" s="160">
        <v>21</v>
      </c>
      <c r="M156" s="160">
        <f>G156*(1+L156/100)</f>
        <v>0</v>
      </c>
      <c r="N156" s="160">
        <v>2.5200000000000001E-3</v>
      </c>
      <c r="O156" s="160">
        <f>ROUND(E156*N156,2)</f>
        <v>0.12</v>
      </c>
      <c r="P156" s="160">
        <v>0</v>
      </c>
      <c r="Q156" s="160">
        <f>ROUND(E156*P156,2)</f>
        <v>0</v>
      </c>
      <c r="R156" s="160"/>
      <c r="S156" s="160" t="s">
        <v>143</v>
      </c>
      <c r="T156" s="160" t="s">
        <v>144</v>
      </c>
      <c r="U156" s="160">
        <v>0.8</v>
      </c>
      <c r="V156" s="160">
        <f>ROUND(E156*U156,2)</f>
        <v>39.6</v>
      </c>
      <c r="W156" s="160"/>
      <c r="X156" s="160" t="s">
        <v>145</v>
      </c>
      <c r="Y156" s="150"/>
      <c r="Z156" s="150"/>
      <c r="AA156" s="150"/>
      <c r="AB156" s="150"/>
      <c r="AC156" s="150"/>
      <c r="AD156" s="150"/>
      <c r="AE156" s="150"/>
      <c r="AF156" s="150"/>
      <c r="AG156" s="150" t="s">
        <v>146</v>
      </c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</row>
    <row r="157" spans="1:60" outlineLevel="1" x14ac:dyDescent="0.25">
      <c r="A157" s="157"/>
      <c r="B157" s="158"/>
      <c r="C157" s="187" t="s">
        <v>338</v>
      </c>
      <c r="D157" s="162"/>
      <c r="E157" s="163">
        <v>35.5</v>
      </c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50"/>
      <c r="Z157" s="150"/>
      <c r="AA157" s="150"/>
      <c r="AB157" s="150"/>
      <c r="AC157" s="150"/>
      <c r="AD157" s="150"/>
      <c r="AE157" s="150"/>
      <c r="AF157" s="150"/>
      <c r="AG157" s="150" t="s">
        <v>148</v>
      </c>
      <c r="AH157" s="150">
        <v>0</v>
      </c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</row>
    <row r="158" spans="1:60" outlineLevel="1" x14ac:dyDescent="0.25">
      <c r="A158" s="157"/>
      <c r="B158" s="158"/>
      <c r="C158" s="187" t="s">
        <v>339</v>
      </c>
      <c r="D158" s="162"/>
      <c r="E158" s="163">
        <v>14</v>
      </c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50"/>
      <c r="Z158" s="150"/>
      <c r="AA158" s="150"/>
      <c r="AB158" s="150"/>
      <c r="AC158" s="150"/>
      <c r="AD158" s="150"/>
      <c r="AE158" s="150"/>
      <c r="AF158" s="150"/>
      <c r="AG158" s="150" t="s">
        <v>148</v>
      </c>
      <c r="AH158" s="150">
        <v>0</v>
      </c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</row>
    <row r="159" spans="1:60" outlineLevel="1" x14ac:dyDescent="0.25">
      <c r="A159" s="171">
        <v>65</v>
      </c>
      <c r="B159" s="172" t="s">
        <v>340</v>
      </c>
      <c r="C159" s="186" t="s">
        <v>341</v>
      </c>
      <c r="D159" s="173" t="s">
        <v>191</v>
      </c>
      <c r="E159" s="174">
        <v>5</v>
      </c>
      <c r="F159" s="175"/>
      <c r="G159" s="176">
        <f>ROUND(E159*F159,2)</f>
        <v>0</v>
      </c>
      <c r="H159" s="161"/>
      <c r="I159" s="160">
        <f>ROUND(E159*H159,2)</f>
        <v>0</v>
      </c>
      <c r="J159" s="161"/>
      <c r="K159" s="160">
        <f>ROUND(E159*J159,2)</f>
        <v>0</v>
      </c>
      <c r="L159" s="160">
        <v>21</v>
      </c>
      <c r="M159" s="160">
        <f>G159*(1+L159/100)</f>
        <v>0</v>
      </c>
      <c r="N159" s="160">
        <v>0</v>
      </c>
      <c r="O159" s="160">
        <f>ROUND(E159*N159,2)</f>
        <v>0</v>
      </c>
      <c r="P159" s="160">
        <v>0</v>
      </c>
      <c r="Q159" s="160">
        <f>ROUND(E159*P159,2)</f>
        <v>0</v>
      </c>
      <c r="R159" s="160"/>
      <c r="S159" s="160" t="s">
        <v>143</v>
      </c>
      <c r="T159" s="160" t="s">
        <v>144</v>
      </c>
      <c r="U159" s="160">
        <v>0.25900000000000001</v>
      </c>
      <c r="V159" s="160">
        <f>ROUND(E159*U159,2)</f>
        <v>1.3</v>
      </c>
      <c r="W159" s="160"/>
      <c r="X159" s="160" t="s">
        <v>145</v>
      </c>
      <c r="Y159" s="150"/>
      <c r="Z159" s="150"/>
      <c r="AA159" s="150"/>
      <c r="AB159" s="150"/>
      <c r="AC159" s="150"/>
      <c r="AD159" s="150"/>
      <c r="AE159" s="150"/>
      <c r="AF159" s="150"/>
      <c r="AG159" s="150" t="s">
        <v>146</v>
      </c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</row>
    <row r="160" spans="1:60" outlineLevel="1" x14ac:dyDescent="0.25">
      <c r="A160" s="157"/>
      <c r="B160" s="158"/>
      <c r="C160" s="187" t="s">
        <v>342</v>
      </c>
      <c r="D160" s="162"/>
      <c r="E160" s="163">
        <v>5</v>
      </c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50"/>
      <c r="Z160" s="150"/>
      <c r="AA160" s="150"/>
      <c r="AB160" s="150"/>
      <c r="AC160" s="150"/>
      <c r="AD160" s="150"/>
      <c r="AE160" s="150"/>
      <c r="AF160" s="150"/>
      <c r="AG160" s="150" t="s">
        <v>148</v>
      </c>
      <c r="AH160" s="150">
        <v>0</v>
      </c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</row>
    <row r="161" spans="1:60" outlineLevel="1" x14ac:dyDescent="0.25">
      <c r="A161" s="171">
        <v>66</v>
      </c>
      <c r="B161" s="172" t="s">
        <v>343</v>
      </c>
      <c r="C161" s="186" t="s">
        <v>344</v>
      </c>
      <c r="D161" s="173" t="s">
        <v>191</v>
      </c>
      <c r="E161" s="174">
        <v>5</v>
      </c>
      <c r="F161" s="175"/>
      <c r="G161" s="176">
        <f>ROUND(E161*F161,2)</f>
        <v>0</v>
      </c>
      <c r="H161" s="161"/>
      <c r="I161" s="160">
        <f>ROUND(E161*H161,2)</f>
        <v>0</v>
      </c>
      <c r="J161" s="161"/>
      <c r="K161" s="160">
        <f>ROUND(E161*J161,2)</f>
        <v>0</v>
      </c>
      <c r="L161" s="160">
        <v>21</v>
      </c>
      <c r="M161" s="160">
        <f>G161*(1+L161/100)</f>
        <v>0</v>
      </c>
      <c r="N161" s="160">
        <v>0</v>
      </c>
      <c r="O161" s="160">
        <f>ROUND(E161*N161,2)</f>
        <v>0</v>
      </c>
      <c r="P161" s="160">
        <v>2.9610000000000001E-2</v>
      </c>
      <c r="Q161" s="160">
        <f>ROUND(E161*P161,2)</f>
        <v>0.15</v>
      </c>
      <c r="R161" s="160"/>
      <c r="S161" s="160" t="s">
        <v>143</v>
      </c>
      <c r="T161" s="160" t="s">
        <v>144</v>
      </c>
      <c r="U161" s="160">
        <v>0.50700000000000001</v>
      </c>
      <c r="V161" s="160">
        <f>ROUND(E161*U161,2)</f>
        <v>2.54</v>
      </c>
      <c r="W161" s="160"/>
      <c r="X161" s="160" t="s">
        <v>145</v>
      </c>
      <c r="Y161" s="150"/>
      <c r="Z161" s="150"/>
      <c r="AA161" s="150"/>
      <c r="AB161" s="150"/>
      <c r="AC161" s="150"/>
      <c r="AD161" s="150"/>
      <c r="AE161" s="150"/>
      <c r="AF161" s="150"/>
      <c r="AG161" s="150" t="s">
        <v>146</v>
      </c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</row>
    <row r="162" spans="1:60" outlineLevel="1" x14ac:dyDescent="0.25">
      <c r="A162" s="157"/>
      <c r="B162" s="158"/>
      <c r="C162" s="187" t="s">
        <v>345</v>
      </c>
      <c r="D162" s="162"/>
      <c r="E162" s="163">
        <v>5</v>
      </c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50"/>
      <c r="Z162" s="150"/>
      <c r="AA162" s="150"/>
      <c r="AB162" s="150"/>
      <c r="AC162" s="150"/>
      <c r="AD162" s="150"/>
      <c r="AE162" s="150"/>
      <c r="AF162" s="150"/>
      <c r="AG162" s="150" t="s">
        <v>148</v>
      </c>
      <c r="AH162" s="150">
        <v>0</v>
      </c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</row>
    <row r="163" spans="1:60" outlineLevel="1" x14ac:dyDescent="0.25">
      <c r="A163" s="171">
        <v>67</v>
      </c>
      <c r="B163" s="172" t="s">
        <v>346</v>
      </c>
      <c r="C163" s="186" t="s">
        <v>347</v>
      </c>
      <c r="D163" s="173" t="s">
        <v>195</v>
      </c>
      <c r="E163" s="174">
        <v>49.5</v>
      </c>
      <c r="F163" s="175"/>
      <c r="G163" s="176">
        <f>ROUND(E163*F163,2)</f>
        <v>0</v>
      </c>
      <c r="H163" s="161"/>
      <c r="I163" s="160">
        <f>ROUND(E163*H163,2)</f>
        <v>0</v>
      </c>
      <c r="J163" s="161"/>
      <c r="K163" s="160">
        <f>ROUND(E163*J163,2)</f>
        <v>0</v>
      </c>
      <c r="L163" s="160">
        <v>21</v>
      </c>
      <c r="M163" s="160">
        <f>G163*(1+L163/100)</f>
        <v>0</v>
      </c>
      <c r="N163" s="160">
        <v>0</v>
      </c>
      <c r="O163" s="160">
        <f>ROUND(E163*N163,2)</f>
        <v>0</v>
      </c>
      <c r="P163" s="160">
        <v>0</v>
      </c>
      <c r="Q163" s="160">
        <f>ROUND(E163*P163,2)</f>
        <v>0</v>
      </c>
      <c r="R163" s="160"/>
      <c r="S163" s="160" t="s">
        <v>143</v>
      </c>
      <c r="T163" s="160" t="s">
        <v>144</v>
      </c>
      <c r="U163" s="160">
        <v>4.8000000000000001E-2</v>
      </c>
      <c r="V163" s="160">
        <f>ROUND(E163*U163,2)</f>
        <v>2.38</v>
      </c>
      <c r="W163" s="160"/>
      <c r="X163" s="160" t="s">
        <v>145</v>
      </c>
      <c r="Y163" s="150"/>
      <c r="Z163" s="150"/>
      <c r="AA163" s="150"/>
      <c r="AB163" s="150"/>
      <c r="AC163" s="150"/>
      <c r="AD163" s="150"/>
      <c r="AE163" s="150"/>
      <c r="AF163" s="150"/>
      <c r="AG163" s="150" t="s">
        <v>146</v>
      </c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</row>
    <row r="164" spans="1:60" outlineLevel="1" x14ac:dyDescent="0.25">
      <c r="A164" s="157"/>
      <c r="B164" s="158"/>
      <c r="C164" s="187" t="s">
        <v>348</v>
      </c>
      <c r="D164" s="162"/>
      <c r="E164" s="163">
        <v>49.5</v>
      </c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50"/>
      <c r="Z164" s="150"/>
      <c r="AA164" s="150"/>
      <c r="AB164" s="150"/>
      <c r="AC164" s="150"/>
      <c r="AD164" s="150"/>
      <c r="AE164" s="150"/>
      <c r="AF164" s="150"/>
      <c r="AG164" s="150" t="s">
        <v>148</v>
      </c>
      <c r="AH164" s="150">
        <v>5</v>
      </c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</row>
    <row r="165" spans="1:60" outlineLevel="1" x14ac:dyDescent="0.25">
      <c r="A165" s="171">
        <v>68</v>
      </c>
      <c r="B165" s="172" t="s">
        <v>349</v>
      </c>
      <c r="C165" s="186" t="s">
        <v>350</v>
      </c>
      <c r="D165" s="173" t="s">
        <v>191</v>
      </c>
      <c r="E165" s="174">
        <v>4</v>
      </c>
      <c r="F165" s="175"/>
      <c r="G165" s="176">
        <f>ROUND(E165*F165,2)</f>
        <v>0</v>
      </c>
      <c r="H165" s="161"/>
      <c r="I165" s="160">
        <f>ROUND(E165*H165,2)</f>
        <v>0</v>
      </c>
      <c r="J165" s="161"/>
      <c r="K165" s="160">
        <f>ROUND(E165*J165,2)</f>
        <v>0</v>
      </c>
      <c r="L165" s="160">
        <v>21</v>
      </c>
      <c r="M165" s="160">
        <f>G165*(1+L165/100)</f>
        <v>0</v>
      </c>
      <c r="N165" s="160">
        <v>0</v>
      </c>
      <c r="O165" s="160">
        <f>ROUND(E165*N165,2)</f>
        <v>0</v>
      </c>
      <c r="P165" s="160">
        <v>0</v>
      </c>
      <c r="Q165" s="160">
        <f>ROUND(E165*P165,2)</f>
        <v>0</v>
      </c>
      <c r="R165" s="160"/>
      <c r="S165" s="160" t="s">
        <v>143</v>
      </c>
      <c r="T165" s="160" t="s">
        <v>144</v>
      </c>
      <c r="U165" s="160">
        <v>0.879</v>
      </c>
      <c r="V165" s="160">
        <f>ROUND(E165*U165,2)</f>
        <v>3.52</v>
      </c>
      <c r="W165" s="160"/>
      <c r="X165" s="160" t="s">
        <v>145</v>
      </c>
      <c r="Y165" s="150"/>
      <c r="Z165" s="150"/>
      <c r="AA165" s="150"/>
      <c r="AB165" s="150"/>
      <c r="AC165" s="150"/>
      <c r="AD165" s="150"/>
      <c r="AE165" s="150"/>
      <c r="AF165" s="150"/>
      <c r="AG165" s="150" t="s">
        <v>146</v>
      </c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</row>
    <row r="166" spans="1:60" outlineLevel="1" x14ac:dyDescent="0.25">
      <c r="A166" s="157"/>
      <c r="B166" s="158"/>
      <c r="C166" s="187" t="s">
        <v>64</v>
      </c>
      <c r="D166" s="162"/>
      <c r="E166" s="163">
        <v>4</v>
      </c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50"/>
      <c r="Z166" s="150"/>
      <c r="AA166" s="150"/>
      <c r="AB166" s="150"/>
      <c r="AC166" s="150"/>
      <c r="AD166" s="150"/>
      <c r="AE166" s="150"/>
      <c r="AF166" s="150"/>
      <c r="AG166" s="150" t="s">
        <v>148</v>
      </c>
      <c r="AH166" s="150">
        <v>0</v>
      </c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</row>
    <row r="167" spans="1:60" outlineLevel="1" x14ac:dyDescent="0.25">
      <c r="A167" s="171">
        <v>69</v>
      </c>
      <c r="B167" s="172" t="s">
        <v>351</v>
      </c>
      <c r="C167" s="186" t="s">
        <v>352</v>
      </c>
      <c r="D167" s="173" t="s">
        <v>195</v>
      </c>
      <c r="E167" s="174">
        <v>41</v>
      </c>
      <c r="F167" s="175"/>
      <c r="G167" s="176">
        <f>ROUND(E167*F167,2)</f>
        <v>0</v>
      </c>
      <c r="H167" s="161"/>
      <c r="I167" s="160">
        <f>ROUND(E167*H167,2)</f>
        <v>0</v>
      </c>
      <c r="J167" s="161"/>
      <c r="K167" s="160">
        <f>ROUND(E167*J167,2)</f>
        <v>0</v>
      </c>
      <c r="L167" s="160">
        <v>21</v>
      </c>
      <c r="M167" s="160">
        <f>G167*(1+L167/100)</f>
        <v>0</v>
      </c>
      <c r="N167" s="160">
        <v>0</v>
      </c>
      <c r="O167" s="160">
        <f>ROUND(E167*N167,2)</f>
        <v>0</v>
      </c>
      <c r="P167" s="160">
        <v>0</v>
      </c>
      <c r="Q167" s="160">
        <f>ROUND(E167*P167,2)</f>
        <v>0</v>
      </c>
      <c r="R167" s="160"/>
      <c r="S167" s="160" t="s">
        <v>143</v>
      </c>
      <c r="T167" s="160" t="s">
        <v>144</v>
      </c>
      <c r="U167" s="160">
        <v>0.46500000000000002</v>
      </c>
      <c r="V167" s="160">
        <f>ROUND(E167*U167,2)</f>
        <v>19.07</v>
      </c>
      <c r="W167" s="160"/>
      <c r="X167" s="160" t="s">
        <v>145</v>
      </c>
      <c r="Y167" s="150"/>
      <c r="Z167" s="150"/>
      <c r="AA167" s="150"/>
      <c r="AB167" s="150"/>
      <c r="AC167" s="150"/>
      <c r="AD167" s="150"/>
      <c r="AE167" s="150"/>
      <c r="AF167" s="150"/>
      <c r="AG167" s="150" t="s">
        <v>146</v>
      </c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</row>
    <row r="168" spans="1:60" outlineLevel="1" x14ac:dyDescent="0.25">
      <c r="A168" s="157"/>
      <c r="B168" s="158"/>
      <c r="C168" s="187" t="s">
        <v>353</v>
      </c>
      <c r="D168" s="162"/>
      <c r="E168" s="163">
        <v>41</v>
      </c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50"/>
      <c r="Z168" s="150"/>
      <c r="AA168" s="150"/>
      <c r="AB168" s="150"/>
      <c r="AC168" s="150"/>
      <c r="AD168" s="150"/>
      <c r="AE168" s="150"/>
      <c r="AF168" s="150"/>
      <c r="AG168" s="150" t="s">
        <v>148</v>
      </c>
      <c r="AH168" s="150">
        <v>0</v>
      </c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</row>
    <row r="169" spans="1:60" outlineLevel="1" x14ac:dyDescent="0.25">
      <c r="A169" s="171">
        <v>70</v>
      </c>
      <c r="B169" s="172" t="s">
        <v>354</v>
      </c>
      <c r="C169" s="186" t="s">
        <v>355</v>
      </c>
      <c r="D169" s="173" t="s">
        <v>191</v>
      </c>
      <c r="E169" s="174">
        <v>4</v>
      </c>
      <c r="F169" s="175"/>
      <c r="G169" s="176">
        <f>ROUND(E169*F169,2)</f>
        <v>0</v>
      </c>
      <c r="H169" s="161"/>
      <c r="I169" s="160">
        <f>ROUND(E169*H169,2)</f>
        <v>0</v>
      </c>
      <c r="J169" s="161"/>
      <c r="K169" s="160">
        <f>ROUND(E169*J169,2)</f>
        <v>0</v>
      </c>
      <c r="L169" s="160">
        <v>21</v>
      </c>
      <c r="M169" s="160">
        <f>G169*(1+L169/100)</f>
        <v>0</v>
      </c>
      <c r="N169" s="160">
        <v>0</v>
      </c>
      <c r="O169" s="160">
        <f>ROUND(E169*N169,2)</f>
        <v>0</v>
      </c>
      <c r="P169" s="160">
        <v>0</v>
      </c>
      <c r="Q169" s="160">
        <f>ROUND(E169*P169,2)</f>
        <v>0</v>
      </c>
      <c r="R169" s="160"/>
      <c r="S169" s="160" t="s">
        <v>143</v>
      </c>
      <c r="T169" s="160" t="s">
        <v>144</v>
      </c>
      <c r="U169" s="160">
        <v>0</v>
      </c>
      <c r="V169" s="160">
        <f>ROUND(E169*U169,2)</f>
        <v>0</v>
      </c>
      <c r="W169" s="160"/>
      <c r="X169" s="160" t="s">
        <v>145</v>
      </c>
      <c r="Y169" s="150"/>
      <c r="Z169" s="150"/>
      <c r="AA169" s="150"/>
      <c r="AB169" s="150"/>
      <c r="AC169" s="150"/>
      <c r="AD169" s="150"/>
      <c r="AE169" s="150"/>
      <c r="AF169" s="150"/>
      <c r="AG169" s="150" t="s">
        <v>146</v>
      </c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</row>
    <row r="170" spans="1:60" outlineLevel="1" x14ac:dyDescent="0.25">
      <c r="A170" s="157"/>
      <c r="B170" s="158"/>
      <c r="C170" s="187" t="s">
        <v>356</v>
      </c>
      <c r="D170" s="162"/>
      <c r="E170" s="163">
        <v>4</v>
      </c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50"/>
      <c r="Z170" s="150"/>
      <c r="AA170" s="150"/>
      <c r="AB170" s="150"/>
      <c r="AC170" s="150"/>
      <c r="AD170" s="150"/>
      <c r="AE170" s="150"/>
      <c r="AF170" s="150"/>
      <c r="AG170" s="150" t="s">
        <v>148</v>
      </c>
      <c r="AH170" s="150">
        <v>0</v>
      </c>
      <c r="AI170" s="150"/>
      <c r="AJ170" s="150"/>
      <c r="AK170" s="150"/>
      <c r="AL170" s="150"/>
      <c r="AM170" s="150"/>
      <c r="AN170" s="150"/>
      <c r="AO170" s="150"/>
      <c r="AP170" s="150"/>
      <c r="AQ170" s="150"/>
      <c r="AR170" s="150"/>
      <c r="AS170" s="150"/>
      <c r="AT170" s="150"/>
      <c r="AU170" s="150"/>
      <c r="AV170" s="150"/>
      <c r="AW170" s="150"/>
      <c r="AX170" s="150"/>
      <c r="AY170" s="150"/>
      <c r="AZ170" s="150"/>
      <c r="BA170" s="150"/>
      <c r="BB170" s="150"/>
      <c r="BC170" s="150"/>
      <c r="BD170" s="150"/>
      <c r="BE170" s="150"/>
      <c r="BF170" s="150"/>
      <c r="BG170" s="150"/>
      <c r="BH170" s="150"/>
    </row>
    <row r="171" spans="1:60" ht="20.399999999999999" outlineLevel="1" x14ac:dyDescent="0.25">
      <c r="A171" s="171">
        <v>71</v>
      </c>
      <c r="B171" s="172" t="s">
        <v>357</v>
      </c>
      <c r="C171" s="186" t="s">
        <v>358</v>
      </c>
      <c r="D171" s="173" t="s">
        <v>191</v>
      </c>
      <c r="E171" s="174">
        <v>2</v>
      </c>
      <c r="F171" s="175"/>
      <c r="G171" s="176">
        <f>ROUND(E171*F171,2)</f>
        <v>0</v>
      </c>
      <c r="H171" s="161"/>
      <c r="I171" s="160">
        <f>ROUND(E171*H171,2)</f>
        <v>0</v>
      </c>
      <c r="J171" s="161"/>
      <c r="K171" s="160">
        <f>ROUND(E171*J171,2)</f>
        <v>0</v>
      </c>
      <c r="L171" s="160">
        <v>21</v>
      </c>
      <c r="M171" s="160">
        <f>G171*(1+L171/100)</f>
        <v>0</v>
      </c>
      <c r="N171" s="160">
        <v>1.0499999999999999E-3</v>
      </c>
      <c r="O171" s="160">
        <f>ROUND(E171*N171,2)</f>
        <v>0</v>
      </c>
      <c r="P171" s="160">
        <v>0</v>
      </c>
      <c r="Q171" s="160">
        <f>ROUND(E171*P171,2)</f>
        <v>0</v>
      </c>
      <c r="R171" s="160"/>
      <c r="S171" s="160" t="s">
        <v>236</v>
      </c>
      <c r="T171" s="160" t="s">
        <v>144</v>
      </c>
      <c r="U171" s="160">
        <v>0.2</v>
      </c>
      <c r="V171" s="160">
        <f>ROUND(E171*U171,2)</f>
        <v>0.4</v>
      </c>
      <c r="W171" s="160"/>
      <c r="X171" s="160" t="s">
        <v>145</v>
      </c>
      <c r="Y171" s="150"/>
      <c r="Z171" s="150"/>
      <c r="AA171" s="150"/>
      <c r="AB171" s="150"/>
      <c r="AC171" s="150"/>
      <c r="AD171" s="150"/>
      <c r="AE171" s="150"/>
      <c r="AF171" s="150"/>
      <c r="AG171" s="150" t="s">
        <v>146</v>
      </c>
      <c r="AH171" s="150"/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50"/>
      <c r="BH171" s="150"/>
    </row>
    <row r="172" spans="1:60" outlineLevel="1" x14ac:dyDescent="0.25">
      <c r="A172" s="157"/>
      <c r="B172" s="158"/>
      <c r="C172" s="187" t="s">
        <v>258</v>
      </c>
      <c r="D172" s="162"/>
      <c r="E172" s="163">
        <v>2</v>
      </c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50"/>
      <c r="Z172" s="150"/>
      <c r="AA172" s="150"/>
      <c r="AB172" s="150"/>
      <c r="AC172" s="150"/>
      <c r="AD172" s="150"/>
      <c r="AE172" s="150"/>
      <c r="AF172" s="150"/>
      <c r="AG172" s="150" t="s">
        <v>148</v>
      </c>
      <c r="AH172" s="150">
        <v>0</v>
      </c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0"/>
      <c r="BC172" s="150"/>
      <c r="BD172" s="150"/>
      <c r="BE172" s="150"/>
      <c r="BF172" s="150"/>
      <c r="BG172" s="150"/>
      <c r="BH172" s="150"/>
    </row>
    <row r="173" spans="1:60" ht="20.399999999999999" outlineLevel="1" x14ac:dyDescent="0.25">
      <c r="A173" s="171">
        <v>72</v>
      </c>
      <c r="B173" s="172" t="s">
        <v>359</v>
      </c>
      <c r="C173" s="186" t="s">
        <v>360</v>
      </c>
      <c r="D173" s="173" t="s">
        <v>191</v>
      </c>
      <c r="E173" s="174">
        <v>3</v>
      </c>
      <c r="F173" s="175"/>
      <c r="G173" s="176">
        <f>ROUND(E173*F173,2)</f>
        <v>0</v>
      </c>
      <c r="H173" s="161"/>
      <c r="I173" s="160">
        <f>ROUND(E173*H173,2)</f>
        <v>0</v>
      </c>
      <c r="J173" s="161"/>
      <c r="K173" s="160">
        <f>ROUND(E173*J173,2)</f>
        <v>0</v>
      </c>
      <c r="L173" s="160">
        <v>21</v>
      </c>
      <c r="M173" s="160">
        <f>G173*(1+L173/100)</f>
        <v>0</v>
      </c>
      <c r="N173" s="160">
        <v>1.0499999999999999E-3</v>
      </c>
      <c r="O173" s="160">
        <f>ROUND(E173*N173,2)</f>
        <v>0</v>
      </c>
      <c r="P173" s="160">
        <v>0</v>
      </c>
      <c r="Q173" s="160">
        <f>ROUND(E173*P173,2)</f>
        <v>0</v>
      </c>
      <c r="R173" s="160"/>
      <c r="S173" s="160" t="s">
        <v>236</v>
      </c>
      <c r="T173" s="160" t="s">
        <v>144</v>
      </c>
      <c r="U173" s="160">
        <v>0.2</v>
      </c>
      <c r="V173" s="160">
        <f>ROUND(E173*U173,2)</f>
        <v>0.6</v>
      </c>
      <c r="W173" s="160"/>
      <c r="X173" s="160" t="s">
        <v>145</v>
      </c>
      <c r="Y173" s="150"/>
      <c r="Z173" s="150"/>
      <c r="AA173" s="150"/>
      <c r="AB173" s="150"/>
      <c r="AC173" s="150"/>
      <c r="AD173" s="150"/>
      <c r="AE173" s="150"/>
      <c r="AF173" s="150"/>
      <c r="AG173" s="150" t="s">
        <v>146</v>
      </c>
      <c r="AH173" s="150"/>
      <c r="AI173" s="150"/>
      <c r="AJ173" s="150"/>
      <c r="AK173" s="150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50"/>
      <c r="BC173" s="150"/>
      <c r="BD173" s="150"/>
      <c r="BE173" s="150"/>
      <c r="BF173" s="150"/>
      <c r="BG173" s="150"/>
      <c r="BH173" s="150"/>
    </row>
    <row r="174" spans="1:60" outlineLevel="1" x14ac:dyDescent="0.25">
      <c r="A174" s="157"/>
      <c r="B174" s="158"/>
      <c r="C174" s="187" t="s">
        <v>62</v>
      </c>
      <c r="D174" s="162"/>
      <c r="E174" s="163">
        <v>3</v>
      </c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50"/>
      <c r="Z174" s="150"/>
      <c r="AA174" s="150"/>
      <c r="AB174" s="150"/>
      <c r="AC174" s="150"/>
      <c r="AD174" s="150"/>
      <c r="AE174" s="150"/>
      <c r="AF174" s="150"/>
      <c r="AG174" s="150" t="s">
        <v>148</v>
      </c>
      <c r="AH174" s="150">
        <v>0</v>
      </c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  <c r="BB174" s="150"/>
      <c r="BC174" s="150"/>
      <c r="BD174" s="150"/>
      <c r="BE174" s="150"/>
      <c r="BF174" s="150"/>
      <c r="BG174" s="150"/>
      <c r="BH174" s="150"/>
    </row>
    <row r="175" spans="1:60" ht="20.399999999999999" outlineLevel="1" x14ac:dyDescent="0.25">
      <c r="A175" s="171">
        <v>73</v>
      </c>
      <c r="B175" s="172" t="s">
        <v>361</v>
      </c>
      <c r="C175" s="186" t="s">
        <v>362</v>
      </c>
      <c r="D175" s="173" t="s">
        <v>191</v>
      </c>
      <c r="E175" s="174">
        <v>2</v>
      </c>
      <c r="F175" s="175"/>
      <c r="G175" s="176">
        <f>ROUND(E175*F175,2)</f>
        <v>0</v>
      </c>
      <c r="H175" s="161"/>
      <c r="I175" s="160">
        <f>ROUND(E175*H175,2)</f>
        <v>0</v>
      </c>
      <c r="J175" s="161"/>
      <c r="K175" s="160">
        <f>ROUND(E175*J175,2)</f>
        <v>0</v>
      </c>
      <c r="L175" s="160">
        <v>21</v>
      </c>
      <c r="M175" s="160">
        <f>G175*(1+L175/100)</f>
        <v>0</v>
      </c>
      <c r="N175" s="160">
        <v>1.0499999999999999E-3</v>
      </c>
      <c r="O175" s="160">
        <f>ROUND(E175*N175,2)</f>
        <v>0</v>
      </c>
      <c r="P175" s="160">
        <v>0</v>
      </c>
      <c r="Q175" s="160">
        <f>ROUND(E175*P175,2)</f>
        <v>0</v>
      </c>
      <c r="R175" s="160"/>
      <c r="S175" s="160" t="s">
        <v>236</v>
      </c>
      <c r="T175" s="160" t="s">
        <v>144</v>
      </c>
      <c r="U175" s="160">
        <v>0.2</v>
      </c>
      <c r="V175" s="160">
        <f>ROUND(E175*U175,2)</f>
        <v>0.4</v>
      </c>
      <c r="W175" s="160"/>
      <c r="X175" s="160" t="s">
        <v>145</v>
      </c>
      <c r="Y175" s="150"/>
      <c r="Z175" s="150"/>
      <c r="AA175" s="150"/>
      <c r="AB175" s="150"/>
      <c r="AC175" s="150"/>
      <c r="AD175" s="150"/>
      <c r="AE175" s="150"/>
      <c r="AF175" s="150"/>
      <c r="AG175" s="150" t="s">
        <v>146</v>
      </c>
      <c r="AH175" s="150"/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50"/>
      <c r="BC175" s="150"/>
      <c r="BD175" s="150"/>
      <c r="BE175" s="150"/>
      <c r="BF175" s="150"/>
      <c r="BG175" s="150"/>
      <c r="BH175" s="150"/>
    </row>
    <row r="176" spans="1:60" outlineLevel="1" x14ac:dyDescent="0.25">
      <c r="A176" s="157"/>
      <c r="B176" s="158"/>
      <c r="C176" s="187" t="s">
        <v>258</v>
      </c>
      <c r="D176" s="162"/>
      <c r="E176" s="163">
        <v>2</v>
      </c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50"/>
      <c r="Z176" s="150"/>
      <c r="AA176" s="150"/>
      <c r="AB176" s="150"/>
      <c r="AC176" s="150"/>
      <c r="AD176" s="150"/>
      <c r="AE176" s="150"/>
      <c r="AF176" s="150"/>
      <c r="AG176" s="150" t="s">
        <v>148</v>
      </c>
      <c r="AH176" s="150">
        <v>0</v>
      </c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</row>
    <row r="177" spans="1:60" outlineLevel="1" x14ac:dyDescent="0.25">
      <c r="A177" s="171">
        <v>74</v>
      </c>
      <c r="B177" s="172" t="s">
        <v>363</v>
      </c>
      <c r="C177" s="186" t="s">
        <v>364</v>
      </c>
      <c r="D177" s="173" t="s">
        <v>243</v>
      </c>
      <c r="E177" s="174">
        <v>15</v>
      </c>
      <c r="F177" s="175"/>
      <c r="G177" s="176">
        <f>ROUND(E177*F177,2)</f>
        <v>0</v>
      </c>
      <c r="H177" s="161"/>
      <c r="I177" s="160">
        <f>ROUND(E177*H177,2)</f>
        <v>0</v>
      </c>
      <c r="J177" s="161"/>
      <c r="K177" s="160">
        <f>ROUND(E177*J177,2)</f>
        <v>0</v>
      </c>
      <c r="L177" s="160">
        <v>21</v>
      </c>
      <c r="M177" s="160">
        <f>G177*(1+L177/100)</f>
        <v>0</v>
      </c>
      <c r="N177" s="160">
        <v>0</v>
      </c>
      <c r="O177" s="160">
        <f>ROUND(E177*N177,2)</f>
        <v>0</v>
      </c>
      <c r="P177" s="160">
        <v>0</v>
      </c>
      <c r="Q177" s="160">
        <f>ROUND(E177*P177,2)</f>
        <v>0</v>
      </c>
      <c r="R177" s="160" t="s">
        <v>244</v>
      </c>
      <c r="S177" s="160" t="s">
        <v>143</v>
      </c>
      <c r="T177" s="160" t="s">
        <v>144</v>
      </c>
      <c r="U177" s="160">
        <v>1</v>
      </c>
      <c r="V177" s="160">
        <f>ROUND(E177*U177,2)</f>
        <v>15</v>
      </c>
      <c r="W177" s="160"/>
      <c r="X177" s="160" t="s">
        <v>245</v>
      </c>
      <c r="Y177" s="150"/>
      <c r="Z177" s="150"/>
      <c r="AA177" s="150"/>
      <c r="AB177" s="150"/>
      <c r="AC177" s="150"/>
      <c r="AD177" s="150"/>
      <c r="AE177" s="150"/>
      <c r="AF177" s="150"/>
      <c r="AG177" s="150" t="s">
        <v>246</v>
      </c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</row>
    <row r="178" spans="1:60" outlineLevel="1" x14ac:dyDescent="0.25">
      <c r="A178" s="157"/>
      <c r="B178" s="158"/>
      <c r="C178" s="187" t="s">
        <v>365</v>
      </c>
      <c r="D178" s="162"/>
      <c r="E178" s="163">
        <v>15</v>
      </c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50"/>
      <c r="Z178" s="150"/>
      <c r="AA178" s="150"/>
      <c r="AB178" s="150"/>
      <c r="AC178" s="150"/>
      <c r="AD178" s="150"/>
      <c r="AE178" s="150"/>
      <c r="AF178" s="150"/>
      <c r="AG178" s="150" t="s">
        <v>148</v>
      </c>
      <c r="AH178" s="150">
        <v>0</v>
      </c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</row>
    <row r="179" spans="1:60" outlineLevel="1" x14ac:dyDescent="0.25">
      <c r="A179" s="157">
        <v>75</v>
      </c>
      <c r="B179" s="158" t="s">
        <v>366</v>
      </c>
      <c r="C179" s="189" t="s">
        <v>367</v>
      </c>
      <c r="D179" s="159" t="s">
        <v>0</v>
      </c>
      <c r="E179" s="183"/>
      <c r="F179" s="161"/>
      <c r="G179" s="160">
        <f>ROUND(E179*F179,2)</f>
        <v>0</v>
      </c>
      <c r="H179" s="161"/>
      <c r="I179" s="160">
        <f>ROUND(E179*H179,2)</f>
        <v>0</v>
      </c>
      <c r="J179" s="161"/>
      <c r="K179" s="160">
        <f>ROUND(E179*J179,2)</f>
        <v>0</v>
      </c>
      <c r="L179" s="160">
        <v>21</v>
      </c>
      <c r="M179" s="160">
        <f>G179*(1+L179/100)</f>
        <v>0</v>
      </c>
      <c r="N179" s="160">
        <v>0</v>
      </c>
      <c r="O179" s="160">
        <f>ROUND(E179*N179,2)</f>
        <v>0</v>
      </c>
      <c r="P179" s="160">
        <v>0</v>
      </c>
      <c r="Q179" s="160">
        <f>ROUND(E179*P179,2)</f>
        <v>0</v>
      </c>
      <c r="R179" s="160"/>
      <c r="S179" s="160" t="s">
        <v>143</v>
      </c>
      <c r="T179" s="160" t="s">
        <v>144</v>
      </c>
      <c r="U179" s="160">
        <v>0</v>
      </c>
      <c r="V179" s="160">
        <f>ROUND(E179*U179,2)</f>
        <v>0</v>
      </c>
      <c r="W179" s="160"/>
      <c r="X179" s="160" t="s">
        <v>293</v>
      </c>
      <c r="Y179" s="150"/>
      <c r="Z179" s="150"/>
      <c r="AA179" s="150"/>
      <c r="AB179" s="150"/>
      <c r="AC179" s="150"/>
      <c r="AD179" s="150"/>
      <c r="AE179" s="150"/>
      <c r="AF179" s="150"/>
      <c r="AG179" s="150" t="s">
        <v>294</v>
      </c>
      <c r="AH179" s="150"/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</row>
    <row r="180" spans="1:60" x14ac:dyDescent="0.25">
      <c r="A180" s="165" t="s">
        <v>138</v>
      </c>
      <c r="B180" s="166" t="s">
        <v>88</v>
      </c>
      <c r="C180" s="185" t="s">
        <v>89</v>
      </c>
      <c r="D180" s="167"/>
      <c r="E180" s="168"/>
      <c r="F180" s="169"/>
      <c r="G180" s="170">
        <f>SUMIF(AG181:AG197,"&lt;&gt;NOR",G181:G197)</f>
        <v>0</v>
      </c>
      <c r="H180" s="164"/>
      <c r="I180" s="164">
        <f>SUM(I181:I197)</f>
        <v>0</v>
      </c>
      <c r="J180" s="164"/>
      <c r="K180" s="164">
        <f>SUM(K181:K197)</f>
        <v>0</v>
      </c>
      <c r="L180" s="164"/>
      <c r="M180" s="164">
        <f>SUM(M181:M197)</f>
        <v>0</v>
      </c>
      <c r="N180" s="164"/>
      <c r="O180" s="164">
        <f>SUM(O181:O197)</f>
        <v>0.89</v>
      </c>
      <c r="P180" s="164"/>
      <c r="Q180" s="164">
        <f>SUM(Q181:Q197)</f>
        <v>0.03</v>
      </c>
      <c r="R180" s="164"/>
      <c r="S180" s="164"/>
      <c r="T180" s="164"/>
      <c r="U180" s="164"/>
      <c r="V180" s="164">
        <f>SUM(V181:V197)</f>
        <v>144.14999999999998</v>
      </c>
      <c r="W180" s="164"/>
      <c r="X180" s="164"/>
      <c r="AG180" t="s">
        <v>139</v>
      </c>
    </row>
    <row r="181" spans="1:60" outlineLevel="1" x14ac:dyDescent="0.25">
      <c r="A181" s="171">
        <v>76</v>
      </c>
      <c r="B181" s="172" t="s">
        <v>368</v>
      </c>
      <c r="C181" s="186" t="s">
        <v>369</v>
      </c>
      <c r="D181" s="173" t="s">
        <v>195</v>
      </c>
      <c r="E181" s="174">
        <v>98.7</v>
      </c>
      <c r="F181" s="175"/>
      <c r="G181" s="176">
        <f>ROUND(E181*F181,2)</f>
        <v>0</v>
      </c>
      <c r="H181" s="161"/>
      <c r="I181" s="160">
        <f>ROUND(E181*H181,2)</f>
        <v>0</v>
      </c>
      <c r="J181" s="161"/>
      <c r="K181" s="160">
        <f>ROUND(E181*J181,2)</f>
        <v>0</v>
      </c>
      <c r="L181" s="160">
        <v>21</v>
      </c>
      <c r="M181" s="160">
        <f>G181*(1+L181/100)</f>
        <v>0</v>
      </c>
      <c r="N181" s="160">
        <v>0</v>
      </c>
      <c r="O181" s="160">
        <f>ROUND(E181*N181,2)</f>
        <v>0</v>
      </c>
      <c r="P181" s="160">
        <v>2.7999999999999998E-4</v>
      </c>
      <c r="Q181" s="160">
        <f>ROUND(E181*P181,2)</f>
        <v>0.03</v>
      </c>
      <c r="R181" s="160"/>
      <c r="S181" s="160" t="s">
        <v>143</v>
      </c>
      <c r="T181" s="160" t="s">
        <v>144</v>
      </c>
      <c r="U181" s="160">
        <v>5.1999999999999998E-2</v>
      </c>
      <c r="V181" s="160">
        <f>ROUND(E181*U181,2)</f>
        <v>5.13</v>
      </c>
      <c r="W181" s="160"/>
      <c r="X181" s="160" t="s">
        <v>145</v>
      </c>
      <c r="Y181" s="150"/>
      <c r="Z181" s="150"/>
      <c r="AA181" s="150"/>
      <c r="AB181" s="150"/>
      <c r="AC181" s="150"/>
      <c r="AD181" s="150"/>
      <c r="AE181" s="150"/>
      <c r="AF181" s="150"/>
      <c r="AG181" s="150" t="s">
        <v>146</v>
      </c>
      <c r="AH181" s="150"/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</row>
    <row r="182" spans="1:60" outlineLevel="1" x14ac:dyDescent="0.25">
      <c r="A182" s="157"/>
      <c r="B182" s="158"/>
      <c r="C182" s="187" t="s">
        <v>370</v>
      </c>
      <c r="D182" s="162"/>
      <c r="E182" s="163">
        <v>42.6</v>
      </c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50"/>
      <c r="Z182" s="150"/>
      <c r="AA182" s="150"/>
      <c r="AB182" s="150"/>
      <c r="AC182" s="150"/>
      <c r="AD182" s="150"/>
      <c r="AE182" s="150"/>
      <c r="AF182" s="150"/>
      <c r="AG182" s="150" t="s">
        <v>148</v>
      </c>
      <c r="AH182" s="150">
        <v>0</v>
      </c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</row>
    <row r="183" spans="1:60" outlineLevel="1" x14ac:dyDescent="0.25">
      <c r="A183" s="157"/>
      <c r="B183" s="158"/>
      <c r="C183" s="187" t="s">
        <v>371</v>
      </c>
      <c r="D183" s="162"/>
      <c r="E183" s="163">
        <v>52.5</v>
      </c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50"/>
      <c r="Z183" s="150"/>
      <c r="AA183" s="150"/>
      <c r="AB183" s="150"/>
      <c r="AC183" s="150"/>
      <c r="AD183" s="150"/>
      <c r="AE183" s="150"/>
      <c r="AF183" s="150"/>
      <c r="AG183" s="150" t="s">
        <v>148</v>
      </c>
      <c r="AH183" s="150">
        <v>0</v>
      </c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</row>
    <row r="184" spans="1:60" outlineLevel="1" x14ac:dyDescent="0.25">
      <c r="A184" s="157"/>
      <c r="B184" s="158"/>
      <c r="C184" s="187" t="s">
        <v>372</v>
      </c>
      <c r="D184" s="162"/>
      <c r="E184" s="163">
        <v>3.6</v>
      </c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60"/>
      <c r="S184" s="160"/>
      <c r="T184" s="160"/>
      <c r="U184" s="160"/>
      <c r="V184" s="160"/>
      <c r="W184" s="160"/>
      <c r="X184" s="160"/>
      <c r="Y184" s="150"/>
      <c r="Z184" s="150"/>
      <c r="AA184" s="150"/>
      <c r="AB184" s="150"/>
      <c r="AC184" s="150"/>
      <c r="AD184" s="150"/>
      <c r="AE184" s="150"/>
      <c r="AF184" s="150"/>
      <c r="AG184" s="150" t="s">
        <v>148</v>
      </c>
      <c r="AH184" s="150">
        <v>0</v>
      </c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  <c r="BB184" s="150"/>
      <c r="BC184" s="150"/>
      <c r="BD184" s="150"/>
      <c r="BE184" s="150"/>
      <c r="BF184" s="150"/>
      <c r="BG184" s="150"/>
      <c r="BH184" s="150"/>
    </row>
    <row r="185" spans="1:60" outlineLevel="1" x14ac:dyDescent="0.25">
      <c r="A185" s="171">
        <v>77</v>
      </c>
      <c r="B185" s="172" t="s">
        <v>373</v>
      </c>
      <c r="C185" s="186" t="s">
        <v>374</v>
      </c>
      <c r="D185" s="173" t="s">
        <v>195</v>
      </c>
      <c r="E185" s="174">
        <v>164.7</v>
      </c>
      <c r="F185" s="175"/>
      <c r="G185" s="176">
        <f>ROUND(E185*F185,2)</f>
        <v>0</v>
      </c>
      <c r="H185" s="161"/>
      <c r="I185" s="160">
        <f>ROUND(E185*H185,2)</f>
        <v>0</v>
      </c>
      <c r="J185" s="161"/>
      <c r="K185" s="160">
        <f>ROUND(E185*J185,2)</f>
        <v>0</v>
      </c>
      <c r="L185" s="160">
        <v>21</v>
      </c>
      <c r="M185" s="160">
        <f>G185*(1+L185/100)</f>
        <v>0</v>
      </c>
      <c r="N185" s="160">
        <v>5.3499999999999997E-3</v>
      </c>
      <c r="O185" s="160">
        <f>ROUND(E185*N185,2)</f>
        <v>0.88</v>
      </c>
      <c r="P185" s="160">
        <v>0</v>
      </c>
      <c r="Q185" s="160">
        <f>ROUND(E185*P185,2)</f>
        <v>0</v>
      </c>
      <c r="R185" s="160"/>
      <c r="S185" s="160" t="s">
        <v>143</v>
      </c>
      <c r="T185" s="160" t="s">
        <v>144</v>
      </c>
      <c r="U185" s="160">
        <v>0.68279999999999996</v>
      </c>
      <c r="V185" s="160">
        <f>ROUND(E185*U185,2)</f>
        <v>112.46</v>
      </c>
      <c r="W185" s="160"/>
      <c r="X185" s="160" t="s">
        <v>145</v>
      </c>
      <c r="Y185" s="150"/>
      <c r="Z185" s="150"/>
      <c r="AA185" s="150"/>
      <c r="AB185" s="150"/>
      <c r="AC185" s="150"/>
      <c r="AD185" s="150"/>
      <c r="AE185" s="150"/>
      <c r="AF185" s="150"/>
      <c r="AG185" s="150" t="s">
        <v>146</v>
      </c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</row>
    <row r="186" spans="1:60" outlineLevel="1" x14ac:dyDescent="0.25">
      <c r="A186" s="157"/>
      <c r="B186" s="158"/>
      <c r="C186" s="187" t="s">
        <v>370</v>
      </c>
      <c r="D186" s="162"/>
      <c r="E186" s="163">
        <v>42.6</v>
      </c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50"/>
      <c r="Z186" s="150"/>
      <c r="AA186" s="150"/>
      <c r="AB186" s="150"/>
      <c r="AC186" s="150"/>
      <c r="AD186" s="150"/>
      <c r="AE186" s="150"/>
      <c r="AF186" s="150"/>
      <c r="AG186" s="150" t="s">
        <v>148</v>
      </c>
      <c r="AH186" s="150">
        <v>0</v>
      </c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  <c r="BB186" s="150"/>
      <c r="BC186" s="150"/>
      <c r="BD186" s="150"/>
      <c r="BE186" s="150"/>
      <c r="BF186" s="150"/>
      <c r="BG186" s="150"/>
      <c r="BH186" s="150"/>
    </row>
    <row r="187" spans="1:60" outlineLevel="1" x14ac:dyDescent="0.25">
      <c r="A187" s="157"/>
      <c r="B187" s="158"/>
      <c r="C187" s="187" t="s">
        <v>371</v>
      </c>
      <c r="D187" s="162"/>
      <c r="E187" s="163">
        <v>52.5</v>
      </c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50"/>
      <c r="Z187" s="150"/>
      <c r="AA187" s="150"/>
      <c r="AB187" s="150"/>
      <c r="AC187" s="150"/>
      <c r="AD187" s="150"/>
      <c r="AE187" s="150"/>
      <c r="AF187" s="150"/>
      <c r="AG187" s="150" t="s">
        <v>148</v>
      </c>
      <c r="AH187" s="150">
        <v>0</v>
      </c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</row>
    <row r="188" spans="1:60" outlineLevel="1" x14ac:dyDescent="0.25">
      <c r="A188" s="157"/>
      <c r="B188" s="158"/>
      <c r="C188" s="187" t="s">
        <v>372</v>
      </c>
      <c r="D188" s="162"/>
      <c r="E188" s="163">
        <v>3.6</v>
      </c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50"/>
      <c r="Z188" s="150"/>
      <c r="AA188" s="150"/>
      <c r="AB188" s="150"/>
      <c r="AC188" s="150"/>
      <c r="AD188" s="150"/>
      <c r="AE188" s="150"/>
      <c r="AF188" s="150"/>
      <c r="AG188" s="150" t="s">
        <v>148</v>
      </c>
      <c r="AH188" s="150">
        <v>0</v>
      </c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</row>
    <row r="189" spans="1:60" outlineLevel="1" x14ac:dyDescent="0.25">
      <c r="A189" s="157"/>
      <c r="B189" s="158"/>
      <c r="C189" s="187" t="s">
        <v>375</v>
      </c>
      <c r="D189" s="162"/>
      <c r="E189" s="163">
        <v>60</v>
      </c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50"/>
      <c r="Z189" s="150"/>
      <c r="AA189" s="150"/>
      <c r="AB189" s="150"/>
      <c r="AC189" s="150"/>
      <c r="AD189" s="150"/>
      <c r="AE189" s="150"/>
      <c r="AF189" s="150"/>
      <c r="AG189" s="150" t="s">
        <v>148</v>
      </c>
      <c r="AH189" s="150">
        <v>0</v>
      </c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</row>
    <row r="190" spans="1:60" outlineLevel="1" x14ac:dyDescent="0.25">
      <c r="A190" s="157"/>
      <c r="B190" s="158"/>
      <c r="C190" s="187" t="s">
        <v>376</v>
      </c>
      <c r="D190" s="162"/>
      <c r="E190" s="163">
        <v>6</v>
      </c>
      <c r="F190" s="160"/>
      <c r="G190" s="160"/>
      <c r="H190" s="160"/>
      <c r="I190" s="160"/>
      <c r="J190" s="160"/>
      <c r="K190" s="160"/>
      <c r="L190" s="160"/>
      <c r="M190" s="160"/>
      <c r="N190" s="160"/>
      <c r="O190" s="160"/>
      <c r="P190" s="160"/>
      <c r="Q190" s="160"/>
      <c r="R190" s="160"/>
      <c r="S190" s="160"/>
      <c r="T190" s="160"/>
      <c r="U190" s="160"/>
      <c r="V190" s="160"/>
      <c r="W190" s="160"/>
      <c r="X190" s="160"/>
      <c r="Y190" s="150"/>
      <c r="Z190" s="150"/>
      <c r="AA190" s="150"/>
      <c r="AB190" s="150"/>
      <c r="AC190" s="150"/>
      <c r="AD190" s="150"/>
      <c r="AE190" s="150"/>
      <c r="AF190" s="150"/>
      <c r="AG190" s="150" t="s">
        <v>148</v>
      </c>
      <c r="AH190" s="150">
        <v>0</v>
      </c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</row>
    <row r="191" spans="1:60" outlineLevel="1" x14ac:dyDescent="0.25">
      <c r="A191" s="171">
        <v>78</v>
      </c>
      <c r="B191" s="172" t="s">
        <v>377</v>
      </c>
      <c r="C191" s="186" t="s">
        <v>378</v>
      </c>
      <c r="D191" s="173" t="s">
        <v>191</v>
      </c>
      <c r="E191" s="174">
        <v>5</v>
      </c>
      <c r="F191" s="175"/>
      <c r="G191" s="176">
        <f>ROUND(E191*F191,2)</f>
        <v>0</v>
      </c>
      <c r="H191" s="161"/>
      <c r="I191" s="160">
        <f>ROUND(E191*H191,2)</f>
        <v>0</v>
      </c>
      <c r="J191" s="161"/>
      <c r="K191" s="160">
        <f>ROUND(E191*J191,2)</f>
        <v>0</v>
      </c>
      <c r="L191" s="160">
        <v>21</v>
      </c>
      <c r="M191" s="160">
        <f>G191*(1+L191/100)</f>
        <v>0</v>
      </c>
      <c r="N191" s="160">
        <v>1.0200000000000001E-3</v>
      </c>
      <c r="O191" s="160">
        <f>ROUND(E191*N191,2)</f>
        <v>0.01</v>
      </c>
      <c r="P191" s="160">
        <v>0</v>
      </c>
      <c r="Q191" s="160">
        <f>ROUND(E191*P191,2)</f>
        <v>0</v>
      </c>
      <c r="R191" s="160"/>
      <c r="S191" s="160" t="s">
        <v>143</v>
      </c>
      <c r="T191" s="160" t="s">
        <v>144</v>
      </c>
      <c r="U191" s="160">
        <v>0.27</v>
      </c>
      <c r="V191" s="160">
        <f>ROUND(E191*U191,2)</f>
        <v>1.35</v>
      </c>
      <c r="W191" s="160"/>
      <c r="X191" s="160" t="s">
        <v>145</v>
      </c>
      <c r="Y191" s="150"/>
      <c r="Z191" s="150"/>
      <c r="AA191" s="150"/>
      <c r="AB191" s="150"/>
      <c r="AC191" s="150"/>
      <c r="AD191" s="150"/>
      <c r="AE191" s="150"/>
      <c r="AF191" s="150"/>
      <c r="AG191" s="150" t="s">
        <v>146</v>
      </c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</row>
    <row r="192" spans="1:60" outlineLevel="1" x14ac:dyDescent="0.25">
      <c r="A192" s="157"/>
      <c r="B192" s="158"/>
      <c r="C192" s="187" t="s">
        <v>379</v>
      </c>
      <c r="D192" s="162"/>
      <c r="E192" s="163">
        <v>5</v>
      </c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50"/>
      <c r="Z192" s="150"/>
      <c r="AA192" s="150"/>
      <c r="AB192" s="150"/>
      <c r="AC192" s="150"/>
      <c r="AD192" s="150"/>
      <c r="AE192" s="150"/>
      <c r="AF192" s="150"/>
      <c r="AG192" s="150" t="s">
        <v>148</v>
      </c>
      <c r="AH192" s="150">
        <v>0</v>
      </c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</row>
    <row r="193" spans="1:60" outlineLevel="1" x14ac:dyDescent="0.25">
      <c r="A193" s="171">
        <v>79</v>
      </c>
      <c r="B193" s="172" t="s">
        <v>380</v>
      </c>
      <c r="C193" s="186" t="s">
        <v>381</v>
      </c>
      <c r="D193" s="173" t="s">
        <v>195</v>
      </c>
      <c r="E193" s="174">
        <v>164.7</v>
      </c>
      <c r="F193" s="175"/>
      <c r="G193" s="176">
        <f>ROUND(E193*F193,2)</f>
        <v>0</v>
      </c>
      <c r="H193" s="161"/>
      <c r="I193" s="160">
        <f>ROUND(E193*H193,2)</f>
        <v>0</v>
      </c>
      <c r="J193" s="161"/>
      <c r="K193" s="160">
        <f>ROUND(E193*J193,2)</f>
        <v>0</v>
      </c>
      <c r="L193" s="160">
        <v>21</v>
      </c>
      <c r="M193" s="160">
        <f>G193*(1+L193/100)</f>
        <v>0</v>
      </c>
      <c r="N193" s="160">
        <v>1.0000000000000001E-5</v>
      </c>
      <c r="O193" s="160">
        <f>ROUND(E193*N193,2)</f>
        <v>0</v>
      </c>
      <c r="P193" s="160">
        <v>0</v>
      </c>
      <c r="Q193" s="160">
        <f>ROUND(E193*P193,2)</f>
        <v>0</v>
      </c>
      <c r="R193" s="160"/>
      <c r="S193" s="160" t="s">
        <v>143</v>
      </c>
      <c r="T193" s="160" t="s">
        <v>144</v>
      </c>
      <c r="U193" s="160">
        <v>6.2E-2</v>
      </c>
      <c r="V193" s="160">
        <f>ROUND(E193*U193,2)</f>
        <v>10.210000000000001</v>
      </c>
      <c r="W193" s="160"/>
      <c r="X193" s="160" t="s">
        <v>145</v>
      </c>
      <c r="Y193" s="150"/>
      <c r="Z193" s="150"/>
      <c r="AA193" s="150"/>
      <c r="AB193" s="150"/>
      <c r="AC193" s="150"/>
      <c r="AD193" s="150"/>
      <c r="AE193" s="150"/>
      <c r="AF193" s="150"/>
      <c r="AG193" s="150" t="s">
        <v>146</v>
      </c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</row>
    <row r="194" spans="1:60" outlineLevel="1" x14ac:dyDescent="0.25">
      <c r="A194" s="157"/>
      <c r="B194" s="158"/>
      <c r="C194" s="187" t="s">
        <v>382</v>
      </c>
      <c r="D194" s="162"/>
      <c r="E194" s="163">
        <v>164.7</v>
      </c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  <c r="U194" s="160"/>
      <c r="V194" s="160"/>
      <c r="W194" s="160"/>
      <c r="X194" s="160"/>
      <c r="Y194" s="150"/>
      <c r="Z194" s="150"/>
      <c r="AA194" s="150"/>
      <c r="AB194" s="150"/>
      <c r="AC194" s="150"/>
      <c r="AD194" s="150"/>
      <c r="AE194" s="150"/>
      <c r="AF194" s="150"/>
      <c r="AG194" s="150" t="s">
        <v>148</v>
      </c>
      <c r="AH194" s="150">
        <v>5</v>
      </c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</row>
    <row r="195" spans="1:60" outlineLevel="1" x14ac:dyDescent="0.25">
      <c r="A195" s="171">
        <v>80</v>
      </c>
      <c r="B195" s="172" t="s">
        <v>363</v>
      </c>
      <c r="C195" s="186" t="s">
        <v>364</v>
      </c>
      <c r="D195" s="173" t="s">
        <v>243</v>
      </c>
      <c r="E195" s="174">
        <v>15</v>
      </c>
      <c r="F195" s="175"/>
      <c r="G195" s="176">
        <f>ROUND(E195*F195,2)</f>
        <v>0</v>
      </c>
      <c r="H195" s="161"/>
      <c r="I195" s="160">
        <f>ROUND(E195*H195,2)</f>
        <v>0</v>
      </c>
      <c r="J195" s="161"/>
      <c r="K195" s="160">
        <f>ROUND(E195*J195,2)</f>
        <v>0</v>
      </c>
      <c r="L195" s="160">
        <v>21</v>
      </c>
      <c r="M195" s="160">
        <f>G195*(1+L195/100)</f>
        <v>0</v>
      </c>
      <c r="N195" s="160">
        <v>0</v>
      </c>
      <c r="O195" s="160">
        <f>ROUND(E195*N195,2)</f>
        <v>0</v>
      </c>
      <c r="P195" s="160">
        <v>0</v>
      </c>
      <c r="Q195" s="160">
        <f>ROUND(E195*P195,2)</f>
        <v>0</v>
      </c>
      <c r="R195" s="160" t="s">
        <v>244</v>
      </c>
      <c r="S195" s="160" t="s">
        <v>143</v>
      </c>
      <c r="T195" s="160" t="s">
        <v>144</v>
      </c>
      <c r="U195" s="160">
        <v>1</v>
      </c>
      <c r="V195" s="160">
        <f>ROUND(E195*U195,2)</f>
        <v>15</v>
      </c>
      <c r="W195" s="160"/>
      <c r="X195" s="160" t="s">
        <v>245</v>
      </c>
      <c r="Y195" s="150"/>
      <c r="Z195" s="150"/>
      <c r="AA195" s="150"/>
      <c r="AB195" s="150"/>
      <c r="AC195" s="150"/>
      <c r="AD195" s="150"/>
      <c r="AE195" s="150"/>
      <c r="AF195" s="150"/>
      <c r="AG195" s="150" t="s">
        <v>246</v>
      </c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</row>
    <row r="196" spans="1:60" outlineLevel="1" x14ac:dyDescent="0.25">
      <c r="A196" s="157"/>
      <c r="B196" s="158"/>
      <c r="C196" s="187" t="s">
        <v>383</v>
      </c>
      <c r="D196" s="162"/>
      <c r="E196" s="163">
        <v>15</v>
      </c>
      <c r="F196" s="160"/>
      <c r="G196" s="160"/>
      <c r="H196" s="160"/>
      <c r="I196" s="160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50"/>
      <c r="Z196" s="150"/>
      <c r="AA196" s="150"/>
      <c r="AB196" s="150"/>
      <c r="AC196" s="150"/>
      <c r="AD196" s="150"/>
      <c r="AE196" s="150"/>
      <c r="AF196" s="150"/>
      <c r="AG196" s="150" t="s">
        <v>148</v>
      </c>
      <c r="AH196" s="150">
        <v>0</v>
      </c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</row>
    <row r="197" spans="1:60" outlineLevel="1" x14ac:dyDescent="0.25">
      <c r="A197" s="157">
        <v>81</v>
      </c>
      <c r="B197" s="158" t="s">
        <v>384</v>
      </c>
      <c r="C197" s="189" t="s">
        <v>385</v>
      </c>
      <c r="D197" s="159" t="s">
        <v>0</v>
      </c>
      <c r="E197" s="183"/>
      <c r="F197" s="161"/>
      <c r="G197" s="160">
        <f>ROUND(E197*F197,2)</f>
        <v>0</v>
      </c>
      <c r="H197" s="161"/>
      <c r="I197" s="160">
        <f>ROUND(E197*H197,2)</f>
        <v>0</v>
      </c>
      <c r="J197" s="161"/>
      <c r="K197" s="160">
        <f>ROUND(E197*J197,2)</f>
        <v>0</v>
      </c>
      <c r="L197" s="160">
        <v>21</v>
      </c>
      <c r="M197" s="160">
        <f>G197*(1+L197/100)</f>
        <v>0</v>
      </c>
      <c r="N197" s="160">
        <v>0</v>
      </c>
      <c r="O197" s="160">
        <f>ROUND(E197*N197,2)</f>
        <v>0</v>
      </c>
      <c r="P197" s="160">
        <v>0</v>
      </c>
      <c r="Q197" s="160">
        <f>ROUND(E197*P197,2)</f>
        <v>0</v>
      </c>
      <c r="R197" s="160"/>
      <c r="S197" s="160" t="s">
        <v>143</v>
      </c>
      <c r="T197" s="160" t="s">
        <v>144</v>
      </c>
      <c r="U197" s="160">
        <v>0</v>
      </c>
      <c r="V197" s="160">
        <f>ROUND(E197*U197,2)</f>
        <v>0</v>
      </c>
      <c r="W197" s="160"/>
      <c r="X197" s="160" t="s">
        <v>293</v>
      </c>
      <c r="Y197" s="150"/>
      <c r="Z197" s="150"/>
      <c r="AA197" s="150"/>
      <c r="AB197" s="150"/>
      <c r="AC197" s="150"/>
      <c r="AD197" s="150"/>
      <c r="AE197" s="150"/>
      <c r="AF197" s="150"/>
      <c r="AG197" s="150" t="s">
        <v>294</v>
      </c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  <c r="BE197" s="150"/>
      <c r="BF197" s="150"/>
      <c r="BG197" s="150"/>
      <c r="BH197" s="150"/>
    </row>
    <row r="198" spans="1:60" x14ac:dyDescent="0.25">
      <c r="A198" s="165" t="s">
        <v>138</v>
      </c>
      <c r="B198" s="166" t="s">
        <v>90</v>
      </c>
      <c r="C198" s="185" t="s">
        <v>91</v>
      </c>
      <c r="D198" s="167"/>
      <c r="E198" s="168"/>
      <c r="F198" s="169"/>
      <c r="G198" s="170">
        <f>SUMIF(AG199:AG205,"&lt;&gt;NOR",G199:G205)</f>
        <v>0</v>
      </c>
      <c r="H198" s="164"/>
      <c r="I198" s="164">
        <f>SUM(I199:I205)</f>
        <v>0</v>
      </c>
      <c r="J198" s="164"/>
      <c r="K198" s="164">
        <f>SUM(K199:K205)</f>
        <v>0</v>
      </c>
      <c r="L198" s="164"/>
      <c r="M198" s="164">
        <f>SUM(M199:M205)</f>
        <v>0</v>
      </c>
      <c r="N198" s="164"/>
      <c r="O198" s="164">
        <f>SUM(O199:O205)</f>
        <v>0</v>
      </c>
      <c r="P198" s="164"/>
      <c r="Q198" s="164">
        <f>SUM(Q199:Q205)</f>
        <v>0.16</v>
      </c>
      <c r="R198" s="164"/>
      <c r="S198" s="164"/>
      <c r="T198" s="164"/>
      <c r="U198" s="164"/>
      <c r="V198" s="164">
        <f>SUM(V199:V205)</f>
        <v>5.76</v>
      </c>
      <c r="W198" s="164"/>
      <c r="X198" s="164"/>
      <c r="AG198" t="s">
        <v>139</v>
      </c>
    </row>
    <row r="199" spans="1:60" outlineLevel="1" x14ac:dyDescent="0.25">
      <c r="A199" s="171">
        <v>82</v>
      </c>
      <c r="B199" s="172" t="s">
        <v>386</v>
      </c>
      <c r="C199" s="186" t="s">
        <v>387</v>
      </c>
      <c r="D199" s="173" t="s">
        <v>388</v>
      </c>
      <c r="E199" s="174">
        <v>1</v>
      </c>
      <c r="F199" s="175"/>
      <c r="G199" s="176">
        <f>ROUND(E199*F199,2)</f>
        <v>0</v>
      </c>
      <c r="H199" s="161"/>
      <c r="I199" s="160">
        <f>ROUND(E199*H199,2)</f>
        <v>0</v>
      </c>
      <c r="J199" s="161"/>
      <c r="K199" s="160">
        <f>ROUND(E199*J199,2)</f>
        <v>0</v>
      </c>
      <c r="L199" s="160">
        <v>21</v>
      </c>
      <c r="M199" s="160">
        <f>G199*(1+L199/100)</f>
        <v>0</v>
      </c>
      <c r="N199" s="160">
        <v>0</v>
      </c>
      <c r="O199" s="160">
        <f>ROUND(E199*N199,2)</f>
        <v>0</v>
      </c>
      <c r="P199" s="160">
        <v>0.155</v>
      </c>
      <c r="Q199" s="160">
        <f>ROUND(E199*P199,2)</f>
        <v>0.16</v>
      </c>
      <c r="R199" s="160"/>
      <c r="S199" s="160" t="s">
        <v>143</v>
      </c>
      <c r="T199" s="160" t="s">
        <v>144</v>
      </c>
      <c r="U199" s="160">
        <v>0.83699999999999997</v>
      </c>
      <c r="V199" s="160">
        <f>ROUND(E199*U199,2)</f>
        <v>0.84</v>
      </c>
      <c r="W199" s="160"/>
      <c r="X199" s="160" t="s">
        <v>145</v>
      </c>
      <c r="Y199" s="150"/>
      <c r="Z199" s="150"/>
      <c r="AA199" s="150"/>
      <c r="AB199" s="150"/>
      <c r="AC199" s="150"/>
      <c r="AD199" s="150"/>
      <c r="AE199" s="150"/>
      <c r="AF199" s="150"/>
      <c r="AG199" s="150" t="s">
        <v>146</v>
      </c>
      <c r="AH199" s="150"/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0"/>
      <c r="BD199" s="150"/>
      <c r="BE199" s="150"/>
      <c r="BF199" s="150"/>
      <c r="BG199" s="150"/>
      <c r="BH199" s="150"/>
    </row>
    <row r="200" spans="1:60" outlineLevel="1" x14ac:dyDescent="0.25">
      <c r="A200" s="157"/>
      <c r="B200" s="158"/>
      <c r="C200" s="187" t="s">
        <v>60</v>
      </c>
      <c r="D200" s="162"/>
      <c r="E200" s="163">
        <v>1</v>
      </c>
      <c r="F200" s="160"/>
      <c r="G200" s="160"/>
      <c r="H200" s="160"/>
      <c r="I200" s="160"/>
      <c r="J200" s="160"/>
      <c r="K200" s="160"/>
      <c r="L200" s="160"/>
      <c r="M200" s="160"/>
      <c r="N200" s="160"/>
      <c r="O200" s="160"/>
      <c r="P200" s="160"/>
      <c r="Q200" s="160"/>
      <c r="R200" s="160"/>
      <c r="S200" s="160"/>
      <c r="T200" s="160"/>
      <c r="U200" s="160"/>
      <c r="V200" s="160"/>
      <c r="W200" s="160"/>
      <c r="X200" s="160"/>
      <c r="Y200" s="150"/>
      <c r="Z200" s="150"/>
      <c r="AA200" s="150"/>
      <c r="AB200" s="150"/>
      <c r="AC200" s="150"/>
      <c r="AD200" s="150"/>
      <c r="AE200" s="150"/>
      <c r="AF200" s="150"/>
      <c r="AG200" s="150" t="s">
        <v>148</v>
      </c>
      <c r="AH200" s="150">
        <v>0</v>
      </c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150"/>
      <c r="BE200" s="150"/>
      <c r="BF200" s="150"/>
      <c r="BG200" s="150"/>
      <c r="BH200" s="150"/>
    </row>
    <row r="201" spans="1:60" outlineLevel="1" x14ac:dyDescent="0.25">
      <c r="A201" s="171">
        <v>83</v>
      </c>
      <c r="B201" s="172" t="s">
        <v>389</v>
      </c>
      <c r="C201" s="186" t="s">
        <v>390</v>
      </c>
      <c r="D201" s="173" t="s">
        <v>191</v>
      </c>
      <c r="E201" s="174">
        <v>10</v>
      </c>
      <c r="F201" s="175"/>
      <c r="G201" s="176">
        <f>ROUND(E201*F201,2)</f>
        <v>0</v>
      </c>
      <c r="H201" s="161"/>
      <c r="I201" s="160">
        <f>ROUND(E201*H201,2)</f>
        <v>0</v>
      </c>
      <c r="J201" s="161"/>
      <c r="K201" s="160">
        <f>ROUND(E201*J201,2)</f>
        <v>0</v>
      </c>
      <c r="L201" s="160">
        <v>21</v>
      </c>
      <c r="M201" s="160">
        <f>G201*(1+L201/100)</f>
        <v>0</v>
      </c>
      <c r="N201" s="160">
        <v>2.2000000000000001E-4</v>
      </c>
      <c r="O201" s="160">
        <f>ROUND(E201*N201,2)</f>
        <v>0</v>
      </c>
      <c r="P201" s="160">
        <v>0</v>
      </c>
      <c r="Q201" s="160">
        <f>ROUND(E201*P201,2)</f>
        <v>0</v>
      </c>
      <c r="R201" s="160"/>
      <c r="S201" s="160" t="s">
        <v>143</v>
      </c>
      <c r="T201" s="160" t="s">
        <v>144</v>
      </c>
      <c r="U201" s="160">
        <v>0.246</v>
      </c>
      <c r="V201" s="160">
        <f>ROUND(E201*U201,2)</f>
        <v>2.46</v>
      </c>
      <c r="W201" s="160"/>
      <c r="X201" s="160" t="s">
        <v>145</v>
      </c>
      <c r="Y201" s="150"/>
      <c r="Z201" s="150"/>
      <c r="AA201" s="150"/>
      <c r="AB201" s="150"/>
      <c r="AC201" s="150"/>
      <c r="AD201" s="150"/>
      <c r="AE201" s="150"/>
      <c r="AF201" s="150"/>
      <c r="AG201" s="150" t="s">
        <v>146</v>
      </c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  <c r="BE201" s="150"/>
      <c r="BF201" s="150"/>
      <c r="BG201" s="150"/>
      <c r="BH201" s="150"/>
    </row>
    <row r="202" spans="1:60" outlineLevel="1" x14ac:dyDescent="0.25">
      <c r="A202" s="157"/>
      <c r="B202" s="158"/>
      <c r="C202" s="187" t="s">
        <v>391</v>
      </c>
      <c r="D202" s="162"/>
      <c r="E202" s="163">
        <v>10</v>
      </c>
      <c r="F202" s="160"/>
      <c r="G202" s="160"/>
      <c r="H202" s="160"/>
      <c r="I202" s="160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50"/>
      <c r="Z202" s="150"/>
      <c r="AA202" s="150"/>
      <c r="AB202" s="150"/>
      <c r="AC202" s="150"/>
      <c r="AD202" s="150"/>
      <c r="AE202" s="150"/>
      <c r="AF202" s="150"/>
      <c r="AG202" s="150" t="s">
        <v>148</v>
      </c>
      <c r="AH202" s="150">
        <v>0</v>
      </c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</row>
    <row r="203" spans="1:60" outlineLevel="1" x14ac:dyDescent="0.25">
      <c r="A203" s="171">
        <v>84</v>
      </c>
      <c r="B203" s="172" t="s">
        <v>392</v>
      </c>
      <c r="C203" s="186" t="s">
        <v>393</v>
      </c>
      <c r="D203" s="173" t="s">
        <v>191</v>
      </c>
      <c r="E203" s="174">
        <v>10</v>
      </c>
      <c r="F203" s="175"/>
      <c r="G203" s="176">
        <f>ROUND(E203*F203,2)</f>
        <v>0</v>
      </c>
      <c r="H203" s="161"/>
      <c r="I203" s="160">
        <f>ROUND(E203*H203,2)</f>
        <v>0</v>
      </c>
      <c r="J203" s="161"/>
      <c r="K203" s="160">
        <f>ROUND(E203*J203,2)</f>
        <v>0</v>
      </c>
      <c r="L203" s="160">
        <v>21</v>
      </c>
      <c r="M203" s="160">
        <f>G203*(1+L203/100)</f>
        <v>0</v>
      </c>
      <c r="N203" s="160">
        <v>2.0000000000000001E-4</v>
      </c>
      <c r="O203" s="160">
        <f>ROUND(E203*N203,2)</f>
        <v>0</v>
      </c>
      <c r="P203" s="160">
        <v>0</v>
      </c>
      <c r="Q203" s="160">
        <f>ROUND(E203*P203,2)</f>
        <v>0</v>
      </c>
      <c r="R203" s="160"/>
      <c r="S203" s="160" t="s">
        <v>143</v>
      </c>
      <c r="T203" s="160" t="s">
        <v>144</v>
      </c>
      <c r="U203" s="160">
        <v>0.246</v>
      </c>
      <c r="V203" s="160">
        <f>ROUND(E203*U203,2)</f>
        <v>2.46</v>
      </c>
      <c r="W203" s="160"/>
      <c r="X203" s="160" t="s">
        <v>145</v>
      </c>
      <c r="Y203" s="150"/>
      <c r="Z203" s="150"/>
      <c r="AA203" s="150"/>
      <c r="AB203" s="150"/>
      <c r="AC203" s="150"/>
      <c r="AD203" s="150"/>
      <c r="AE203" s="150"/>
      <c r="AF203" s="150"/>
      <c r="AG203" s="150" t="s">
        <v>146</v>
      </c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  <c r="BE203" s="150"/>
      <c r="BF203" s="150"/>
      <c r="BG203" s="150"/>
      <c r="BH203" s="150"/>
    </row>
    <row r="204" spans="1:60" outlineLevel="1" x14ac:dyDescent="0.25">
      <c r="A204" s="157"/>
      <c r="B204" s="158"/>
      <c r="C204" s="187" t="s">
        <v>391</v>
      </c>
      <c r="D204" s="162"/>
      <c r="E204" s="163">
        <v>10</v>
      </c>
      <c r="F204" s="160"/>
      <c r="G204" s="160"/>
      <c r="H204" s="160"/>
      <c r="I204" s="160"/>
      <c r="J204" s="160"/>
      <c r="K204" s="160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50"/>
      <c r="Z204" s="150"/>
      <c r="AA204" s="150"/>
      <c r="AB204" s="150"/>
      <c r="AC204" s="150"/>
      <c r="AD204" s="150"/>
      <c r="AE204" s="150"/>
      <c r="AF204" s="150"/>
      <c r="AG204" s="150" t="s">
        <v>148</v>
      </c>
      <c r="AH204" s="150">
        <v>0</v>
      </c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  <c r="BE204" s="150"/>
      <c r="BF204" s="150"/>
      <c r="BG204" s="150"/>
      <c r="BH204" s="150"/>
    </row>
    <row r="205" spans="1:60" outlineLevel="1" x14ac:dyDescent="0.25">
      <c r="A205" s="157">
        <v>85</v>
      </c>
      <c r="B205" s="158" t="s">
        <v>394</v>
      </c>
      <c r="C205" s="189" t="s">
        <v>395</v>
      </c>
      <c r="D205" s="159" t="s">
        <v>0</v>
      </c>
      <c r="E205" s="183"/>
      <c r="F205" s="161"/>
      <c r="G205" s="160">
        <f>ROUND(E205*F205,2)</f>
        <v>0</v>
      </c>
      <c r="H205" s="161"/>
      <c r="I205" s="160">
        <f>ROUND(E205*H205,2)</f>
        <v>0</v>
      </c>
      <c r="J205" s="161"/>
      <c r="K205" s="160">
        <f>ROUND(E205*J205,2)</f>
        <v>0</v>
      </c>
      <c r="L205" s="160">
        <v>21</v>
      </c>
      <c r="M205" s="160">
        <f>G205*(1+L205/100)</f>
        <v>0</v>
      </c>
      <c r="N205" s="160">
        <v>0</v>
      </c>
      <c r="O205" s="160">
        <f>ROUND(E205*N205,2)</f>
        <v>0</v>
      </c>
      <c r="P205" s="160">
        <v>0</v>
      </c>
      <c r="Q205" s="160">
        <f>ROUND(E205*P205,2)</f>
        <v>0</v>
      </c>
      <c r="R205" s="160"/>
      <c r="S205" s="160" t="s">
        <v>143</v>
      </c>
      <c r="T205" s="160" t="s">
        <v>144</v>
      </c>
      <c r="U205" s="160">
        <v>0</v>
      </c>
      <c r="V205" s="160">
        <f>ROUND(E205*U205,2)</f>
        <v>0</v>
      </c>
      <c r="W205" s="160"/>
      <c r="X205" s="160" t="s">
        <v>293</v>
      </c>
      <c r="Y205" s="150"/>
      <c r="Z205" s="150"/>
      <c r="AA205" s="150"/>
      <c r="AB205" s="150"/>
      <c r="AC205" s="150"/>
      <c r="AD205" s="150"/>
      <c r="AE205" s="150"/>
      <c r="AF205" s="150"/>
      <c r="AG205" s="150" t="s">
        <v>294</v>
      </c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</row>
    <row r="206" spans="1:60" x14ac:dyDescent="0.25">
      <c r="A206" s="165" t="s">
        <v>138</v>
      </c>
      <c r="B206" s="166" t="s">
        <v>92</v>
      </c>
      <c r="C206" s="185" t="s">
        <v>93</v>
      </c>
      <c r="D206" s="167"/>
      <c r="E206" s="168"/>
      <c r="F206" s="169"/>
      <c r="G206" s="170">
        <f>SUMIF(AG207:AG221,"&lt;&gt;NOR",G207:G221)</f>
        <v>0</v>
      </c>
      <c r="H206" s="164"/>
      <c r="I206" s="164">
        <f>SUM(I207:I221)</f>
        <v>0</v>
      </c>
      <c r="J206" s="164"/>
      <c r="K206" s="164">
        <f>SUM(K207:K221)</f>
        <v>0</v>
      </c>
      <c r="L206" s="164"/>
      <c r="M206" s="164">
        <f>SUM(M207:M221)</f>
        <v>0</v>
      </c>
      <c r="N206" s="164"/>
      <c r="O206" s="164">
        <f>SUM(O207:O221)</f>
        <v>0</v>
      </c>
      <c r="P206" s="164"/>
      <c r="Q206" s="164">
        <f>SUM(Q207:Q221)</f>
        <v>0.02</v>
      </c>
      <c r="R206" s="164"/>
      <c r="S206" s="164"/>
      <c r="T206" s="164"/>
      <c r="U206" s="164"/>
      <c r="V206" s="164">
        <f>SUM(V207:V221)</f>
        <v>1.08</v>
      </c>
      <c r="W206" s="164"/>
      <c r="X206" s="164"/>
      <c r="AG206" t="s">
        <v>139</v>
      </c>
    </row>
    <row r="207" spans="1:60" outlineLevel="1" x14ac:dyDescent="0.25">
      <c r="A207" s="171">
        <v>86</v>
      </c>
      <c r="B207" s="172" t="s">
        <v>396</v>
      </c>
      <c r="C207" s="186" t="s">
        <v>397</v>
      </c>
      <c r="D207" s="173" t="s">
        <v>388</v>
      </c>
      <c r="E207" s="174">
        <v>1</v>
      </c>
      <c r="F207" s="175"/>
      <c r="G207" s="176">
        <f>ROUND(E207*F207,2)</f>
        <v>0</v>
      </c>
      <c r="H207" s="161"/>
      <c r="I207" s="160">
        <f>ROUND(E207*H207,2)</f>
        <v>0</v>
      </c>
      <c r="J207" s="161"/>
      <c r="K207" s="160">
        <f>ROUND(E207*J207,2)</f>
        <v>0</v>
      </c>
      <c r="L207" s="160">
        <v>21</v>
      </c>
      <c r="M207" s="160">
        <f>G207*(1+L207/100)</f>
        <v>0</v>
      </c>
      <c r="N207" s="160">
        <v>0</v>
      </c>
      <c r="O207" s="160">
        <f>ROUND(E207*N207,2)</f>
        <v>0</v>
      </c>
      <c r="P207" s="160">
        <v>1.874E-2</v>
      </c>
      <c r="Q207" s="160">
        <f>ROUND(E207*P207,2)</f>
        <v>0.02</v>
      </c>
      <c r="R207" s="160"/>
      <c r="S207" s="160" t="s">
        <v>143</v>
      </c>
      <c r="T207" s="160" t="s">
        <v>144</v>
      </c>
      <c r="U207" s="160">
        <v>0.54800000000000004</v>
      </c>
      <c r="V207" s="160">
        <f>ROUND(E207*U207,2)</f>
        <v>0.55000000000000004</v>
      </c>
      <c r="W207" s="160"/>
      <c r="X207" s="160" t="s">
        <v>145</v>
      </c>
      <c r="Y207" s="150"/>
      <c r="Z207" s="150"/>
      <c r="AA207" s="150"/>
      <c r="AB207" s="150"/>
      <c r="AC207" s="150"/>
      <c r="AD207" s="150"/>
      <c r="AE207" s="150"/>
      <c r="AF207" s="150"/>
      <c r="AG207" s="150" t="s">
        <v>146</v>
      </c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</row>
    <row r="208" spans="1:60" outlineLevel="1" x14ac:dyDescent="0.25">
      <c r="A208" s="157"/>
      <c r="B208" s="158"/>
      <c r="C208" s="187" t="s">
        <v>398</v>
      </c>
      <c r="D208" s="162"/>
      <c r="E208" s="163">
        <v>1</v>
      </c>
      <c r="F208" s="160"/>
      <c r="G208" s="160"/>
      <c r="H208" s="160"/>
      <c r="I208" s="160"/>
      <c r="J208" s="160"/>
      <c r="K208" s="160"/>
      <c r="L208" s="160"/>
      <c r="M208" s="160"/>
      <c r="N208" s="160"/>
      <c r="O208" s="160"/>
      <c r="P208" s="160"/>
      <c r="Q208" s="160"/>
      <c r="R208" s="160"/>
      <c r="S208" s="160"/>
      <c r="T208" s="160"/>
      <c r="U208" s="160"/>
      <c r="V208" s="160"/>
      <c r="W208" s="160"/>
      <c r="X208" s="160"/>
      <c r="Y208" s="150"/>
      <c r="Z208" s="150"/>
      <c r="AA208" s="150"/>
      <c r="AB208" s="150"/>
      <c r="AC208" s="150"/>
      <c r="AD208" s="150"/>
      <c r="AE208" s="150"/>
      <c r="AF208" s="150"/>
      <c r="AG208" s="150" t="s">
        <v>148</v>
      </c>
      <c r="AH208" s="150">
        <v>0</v>
      </c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</row>
    <row r="209" spans="1:60" outlineLevel="1" x14ac:dyDescent="0.25">
      <c r="A209" s="171">
        <v>87</v>
      </c>
      <c r="B209" s="172" t="s">
        <v>399</v>
      </c>
      <c r="C209" s="186" t="s">
        <v>400</v>
      </c>
      <c r="D209" s="173" t="s">
        <v>388</v>
      </c>
      <c r="E209" s="174">
        <v>1</v>
      </c>
      <c r="F209" s="175"/>
      <c r="G209" s="176">
        <f>ROUND(E209*F209,2)</f>
        <v>0</v>
      </c>
      <c r="H209" s="161"/>
      <c r="I209" s="160">
        <f>ROUND(E209*H209,2)</f>
        <v>0</v>
      </c>
      <c r="J209" s="161"/>
      <c r="K209" s="160">
        <f>ROUND(E209*J209,2)</f>
        <v>0</v>
      </c>
      <c r="L209" s="160">
        <v>21</v>
      </c>
      <c r="M209" s="160">
        <f>G209*(1+L209/100)</f>
        <v>0</v>
      </c>
      <c r="N209" s="160">
        <v>5.9000000000000003E-4</v>
      </c>
      <c r="O209" s="160">
        <f>ROUND(E209*N209,2)</f>
        <v>0</v>
      </c>
      <c r="P209" s="160">
        <v>0</v>
      </c>
      <c r="Q209" s="160">
        <f>ROUND(E209*P209,2)</f>
        <v>0</v>
      </c>
      <c r="R209" s="160"/>
      <c r="S209" s="160" t="s">
        <v>143</v>
      </c>
      <c r="T209" s="160" t="s">
        <v>144</v>
      </c>
      <c r="U209" s="160">
        <v>0.53</v>
      </c>
      <c r="V209" s="160">
        <f>ROUND(E209*U209,2)</f>
        <v>0.53</v>
      </c>
      <c r="W209" s="160"/>
      <c r="X209" s="160" t="s">
        <v>145</v>
      </c>
      <c r="Y209" s="150"/>
      <c r="Z209" s="150"/>
      <c r="AA209" s="150"/>
      <c r="AB209" s="150"/>
      <c r="AC209" s="150"/>
      <c r="AD209" s="150"/>
      <c r="AE209" s="150"/>
      <c r="AF209" s="150"/>
      <c r="AG209" s="150" t="s">
        <v>146</v>
      </c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</row>
    <row r="210" spans="1:60" outlineLevel="1" x14ac:dyDescent="0.25">
      <c r="A210" s="157"/>
      <c r="B210" s="158"/>
      <c r="C210" s="187" t="s">
        <v>401</v>
      </c>
      <c r="D210" s="162"/>
      <c r="E210" s="163">
        <v>1</v>
      </c>
      <c r="F210" s="160"/>
      <c r="G210" s="160"/>
      <c r="H210" s="160"/>
      <c r="I210" s="160"/>
      <c r="J210" s="160"/>
      <c r="K210" s="160"/>
      <c r="L210" s="160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  <c r="W210" s="160"/>
      <c r="X210" s="160"/>
      <c r="Y210" s="150"/>
      <c r="Z210" s="150"/>
      <c r="AA210" s="150"/>
      <c r="AB210" s="150"/>
      <c r="AC210" s="150"/>
      <c r="AD210" s="150"/>
      <c r="AE210" s="150"/>
      <c r="AF210" s="150"/>
      <c r="AG210" s="150" t="s">
        <v>148</v>
      </c>
      <c r="AH210" s="150">
        <v>0</v>
      </c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</row>
    <row r="211" spans="1:60" outlineLevel="1" x14ac:dyDescent="0.25">
      <c r="A211" s="177">
        <v>88</v>
      </c>
      <c r="B211" s="178" t="s">
        <v>402</v>
      </c>
      <c r="C211" s="188" t="s">
        <v>403</v>
      </c>
      <c r="D211" s="179" t="s">
        <v>191</v>
      </c>
      <c r="E211" s="180">
        <v>1</v>
      </c>
      <c r="F211" s="181"/>
      <c r="G211" s="182">
        <f>ROUND(E211*F211,2)</f>
        <v>0</v>
      </c>
      <c r="H211" s="161"/>
      <c r="I211" s="160">
        <f>ROUND(E211*H211,2)</f>
        <v>0</v>
      </c>
      <c r="J211" s="161"/>
      <c r="K211" s="160">
        <f>ROUND(E211*J211,2)</f>
        <v>0</v>
      </c>
      <c r="L211" s="160">
        <v>21</v>
      </c>
      <c r="M211" s="160">
        <f>G211*(1+L211/100)</f>
        <v>0</v>
      </c>
      <c r="N211" s="160">
        <v>0</v>
      </c>
      <c r="O211" s="160">
        <f>ROUND(E211*N211,2)</f>
        <v>0</v>
      </c>
      <c r="P211" s="160">
        <v>0</v>
      </c>
      <c r="Q211" s="160">
        <f>ROUND(E211*P211,2)</f>
        <v>0</v>
      </c>
      <c r="R211" s="160"/>
      <c r="S211" s="160" t="s">
        <v>236</v>
      </c>
      <c r="T211" s="160" t="s">
        <v>144</v>
      </c>
      <c r="U211" s="160">
        <v>0</v>
      </c>
      <c r="V211" s="160">
        <f>ROUND(E211*U211,2)</f>
        <v>0</v>
      </c>
      <c r="W211" s="160"/>
      <c r="X211" s="160" t="s">
        <v>145</v>
      </c>
      <c r="Y211" s="150"/>
      <c r="Z211" s="150"/>
      <c r="AA211" s="150"/>
      <c r="AB211" s="150"/>
      <c r="AC211" s="150"/>
      <c r="AD211" s="150"/>
      <c r="AE211" s="150"/>
      <c r="AF211" s="150"/>
      <c r="AG211" s="150" t="s">
        <v>146</v>
      </c>
      <c r="AH211" s="150"/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</row>
    <row r="212" spans="1:60" outlineLevel="1" x14ac:dyDescent="0.25">
      <c r="A212" s="171">
        <v>89</v>
      </c>
      <c r="B212" s="172" t="s">
        <v>404</v>
      </c>
      <c r="C212" s="186" t="s">
        <v>405</v>
      </c>
      <c r="D212" s="173" t="s">
        <v>191</v>
      </c>
      <c r="E212" s="174">
        <v>2</v>
      </c>
      <c r="F212" s="175"/>
      <c r="G212" s="176">
        <f>ROUND(E212*F212,2)</f>
        <v>0</v>
      </c>
      <c r="H212" s="161"/>
      <c r="I212" s="160">
        <f>ROUND(E212*H212,2)</f>
        <v>0</v>
      </c>
      <c r="J212" s="161"/>
      <c r="K212" s="160">
        <f>ROUND(E212*J212,2)</f>
        <v>0</v>
      </c>
      <c r="L212" s="160">
        <v>21</v>
      </c>
      <c r="M212" s="160">
        <f>G212*(1+L212/100)</f>
        <v>0</v>
      </c>
      <c r="N212" s="160">
        <v>0</v>
      </c>
      <c r="O212" s="160">
        <f>ROUND(E212*N212,2)</f>
        <v>0</v>
      </c>
      <c r="P212" s="160">
        <v>0</v>
      </c>
      <c r="Q212" s="160">
        <f>ROUND(E212*P212,2)</f>
        <v>0</v>
      </c>
      <c r="R212" s="160"/>
      <c r="S212" s="160" t="s">
        <v>236</v>
      </c>
      <c r="T212" s="160" t="s">
        <v>144</v>
      </c>
      <c r="U212" s="160">
        <v>0</v>
      </c>
      <c r="V212" s="160">
        <f>ROUND(E212*U212,2)</f>
        <v>0</v>
      </c>
      <c r="W212" s="160"/>
      <c r="X212" s="160" t="s">
        <v>145</v>
      </c>
      <c r="Y212" s="150"/>
      <c r="Z212" s="150"/>
      <c r="AA212" s="150"/>
      <c r="AB212" s="150"/>
      <c r="AC212" s="150"/>
      <c r="AD212" s="150"/>
      <c r="AE212" s="150"/>
      <c r="AF212" s="150"/>
      <c r="AG212" s="150" t="s">
        <v>146</v>
      </c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</row>
    <row r="213" spans="1:60" outlineLevel="1" x14ac:dyDescent="0.25">
      <c r="A213" s="157"/>
      <c r="B213" s="158"/>
      <c r="C213" s="187" t="s">
        <v>406</v>
      </c>
      <c r="D213" s="162"/>
      <c r="E213" s="163">
        <v>2</v>
      </c>
      <c r="F213" s="160"/>
      <c r="G213" s="160"/>
      <c r="H213" s="160"/>
      <c r="I213" s="160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0"/>
      <c r="W213" s="160"/>
      <c r="X213" s="160"/>
      <c r="Y213" s="150"/>
      <c r="Z213" s="150"/>
      <c r="AA213" s="150"/>
      <c r="AB213" s="150"/>
      <c r="AC213" s="150"/>
      <c r="AD213" s="150"/>
      <c r="AE213" s="150"/>
      <c r="AF213" s="150"/>
      <c r="AG213" s="150" t="s">
        <v>148</v>
      </c>
      <c r="AH213" s="150">
        <v>0</v>
      </c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</row>
    <row r="214" spans="1:60" outlineLevel="1" x14ac:dyDescent="0.25">
      <c r="A214" s="157"/>
      <c r="B214" s="158"/>
      <c r="C214" s="187" t="s">
        <v>407</v>
      </c>
      <c r="D214" s="162"/>
      <c r="E214" s="163"/>
      <c r="F214" s="160"/>
      <c r="G214" s="160"/>
      <c r="H214" s="160"/>
      <c r="I214" s="160"/>
      <c r="J214" s="160"/>
      <c r="K214" s="160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  <c r="V214" s="160"/>
      <c r="W214" s="160"/>
      <c r="X214" s="160"/>
      <c r="Y214" s="150"/>
      <c r="Z214" s="150"/>
      <c r="AA214" s="150"/>
      <c r="AB214" s="150"/>
      <c r="AC214" s="150"/>
      <c r="AD214" s="150"/>
      <c r="AE214" s="150"/>
      <c r="AF214" s="150"/>
      <c r="AG214" s="150" t="s">
        <v>148</v>
      </c>
      <c r="AH214" s="150">
        <v>0</v>
      </c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</row>
    <row r="215" spans="1:60" outlineLevel="1" x14ac:dyDescent="0.25">
      <c r="A215" s="157"/>
      <c r="B215" s="158"/>
      <c r="C215" s="187" t="s">
        <v>542</v>
      </c>
      <c r="D215" s="162"/>
      <c r="E215" s="163"/>
      <c r="F215" s="160"/>
      <c r="G215" s="160"/>
      <c r="H215" s="160"/>
      <c r="I215" s="160"/>
      <c r="J215" s="160"/>
      <c r="K215" s="160"/>
      <c r="L215" s="160"/>
      <c r="M215" s="160"/>
      <c r="N215" s="160"/>
      <c r="O215" s="160"/>
      <c r="P215" s="160"/>
      <c r="Q215" s="160"/>
      <c r="R215" s="160"/>
      <c r="S215" s="160"/>
      <c r="T215" s="160"/>
      <c r="U215" s="160"/>
      <c r="V215" s="160"/>
      <c r="W215" s="160"/>
      <c r="X215" s="160"/>
      <c r="Y215" s="150"/>
      <c r="Z215" s="150"/>
      <c r="AA215" s="150"/>
      <c r="AB215" s="150"/>
      <c r="AC215" s="150"/>
      <c r="AD215" s="150"/>
      <c r="AE215" s="150"/>
      <c r="AF215" s="150"/>
      <c r="AG215" s="150" t="s">
        <v>148</v>
      </c>
      <c r="AH215" s="150">
        <v>0</v>
      </c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50"/>
      <c r="BC215" s="150"/>
      <c r="BD215" s="150"/>
      <c r="BE215" s="150"/>
      <c r="BF215" s="150"/>
      <c r="BG215" s="150"/>
      <c r="BH215" s="150"/>
    </row>
    <row r="216" spans="1:60" outlineLevel="1" x14ac:dyDescent="0.25">
      <c r="A216" s="157"/>
      <c r="B216" s="158"/>
      <c r="C216" s="187" t="s">
        <v>408</v>
      </c>
      <c r="D216" s="162"/>
      <c r="E216" s="163"/>
      <c r="F216" s="160"/>
      <c r="G216" s="160"/>
      <c r="H216" s="160"/>
      <c r="I216" s="160"/>
      <c r="J216" s="160"/>
      <c r="K216" s="160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0"/>
      <c r="X216" s="160"/>
      <c r="Y216" s="150"/>
      <c r="Z216" s="150"/>
      <c r="AA216" s="150"/>
      <c r="AB216" s="150"/>
      <c r="AC216" s="150"/>
      <c r="AD216" s="150"/>
      <c r="AE216" s="150"/>
      <c r="AF216" s="150"/>
      <c r="AG216" s="150" t="s">
        <v>148</v>
      </c>
      <c r="AH216" s="150">
        <v>0</v>
      </c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</row>
    <row r="217" spans="1:60" outlineLevel="1" x14ac:dyDescent="0.25">
      <c r="A217" s="157"/>
      <c r="B217" s="158"/>
      <c r="C217" s="187" t="s">
        <v>409</v>
      </c>
      <c r="D217" s="162"/>
      <c r="E217" s="163"/>
      <c r="F217" s="160"/>
      <c r="G217" s="160"/>
      <c r="H217" s="160"/>
      <c r="I217" s="160"/>
      <c r="J217" s="160"/>
      <c r="K217" s="160"/>
      <c r="L217" s="160"/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0"/>
      <c r="X217" s="160"/>
      <c r="Y217" s="150"/>
      <c r="Z217" s="150"/>
      <c r="AA217" s="150"/>
      <c r="AB217" s="150"/>
      <c r="AC217" s="150"/>
      <c r="AD217" s="150"/>
      <c r="AE217" s="150"/>
      <c r="AF217" s="150"/>
      <c r="AG217" s="150" t="s">
        <v>148</v>
      </c>
      <c r="AH217" s="150">
        <v>0</v>
      </c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</row>
    <row r="218" spans="1:60" outlineLevel="1" x14ac:dyDescent="0.25">
      <c r="A218" s="157"/>
      <c r="B218" s="158"/>
      <c r="C218" s="187" t="s">
        <v>410</v>
      </c>
      <c r="D218" s="162"/>
      <c r="E218" s="163"/>
      <c r="F218" s="160"/>
      <c r="G218" s="160"/>
      <c r="H218" s="160"/>
      <c r="I218" s="160"/>
      <c r="J218" s="160"/>
      <c r="K218" s="160"/>
      <c r="L218" s="160"/>
      <c r="M218" s="160"/>
      <c r="N218" s="160"/>
      <c r="O218" s="160"/>
      <c r="P218" s="160"/>
      <c r="Q218" s="160"/>
      <c r="R218" s="160"/>
      <c r="S218" s="160"/>
      <c r="T218" s="160"/>
      <c r="U218" s="160"/>
      <c r="V218" s="160"/>
      <c r="W218" s="160"/>
      <c r="X218" s="160"/>
      <c r="Y218" s="150"/>
      <c r="Z218" s="150"/>
      <c r="AA218" s="150"/>
      <c r="AB218" s="150"/>
      <c r="AC218" s="150"/>
      <c r="AD218" s="150"/>
      <c r="AE218" s="150"/>
      <c r="AF218" s="150"/>
      <c r="AG218" s="150" t="s">
        <v>148</v>
      </c>
      <c r="AH218" s="150">
        <v>0</v>
      </c>
      <c r="AI218" s="150"/>
      <c r="AJ218" s="150"/>
      <c r="AK218" s="150"/>
      <c r="AL218" s="150"/>
      <c r="AM218" s="150"/>
      <c r="AN218" s="150"/>
      <c r="AO218" s="150"/>
      <c r="AP218" s="150"/>
      <c r="AQ218" s="150"/>
      <c r="AR218" s="150"/>
      <c r="AS218" s="150"/>
      <c r="AT218" s="150"/>
      <c r="AU218" s="150"/>
      <c r="AV218" s="150"/>
      <c r="AW218" s="150"/>
      <c r="AX218" s="150"/>
      <c r="AY218" s="150"/>
      <c r="AZ218" s="150"/>
      <c r="BA218" s="150"/>
      <c r="BB218" s="150"/>
      <c r="BC218" s="150"/>
      <c r="BD218" s="150"/>
      <c r="BE218" s="150"/>
      <c r="BF218" s="150"/>
      <c r="BG218" s="150"/>
      <c r="BH218" s="150"/>
    </row>
    <row r="219" spans="1:60" outlineLevel="1" x14ac:dyDescent="0.25">
      <c r="A219" s="177">
        <v>90</v>
      </c>
      <c r="B219" s="178" t="s">
        <v>411</v>
      </c>
      <c r="C219" s="188" t="s">
        <v>412</v>
      </c>
      <c r="D219" s="179" t="s">
        <v>191</v>
      </c>
      <c r="E219" s="180">
        <v>1</v>
      </c>
      <c r="F219" s="181"/>
      <c r="G219" s="182">
        <f>ROUND(E219*F219,2)</f>
        <v>0</v>
      </c>
      <c r="H219" s="161"/>
      <c r="I219" s="160">
        <f>ROUND(E219*H219,2)</f>
        <v>0</v>
      </c>
      <c r="J219" s="161"/>
      <c r="K219" s="160">
        <f>ROUND(E219*J219,2)</f>
        <v>0</v>
      </c>
      <c r="L219" s="160">
        <v>21</v>
      </c>
      <c r="M219" s="160">
        <f>G219*(1+L219/100)</f>
        <v>0</v>
      </c>
      <c r="N219" s="160">
        <v>2.8E-3</v>
      </c>
      <c r="O219" s="160">
        <f>ROUND(E219*N219,2)</f>
        <v>0</v>
      </c>
      <c r="P219" s="160">
        <v>0</v>
      </c>
      <c r="Q219" s="160">
        <f>ROUND(E219*P219,2)</f>
        <v>0</v>
      </c>
      <c r="R219" s="160"/>
      <c r="S219" s="160" t="s">
        <v>236</v>
      </c>
      <c r="T219" s="160" t="s">
        <v>144</v>
      </c>
      <c r="U219" s="160">
        <v>0</v>
      </c>
      <c r="V219" s="160">
        <f>ROUND(E219*U219,2)</f>
        <v>0</v>
      </c>
      <c r="W219" s="160"/>
      <c r="X219" s="160" t="s">
        <v>183</v>
      </c>
      <c r="Y219" s="150"/>
      <c r="Z219" s="150"/>
      <c r="AA219" s="150"/>
      <c r="AB219" s="150"/>
      <c r="AC219" s="150"/>
      <c r="AD219" s="150"/>
      <c r="AE219" s="150"/>
      <c r="AF219" s="150"/>
      <c r="AG219" s="150" t="s">
        <v>184</v>
      </c>
      <c r="AH219" s="150"/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</row>
    <row r="220" spans="1:60" ht="20.399999999999999" outlineLevel="1" x14ac:dyDescent="0.25">
      <c r="A220" s="171">
        <v>91</v>
      </c>
      <c r="B220" s="172" t="s">
        <v>413</v>
      </c>
      <c r="C220" s="186" t="s">
        <v>414</v>
      </c>
      <c r="D220" s="173" t="s">
        <v>191</v>
      </c>
      <c r="E220" s="174">
        <v>1</v>
      </c>
      <c r="F220" s="175"/>
      <c r="G220" s="176">
        <f>ROUND(E220*F220,2)</f>
        <v>0</v>
      </c>
      <c r="H220" s="161"/>
      <c r="I220" s="160">
        <f>ROUND(E220*H220,2)</f>
        <v>0</v>
      </c>
      <c r="J220" s="161"/>
      <c r="K220" s="160">
        <f>ROUND(E220*J220,2)</f>
        <v>0</v>
      </c>
      <c r="L220" s="160">
        <v>21</v>
      </c>
      <c r="M220" s="160">
        <f>G220*(1+L220/100)</f>
        <v>0</v>
      </c>
      <c r="N220" s="160">
        <v>0</v>
      </c>
      <c r="O220" s="160">
        <f>ROUND(E220*N220,2)</f>
        <v>0</v>
      </c>
      <c r="P220" s="160">
        <v>0</v>
      </c>
      <c r="Q220" s="160">
        <f>ROUND(E220*P220,2)</f>
        <v>0</v>
      </c>
      <c r="R220" s="160"/>
      <c r="S220" s="160" t="s">
        <v>236</v>
      </c>
      <c r="T220" s="160" t="s">
        <v>144</v>
      </c>
      <c r="U220" s="160">
        <v>0</v>
      </c>
      <c r="V220" s="160">
        <f>ROUND(E220*U220,2)</f>
        <v>0</v>
      </c>
      <c r="W220" s="160"/>
      <c r="X220" s="160" t="s">
        <v>183</v>
      </c>
      <c r="Y220" s="150"/>
      <c r="Z220" s="150"/>
      <c r="AA220" s="150"/>
      <c r="AB220" s="150"/>
      <c r="AC220" s="150"/>
      <c r="AD220" s="150"/>
      <c r="AE220" s="150"/>
      <c r="AF220" s="150"/>
      <c r="AG220" s="150" t="s">
        <v>184</v>
      </c>
      <c r="AH220" s="150"/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  <c r="BB220" s="150"/>
      <c r="BC220" s="150"/>
      <c r="BD220" s="150"/>
      <c r="BE220" s="150"/>
      <c r="BF220" s="150"/>
      <c r="BG220" s="150"/>
      <c r="BH220" s="150"/>
    </row>
    <row r="221" spans="1:60" outlineLevel="1" x14ac:dyDescent="0.25">
      <c r="A221" s="157">
        <v>92</v>
      </c>
      <c r="B221" s="158" t="s">
        <v>415</v>
      </c>
      <c r="C221" s="189" t="s">
        <v>416</v>
      </c>
      <c r="D221" s="159" t="s">
        <v>0</v>
      </c>
      <c r="E221" s="183"/>
      <c r="F221" s="161"/>
      <c r="G221" s="160">
        <f>ROUND(E221*F221,2)</f>
        <v>0</v>
      </c>
      <c r="H221" s="161"/>
      <c r="I221" s="160">
        <f>ROUND(E221*H221,2)</f>
        <v>0</v>
      </c>
      <c r="J221" s="161"/>
      <c r="K221" s="160">
        <f>ROUND(E221*J221,2)</f>
        <v>0</v>
      </c>
      <c r="L221" s="160">
        <v>21</v>
      </c>
      <c r="M221" s="160">
        <f>G221*(1+L221/100)</f>
        <v>0</v>
      </c>
      <c r="N221" s="160">
        <v>0</v>
      </c>
      <c r="O221" s="160">
        <f>ROUND(E221*N221,2)</f>
        <v>0</v>
      </c>
      <c r="P221" s="160">
        <v>0</v>
      </c>
      <c r="Q221" s="160">
        <f>ROUND(E221*P221,2)</f>
        <v>0</v>
      </c>
      <c r="R221" s="160"/>
      <c r="S221" s="160" t="s">
        <v>143</v>
      </c>
      <c r="T221" s="160" t="s">
        <v>144</v>
      </c>
      <c r="U221" s="160">
        <v>0</v>
      </c>
      <c r="V221" s="160">
        <f>ROUND(E221*U221,2)</f>
        <v>0</v>
      </c>
      <c r="W221" s="160"/>
      <c r="X221" s="160" t="s">
        <v>293</v>
      </c>
      <c r="Y221" s="150"/>
      <c r="Z221" s="150"/>
      <c r="AA221" s="150"/>
      <c r="AB221" s="150"/>
      <c r="AC221" s="150"/>
      <c r="AD221" s="150"/>
      <c r="AE221" s="150"/>
      <c r="AF221" s="150"/>
      <c r="AG221" s="150" t="s">
        <v>294</v>
      </c>
      <c r="AH221" s="150"/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</row>
    <row r="222" spans="1:60" x14ac:dyDescent="0.25">
      <c r="A222" s="165" t="s">
        <v>138</v>
      </c>
      <c r="B222" s="166" t="s">
        <v>94</v>
      </c>
      <c r="C222" s="185" t="s">
        <v>95</v>
      </c>
      <c r="D222" s="167"/>
      <c r="E222" s="168"/>
      <c r="F222" s="169"/>
      <c r="G222" s="170">
        <f>SUMIF(AG223:AG239,"&lt;&gt;NOR",G223:G239)</f>
        <v>0</v>
      </c>
      <c r="H222" s="164"/>
      <c r="I222" s="164">
        <f>SUM(I223:I239)</f>
        <v>0</v>
      </c>
      <c r="J222" s="164"/>
      <c r="K222" s="164">
        <f>SUM(K223:K239)</f>
        <v>0</v>
      </c>
      <c r="L222" s="164"/>
      <c r="M222" s="164">
        <f>SUM(M223:M239)</f>
        <v>0</v>
      </c>
      <c r="N222" s="164"/>
      <c r="O222" s="164">
        <f>SUM(O223:O239)</f>
        <v>0.19</v>
      </c>
      <c r="P222" s="164"/>
      <c r="Q222" s="164">
        <f>SUM(Q223:Q239)</f>
        <v>0.13</v>
      </c>
      <c r="R222" s="164"/>
      <c r="S222" s="164"/>
      <c r="T222" s="164"/>
      <c r="U222" s="164"/>
      <c r="V222" s="164">
        <f>SUM(V223:V239)</f>
        <v>106.67</v>
      </c>
      <c r="W222" s="164"/>
      <c r="X222" s="164"/>
      <c r="AG222" t="s">
        <v>139</v>
      </c>
    </row>
    <row r="223" spans="1:60" ht="20.399999999999999" outlineLevel="1" x14ac:dyDescent="0.25">
      <c r="A223" s="171">
        <v>93</v>
      </c>
      <c r="B223" s="172" t="s">
        <v>417</v>
      </c>
      <c r="C223" s="186" t="s">
        <v>418</v>
      </c>
      <c r="D223" s="173" t="s">
        <v>195</v>
      </c>
      <c r="E223" s="174">
        <v>118</v>
      </c>
      <c r="F223" s="175"/>
      <c r="G223" s="176">
        <f>ROUND(E223*F223,2)</f>
        <v>0</v>
      </c>
      <c r="H223" s="161"/>
      <c r="I223" s="160">
        <f>ROUND(E223*H223,2)</f>
        <v>0</v>
      </c>
      <c r="J223" s="161"/>
      <c r="K223" s="160">
        <f>ROUND(E223*J223,2)</f>
        <v>0</v>
      </c>
      <c r="L223" s="160">
        <v>21</v>
      </c>
      <c r="M223" s="160">
        <f>G223*(1+L223/100)</f>
        <v>0</v>
      </c>
      <c r="N223" s="160">
        <v>4.0000000000000003E-5</v>
      </c>
      <c r="O223" s="160">
        <f>ROUND(E223*N223,2)</f>
        <v>0</v>
      </c>
      <c r="P223" s="160">
        <v>0</v>
      </c>
      <c r="Q223" s="160">
        <f>ROUND(E223*P223,2)</f>
        <v>0</v>
      </c>
      <c r="R223" s="160"/>
      <c r="S223" s="160" t="s">
        <v>143</v>
      </c>
      <c r="T223" s="160" t="s">
        <v>144</v>
      </c>
      <c r="U223" s="160">
        <v>0.129</v>
      </c>
      <c r="V223" s="160">
        <f>ROUND(E223*U223,2)</f>
        <v>15.22</v>
      </c>
      <c r="W223" s="160"/>
      <c r="X223" s="160" t="s">
        <v>145</v>
      </c>
      <c r="Y223" s="150"/>
      <c r="Z223" s="150"/>
      <c r="AA223" s="150"/>
      <c r="AB223" s="150"/>
      <c r="AC223" s="150"/>
      <c r="AD223" s="150"/>
      <c r="AE223" s="150"/>
      <c r="AF223" s="150"/>
      <c r="AG223" s="150" t="s">
        <v>419</v>
      </c>
      <c r="AH223" s="150"/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</row>
    <row r="224" spans="1:60" outlineLevel="1" x14ac:dyDescent="0.25">
      <c r="A224" s="157"/>
      <c r="B224" s="158"/>
      <c r="C224" s="187" t="s">
        <v>420</v>
      </c>
      <c r="D224" s="162"/>
      <c r="E224" s="163">
        <v>118</v>
      </c>
      <c r="F224" s="160"/>
      <c r="G224" s="160"/>
      <c r="H224" s="160"/>
      <c r="I224" s="160"/>
      <c r="J224" s="160"/>
      <c r="K224" s="160"/>
      <c r="L224" s="160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  <c r="W224" s="160"/>
      <c r="X224" s="160"/>
      <c r="Y224" s="150"/>
      <c r="Z224" s="150"/>
      <c r="AA224" s="150"/>
      <c r="AB224" s="150"/>
      <c r="AC224" s="150"/>
      <c r="AD224" s="150"/>
      <c r="AE224" s="150"/>
      <c r="AF224" s="150"/>
      <c r="AG224" s="150" t="s">
        <v>148</v>
      </c>
      <c r="AH224" s="150">
        <v>5</v>
      </c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</row>
    <row r="225" spans="1:60" outlineLevel="1" x14ac:dyDescent="0.25">
      <c r="A225" s="171">
        <v>94</v>
      </c>
      <c r="B225" s="172" t="s">
        <v>421</v>
      </c>
      <c r="C225" s="186" t="s">
        <v>422</v>
      </c>
      <c r="D225" s="173" t="s">
        <v>195</v>
      </c>
      <c r="E225" s="174">
        <v>118</v>
      </c>
      <c r="F225" s="175"/>
      <c r="G225" s="176">
        <f>ROUND(E225*F225,2)</f>
        <v>0</v>
      </c>
      <c r="H225" s="161"/>
      <c r="I225" s="160">
        <f>ROUND(E225*H225,2)</f>
        <v>0</v>
      </c>
      <c r="J225" s="161"/>
      <c r="K225" s="160">
        <f>ROUND(E225*J225,2)</f>
        <v>0</v>
      </c>
      <c r="L225" s="160">
        <v>21</v>
      </c>
      <c r="M225" s="160">
        <f>G225*(1+L225/100)</f>
        <v>0</v>
      </c>
      <c r="N225" s="160">
        <v>3.0000000000000001E-5</v>
      </c>
      <c r="O225" s="160">
        <f>ROUND(E225*N225,2)</f>
        <v>0</v>
      </c>
      <c r="P225" s="160">
        <v>1.1000000000000001E-3</v>
      </c>
      <c r="Q225" s="160">
        <f>ROUND(E225*P225,2)</f>
        <v>0.13</v>
      </c>
      <c r="R225" s="160"/>
      <c r="S225" s="160" t="s">
        <v>143</v>
      </c>
      <c r="T225" s="160" t="s">
        <v>144</v>
      </c>
      <c r="U225" s="160">
        <v>0.08</v>
      </c>
      <c r="V225" s="160">
        <f>ROUND(E225*U225,2)</f>
        <v>9.44</v>
      </c>
      <c r="W225" s="160"/>
      <c r="X225" s="160" t="s">
        <v>145</v>
      </c>
      <c r="Y225" s="150"/>
      <c r="Z225" s="150"/>
      <c r="AA225" s="150"/>
      <c r="AB225" s="150"/>
      <c r="AC225" s="150"/>
      <c r="AD225" s="150"/>
      <c r="AE225" s="150"/>
      <c r="AF225" s="150"/>
      <c r="AG225" s="150" t="s">
        <v>146</v>
      </c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</row>
    <row r="226" spans="1:60" outlineLevel="1" x14ac:dyDescent="0.25">
      <c r="A226" s="157"/>
      <c r="B226" s="158"/>
      <c r="C226" s="187" t="s">
        <v>423</v>
      </c>
      <c r="D226" s="162"/>
      <c r="E226" s="163">
        <v>51.4</v>
      </c>
      <c r="F226" s="160"/>
      <c r="G226" s="160"/>
      <c r="H226" s="160"/>
      <c r="I226" s="160"/>
      <c r="J226" s="160"/>
      <c r="K226" s="160"/>
      <c r="L226" s="160"/>
      <c r="M226" s="160"/>
      <c r="N226" s="160"/>
      <c r="O226" s="160"/>
      <c r="P226" s="160"/>
      <c r="Q226" s="160"/>
      <c r="R226" s="160"/>
      <c r="S226" s="160"/>
      <c r="T226" s="160"/>
      <c r="U226" s="160"/>
      <c r="V226" s="160"/>
      <c r="W226" s="160"/>
      <c r="X226" s="160"/>
      <c r="Y226" s="150"/>
      <c r="Z226" s="150"/>
      <c r="AA226" s="150"/>
      <c r="AB226" s="150"/>
      <c r="AC226" s="150"/>
      <c r="AD226" s="150"/>
      <c r="AE226" s="150"/>
      <c r="AF226" s="150"/>
      <c r="AG226" s="150" t="s">
        <v>148</v>
      </c>
      <c r="AH226" s="150">
        <v>0</v>
      </c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</row>
    <row r="227" spans="1:60" outlineLevel="1" x14ac:dyDescent="0.25">
      <c r="A227" s="157"/>
      <c r="B227" s="158"/>
      <c r="C227" s="187" t="s">
        <v>424</v>
      </c>
      <c r="D227" s="162"/>
      <c r="E227" s="163">
        <v>54.6</v>
      </c>
      <c r="F227" s="160"/>
      <c r="G227" s="160"/>
      <c r="H227" s="160"/>
      <c r="I227" s="160"/>
      <c r="J227" s="160"/>
      <c r="K227" s="160"/>
      <c r="L227" s="160"/>
      <c r="M227" s="160"/>
      <c r="N227" s="160"/>
      <c r="O227" s="160"/>
      <c r="P227" s="160"/>
      <c r="Q227" s="160"/>
      <c r="R227" s="160"/>
      <c r="S227" s="160"/>
      <c r="T227" s="160"/>
      <c r="U227" s="160"/>
      <c r="V227" s="160"/>
      <c r="W227" s="160"/>
      <c r="X227" s="160"/>
      <c r="Y227" s="150"/>
      <c r="Z227" s="150"/>
      <c r="AA227" s="150"/>
      <c r="AB227" s="150"/>
      <c r="AC227" s="150"/>
      <c r="AD227" s="150"/>
      <c r="AE227" s="150"/>
      <c r="AF227" s="150"/>
      <c r="AG227" s="150" t="s">
        <v>148</v>
      </c>
      <c r="AH227" s="150">
        <v>0</v>
      </c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</row>
    <row r="228" spans="1:60" outlineLevel="1" x14ac:dyDescent="0.25">
      <c r="A228" s="157"/>
      <c r="B228" s="158"/>
      <c r="C228" s="187" t="s">
        <v>425</v>
      </c>
      <c r="D228" s="162"/>
      <c r="E228" s="163">
        <v>12</v>
      </c>
      <c r="F228" s="160"/>
      <c r="G228" s="160"/>
      <c r="H228" s="160"/>
      <c r="I228" s="160"/>
      <c r="J228" s="160"/>
      <c r="K228" s="160"/>
      <c r="L228" s="160"/>
      <c r="M228" s="160"/>
      <c r="N228" s="160"/>
      <c r="O228" s="160"/>
      <c r="P228" s="160"/>
      <c r="Q228" s="160"/>
      <c r="R228" s="160"/>
      <c r="S228" s="160"/>
      <c r="T228" s="160"/>
      <c r="U228" s="160"/>
      <c r="V228" s="160"/>
      <c r="W228" s="160"/>
      <c r="X228" s="160"/>
      <c r="Y228" s="150"/>
      <c r="Z228" s="150"/>
      <c r="AA228" s="150"/>
      <c r="AB228" s="150"/>
      <c r="AC228" s="150"/>
      <c r="AD228" s="150"/>
      <c r="AE228" s="150"/>
      <c r="AF228" s="150"/>
      <c r="AG228" s="150" t="s">
        <v>148</v>
      </c>
      <c r="AH228" s="150">
        <v>0</v>
      </c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</row>
    <row r="229" spans="1:60" outlineLevel="1" x14ac:dyDescent="0.25">
      <c r="A229" s="171">
        <v>95</v>
      </c>
      <c r="B229" s="172" t="s">
        <v>426</v>
      </c>
      <c r="C229" s="186" t="s">
        <v>427</v>
      </c>
      <c r="D229" s="173" t="s">
        <v>191</v>
      </c>
      <c r="E229" s="174">
        <v>16</v>
      </c>
      <c r="F229" s="175"/>
      <c r="G229" s="176">
        <f>ROUND(E229*F229,2)</f>
        <v>0</v>
      </c>
      <c r="H229" s="161"/>
      <c r="I229" s="160">
        <f>ROUND(E229*H229,2)</f>
        <v>0</v>
      </c>
      <c r="J229" s="161"/>
      <c r="K229" s="160">
        <f>ROUND(E229*J229,2)</f>
        <v>0</v>
      </c>
      <c r="L229" s="160">
        <v>21</v>
      </c>
      <c r="M229" s="160">
        <f>G229*(1+L229/100)</f>
        <v>0</v>
      </c>
      <c r="N229" s="160">
        <v>6.9999999999999994E-5</v>
      </c>
      <c r="O229" s="160">
        <f>ROUND(E229*N229,2)</f>
        <v>0</v>
      </c>
      <c r="P229" s="160">
        <v>0</v>
      </c>
      <c r="Q229" s="160">
        <f>ROUND(E229*P229,2)</f>
        <v>0</v>
      </c>
      <c r="R229" s="160"/>
      <c r="S229" s="160" t="s">
        <v>143</v>
      </c>
      <c r="T229" s="160" t="s">
        <v>144</v>
      </c>
      <c r="U229" s="160">
        <v>0.32</v>
      </c>
      <c r="V229" s="160">
        <f>ROUND(E229*U229,2)</f>
        <v>5.12</v>
      </c>
      <c r="W229" s="160"/>
      <c r="X229" s="160" t="s">
        <v>145</v>
      </c>
      <c r="Y229" s="150"/>
      <c r="Z229" s="150"/>
      <c r="AA229" s="150"/>
      <c r="AB229" s="150"/>
      <c r="AC229" s="150"/>
      <c r="AD229" s="150"/>
      <c r="AE229" s="150"/>
      <c r="AF229" s="150"/>
      <c r="AG229" s="150" t="s">
        <v>146</v>
      </c>
      <c r="AH229" s="150"/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</row>
    <row r="230" spans="1:60" outlineLevel="1" x14ac:dyDescent="0.25">
      <c r="A230" s="157"/>
      <c r="B230" s="158"/>
      <c r="C230" s="187" t="s">
        <v>428</v>
      </c>
      <c r="D230" s="162"/>
      <c r="E230" s="163">
        <v>16</v>
      </c>
      <c r="F230" s="160"/>
      <c r="G230" s="160"/>
      <c r="H230" s="160"/>
      <c r="I230" s="160"/>
      <c r="J230" s="160"/>
      <c r="K230" s="160"/>
      <c r="L230" s="160"/>
      <c r="M230" s="160"/>
      <c r="N230" s="160"/>
      <c r="O230" s="160"/>
      <c r="P230" s="160"/>
      <c r="Q230" s="160"/>
      <c r="R230" s="160"/>
      <c r="S230" s="160"/>
      <c r="T230" s="160"/>
      <c r="U230" s="160"/>
      <c r="V230" s="160"/>
      <c r="W230" s="160"/>
      <c r="X230" s="160"/>
      <c r="Y230" s="150"/>
      <c r="Z230" s="150"/>
      <c r="AA230" s="150"/>
      <c r="AB230" s="150"/>
      <c r="AC230" s="150"/>
      <c r="AD230" s="150"/>
      <c r="AE230" s="150"/>
      <c r="AF230" s="150"/>
      <c r="AG230" s="150" t="s">
        <v>148</v>
      </c>
      <c r="AH230" s="150">
        <v>0</v>
      </c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</row>
    <row r="231" spans="1:60" outlineLevel="1" x14ac:dyDescent="0.25">
      <c r="A231" s="177">
        <v>96</v>
      </c>
      <c r="B231" s="178" t="s">
        <v>429</v>
      </c>
      <c r="C231" s="188" t="s">
        <v>430</v>
      </c>
      <c r="D231" s="179" t="s">
        <v>191</v>
      </c>
      <c r="E231" s="180">
        <v>8</v>
      </c>
      <c r="F231" s="181"/>
      <c r="G231" s="182">
        <f>ROUND(E231*F231,2)</f>
        <v>0</v>
      </c>
      <c r="H231" s="161"/>
      <c r="I231" s="160">
        <f>ROUND(E231*H231,2)</f>
        <v>0</v>
      </c>
      <c r="J231" s="161"/>
      <c r="K231" s="160">
        <f>ROUND(E231*J231,2)</f>
        <v>0</v>
      </c>
      <c r="L231" s="160">
        <v>21</v>
      </c>
      <c r="M231" s="160">
        <f>G231*(1+L231/100)</f>
        <v>0</v>
      </c>
      <c r="N231" s="160">
        <v>1.4999999999999999E-4</v>
      </c>
      <c r="O231" s="160">
        <f>ROUND(E231*N231,2)</f>
        <v>0</v>
      </c>
      <c r="P231" s="160">
        <v>0</v>
      </c>
      <c r="Q231" s="160">
        <f>ROUND(E231*P231,2)</f>
        <v>0</v>
      </c>
      <c r="R231" s="160"/>
      <c r="S231" s="160" t="s">
        <v>143</v>
      </c>
      <c r="T231" s="160" t="s">
        <v>144</v>
      </c>
      <c r="U231" s="160">
        <v>0.32</v>
      </c>
      <c r="V231" s="160">
        <f>ROUND(E231*U231,2)</f>
        <v>2.56</v>
      </c>
      <c r="W231" s="160"/>
      <c r="X231" s="160" t="s">
        <v>145</v>
      </c>
      <c r="Y231" s="150"/>
      <c r="Z231" s="150"/>
      <c r="AA231" s="150"/>
      <c r="AB231" s="150"/>
      <c r="AC231" s="150"/>
      <c r="AD231" s="150"/>
      <c r="AE231" s="150"/>
      <c r="AF231" s="150"/>
      <c r="AG231" s="150" t="s">
        <v>146</v>
      </c>
      <c r="AH231" s="150"/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50"/>
      <c r="BC231" s="150"/>
      <c r="BD231" s="150"/>
      <c r="BE231" s="150"/>
      <c r="BF231" s="150"/>
      <c r="BG231" s="150"/>
      <c r="BH231" s="150"/>
    </row>
    <row r="232" spans="1:60" outlineLevel="1" x14ac:dyDescent="0.25">
      <c r="A232" s="171">
        <v>97</v>
      </c>
      <c r="B232" s="172" t="s">
        <v>431</v>
      </c>
      <c r="C232" s="186" t="s">
        <v>432</v>
      </c>
      <c r="D232" s="173" t="s">
        <v>195</v>
      </c>
      <c r="E232" s="174">
        <v>118</v>
      </c>
      <c r="F232" s="175"/>
      <c r="G232" s="176">
        <f>ROUND(E232*F232,2)</f>
        <v>0</v>
      </c>
      <c r="H232" s="161"/>
      <c r="I232" s="160">
        <f>ROUND(E232*H232,2)</f>
        <v>0</v>
      </c>
      <c r="J232" s="161"/>
      <c r="K232" s="160">
        <f>ROUND(E232*J232,2)</f>
        <v>0</v>
      </c>
      <c r="L232" s="160">
        <v>21</v>
      </c>
      <c r="M232" s="160">
        <f>G232*(1+L232/100)</f>
        <v>0</v>
      </c>
      <c r="N232" s="160">
        <v>1.6000000000000001E-3</v>
      </c>
      <c r="O232" s="160">
        <f>ROUND(E232*N232,2)</f>
        <v>0.19</v>
      </c>
      <c r="P232" s="160">
        <v>0</v>
      </c>
      <c r="Q232" s="160">
        <f>ROUND(E232*P232,2)</f>
        <v>0</v>
      </c>
      <c r="R232" s="160"/>
      <c r="S232" s="160" t="s">
        <v>143</v>
      </c>
      <c r="T232" s="160" t="s">
        <v>144</v>
      </c>
      <c r="U232" s="160">
        <v>0.33332000000000001</v>
      </c>
      <c r="V232" s="160">
        <f>ROUND(E232*U232,2)</f>
        <v>39.33</v>
      </c>
      <c r="W232" s="160"/>
      <c r="X232" s="160" t="s">
        <v>145</v>
      </c>
      <c r="Y232" s="150"/>
      <c r="Z232" s="150"/>
      <c r="AA232" s="150"/>
      <c r="AB232" s="150"/>
      <c r="AC232" s="150"/>
      <c r="AD232" s="150"/>
      <c r="AE232" s="150"/>
      <c r="AF232" s="150"/>
      <c r="AG232" s="150" t="s">
        <v>146</v>
      </c>
      <c r="AH232" s="150"/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  <c r="BB232" s="150"/>
      <c r="BC232" s="150"/>
      <c r="BD232" s="150"/>
      <c r="BE232" s="150"/>
      <c r="BF232" s="150"/>
      <c r="BG232" s="150"/>
      <c r="BH232" s="150"/>
    </row>
    <row r="233" spans="1:60" outlineLevel="1" x14ac:dyDescent="0.25">
      <c r="A233" s="157"/>
      <c r="B233" s="158"/>
      <c r="C233" s="187" t="s">
        <v>423</v>
      </c>
      <c r="D233" s="162"/>
      <c r="E233" s="163">
        <v>51.4</v>
      </c>
      <c r="F233" s="160"/>
      <c r="G233" s="160"/>
      <c r="H233" s="160"/>
      <c r="I233" s="160"/>
      <c r="J233" s="160"/>
      <c r="K233" s="160"/>
      <c r="L233" s="160"/>
      <c r="M233" s="160"/>
      <c r="N233" s="160"/>
      <c r="O233" s="160"/>
      <c r="P233" s="160"/>
      <c r="Q233" s="160"/>
      <c r="R233" s="160"/>
      <c r="S233" s="160"/>
      <c r="T233" s="160"/>
      <c r="U233" s="160"/>
      <c r="V233" s="160"/>
      <c r="W233" s="160"/>
      <c r="X233" s="160"/>
      <c r="Y233" s="150"/>
      <c r="Z233" s="150"/>
      <c r="AA233" s="150"/>
      <c r="AB233" s="150"/>
      <c r="AC233" s="150"/>
      <c r="AD233" s="150"/>
      <c r="AE233" s="150"/>
      <c r="AF233" s="150"/>
      <c r="AG233" s="150" t="s">
        <v>148</v>
      </c>
      <c r="AH233" s="150">
        <v>0</v>
      </c>
      <c r="AI233" s="150"/>
      <c r="AJ233" s="150"/>
      <c r="AK233" s="150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50"/>
      <c r="AY233" s="150"/>
      <c r="AZ233" s="150"/>
      <c r="BA233" s="150"/>
      <c r="BB233" s="150"/>
      <c r="BC233" s="150"/>
      <c r="BD233" s="150"/>
      <c r="BE233" s="150"/>
      <c r="BF233" s="150"/>
      <c r="BG233" s="150"/>
      <c r="BH233" s="150"/>
    </row>
    <row r="234" spans="1:60" outlineLevel="1" x14ac:dyDescent="0.25">
      <c r="A234" s="157"/>
      <c r="B234" s="158"/>
      <c r="C234" s="187" t="s">
        <v>424</v>
      </c>
      <c r="D234" s="162"/>
      <c r="E234" s="163">
        <v>54.6</v>
      </c>
      <c r="F234" s="160"/>
      <c r="G234" s="160"/>
      <c r="H234" s="160"/>
      <c r="I234" s="160"/>
      <c r="J234" s="160"/>
      <c r="K234" s="160"/>
      <c r="L234" s="160"/>
      <c r="M234" s="160"/>
      <c r="N234" s="160"/>
      <c r="O234" s="160"/>
      <c r="P234" s="160"/>
      <c r="Q234" s="160"/>
      <c r="R234" s="160"/>
      <c r="S234" s="160"/>
      <c r="T234" s="160"/>
      <c r="U234" s="160"/>
      <c r="V234" s="160"/>
      <c r="W234" s="160"/>
      <c r="X234" s="160"/>
      <c r="Y234" s="150"/>
      <c r="Z234" s="150"/>
      <c r="AA234" s="150"/>
      <c r="AB234" s="150"/>
      <c r="AC234" s="150"/>
      <c r="AD234" s="150"/>
      <c r="AE234" s="150"/>
      <c r="AF234" s="150"/>
      <c r="AG234" s="150" t="s">
        <v>148</v>
      </c>
      <c r="AH234" s="150">
        <v>0</v>
      </c>
      <c r="AI234" s="150"/>
      <c r="AJ234" s="150"/>
      <c r="AK234" s="150"/>
      <c r="AL234" s="150"/>
      <c r="AM234" s="150"/>
      <c r="AN234" s="150"/>
      <c r="AO234" s="150"/>
      <c r="AP234" s="150"/>
      <c r="AQ234" s="150"/>
      <c r="AR234" s="150"/>
      <c r="AS234" s="150"/>
      <c r="AT234" s="150"/>
      <c r="AU234" s="150"/>
      <c r="AV234" s="150"/>
      <c r="AW234" s="150"/>
      <c r="AX234" s="150"/>
      <c r="AY234" s="150"/>
      <c r="AZ234" s="150"/>
      <c r="BA234" s="150"/>
      <c r="BB234" s="150"/>
      <c r="BC234" s="150"/>
      <c r="BD234" s="150"/>
      <c r="BE234" s="150"/>
      <c r="BF234" s="150"/>
      <c r="BG234" s="150"/>
      <c r="BH234" s="150"/>
    </row>
    <row r="235" spans="1:60" outlineLevel="1" x14ac:dyDescent="0.25">
      <c r="A235" s="157"/>
      <c r="B235" s="158"/>
      <c r="C235" s="187" t="s">
        <v>433</v>
      </c>
      <c r="D235" s="162"/>
      <c r="E235" s="163">
        <v>12</v>
      </c>
      <c r="F235" s="160"/>
      <c r="G235" s="160"/>
      <c r="H235" s="160"/>
      <c r="I235" s="160"/>
      <c r="J235" s="160"/>
      <c r="K235" s="160"/>
      <c r="L235" s="160"/>
      <c r="M235" s="160"/>
      <c r="N235" s="160"/>
      <c r="O235" s="160"/>
      <c r="P235" s="160"/>
      <c r="Q235" s="160"/>
      <c r="R235" s="160"/>
      <c r="S235" s="160"/>
      <c r="T235" s="160"/>
      <c r="U235" s="160"/>
      <c r="V235" s="160"/>
      <c r="W235" s="160"/>
      <c r="X235" s="160"/>
      <c r="Y235" s="150"/>
      <c r="Z235" s="150"/>
      <c r="AA235" s="150"/>
      <c r="AB235" s="150"/>
      <c r="AC235" s="150"/>
      <c r="AD235" s="150"/>
      <c r="AE235" s="150"/>
      <c r="AF235" s="150"/>
      <c r="AG235" s="150" t="s">
        <v>148</v>
      </c>
      <c r="AH235" s="150">
        <v>0</v>
      </c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50"/>
      <c r="BC235" s="150"/>
      <c r="BD235" s="150"/>
      <c r="BE235" s="150"/>
      <c r="BF235" s="150"/>
      <c r="BG235" s="150"/>
      <c r="BH235" s="150"/>
    </row>
    <row r="236" spans="1:60" outlineLevel="1" x14ac:dyDescent="0.25">
      <c r="A236" s="177">
        <v>98</v>
      </c>
      <c r="B236" s="178" t="s">
        <v>434</v>
      </c>
      <c r="C236" s="188" t="s">
        <v>403</v>
      </c>
      <c r="D236" s="179" t="s">
        <v>191</v>
      </c>
      <c r="E236" s="180">
        <v>1</v>
      </c>
      <c r="F236" s="181"/>
      <c r="G236" s="182">
        <f>ROUND(E236*F236,2)</f>
        <v>0</v>
      </c>
      <c r="H236" s="161"/>
      <c r="I236" s="160">
        <f>ROUND(E236*H236,2)</f>
        <v>0</v>
      </c>
      <c r="J236" s="161"/>
      <c r="K236" s="160">
        <f>ROUND(E236*J236,2)</f>
        <v>0</v>
      </c>
      <c r="L236" s="160">
        <v>21</v>
      </c>
      <c r="M236" s="160">
        <f>G236*(1+L236/100)</f>
        <v>0</v>
      </c>
      <c r="N236" s="160">
        <v>0</v>
      </c>
      <c r="O236" s="160">
        <f>ROUND(E236*N236,2)</f>
        <v>0</v>
      </c>
      <c r="P236" s="160">
        <v>0</v>
      </c>
      <c r="Q236" s="160">
        <f>ROUND(E236*P236,2)</f>
        <v>0</v>
      </c>
      <c r="R236" s="160"/>
      <c r="S236" s="160" t="s">
        <v>236</v>
      </c>
      <c r="T236" s="160" t="s">
        <v>144</v>
      </c>
      <c r="U236" s="160">
        <v>0</v>
      </c>
      <c r="V236" s="160">
        <f>ROUND(E236*U236,2)</f>
        <v>0</v>
      </c>
      <c r="W236" s="160"/>
      <c r="X236" s="160" t="s">
        <v>145</v>
      </c>
      <c r="Y236" s="150"/>
      <c r="Z236" s="150"/>
      <c r="AA236" s="150"/>
      <c r="AB236" s="150"/>
      <c r="AC236" s="150"/>
      <c r="AD236" s="150"/>
      <c r="AE236" s="150"/>
      <c r="AF236" s="150"/>
      <c r="AG236" s="150" t="s">
        <v>146</v>
      </c>
      <c r="AH236" s="150"/>
      <c r="AI236" s="150"/>
      <c r="AJ236" s="150"/>
      <c r="AK236" s="150"/>
      <c r="AL236" s="150"/>
      <c r="AM236" s="150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50"/>
      <c r="AY236" s="150"/>
      <c r="AZ236" s="150"/>
      <c r="BA236" s="150"/>
      <c r="BB236" s="150"/>
      <c r="BC236" s="150"/>
      <c r="BD236" s="150"/>
      <c r="BE236" s="150"/>
      <c r="BF236" s="150"/>
      <c r="BG236" s="150"/>
      <c r="BH236" s="150"/>
    </row>
    <row r="237" spans="1:60" outlineLevel="1" x14ac:dyDescent="0.25">
      <c r="A237" s="171">
        <v>99</v>
      </c>
      <c r="B237" s="172" t="s">
        <v>363</v>
      </c>
      <c r="C237" s="186" t="s">
        <v>364</v>
      </c>
      <c r="D237" s="173" t="s">
        <v>243</v>
      </c>
      <c r="E237" s="174">
        <v>35</v>
      </c>
      <c r="F237" s="175"/>
      <c r="G237" s="176">
        <f>ROUND(E237*F237,2)</f>
        <v>0</v>
      </c>
      <c r="H237" s="161"/>
      <c r="I237" s="160">
        <f>ROUND(E237*H237,2)</f>
        <v>0</v>
      </c>
      <c r="J237" s="161"/>
      <c r="K237" s="160">
        <f>ROUND(E237*J237,2)</f>
        <v>0</v>
      </c>
      <c r="L237" s="160">
        <v>21</v>
      </c>
      <c r="M237" s="160">
        <f>G237*(1+L237/100)</f>
        <v>0</v>
      </c>
      <c r="N237" s="160">
        <v>0</v>
      </c>
      <c r="O237" s="160">
        <f>ROUND(E237*N237,2)</f>
        <v>0</v>
      </c>
      <c r="P237" s="160">
        <v>0</v>
      </c>
      <c r="Q237" s="160">
        <f>ROUND(E237*P237,2)</f>
        <v>0</v>
      </c>
      <c r="R237" s="160" t="s">
        <v>244</v>
      </c>
      <c r="S237" s="160" t="s">
        <v>143</v>
      </c>
      <c r="T237" s="160" t="s">
        <v>144</v>
      </c>
      <c r="U237" s="160">
        <v>1</v>
      </c>
      <c r="V237" s="160">
        <f>ROUND(E237*U237,2)</f>
        <v>35</v>
      </c>
      <c r="W237" s="160"/>
      <c r="X237" s="160" t="s">
        <v>245</v>
      </c>
      <c r="Y237" s="150"/>
      <c r="Z237" s="150"/>
      <c r="AA237" s="150"/>
      <c r="AB237" s="150"/>
      <c r="AC237" s="150"/>
      <c r="AD237" s="150"/>
      <c r="AE237" s="150"/>
      <c r="AF237" s="150"/>
      <c r="AG237" s="150" t="s">
        <v>246</v>
      </c>
      <c r="AH237" s="150"/>
      <c r="AI237" s="150"/>
      <c r="AJ237" s="150"/>
      <c r="AK237" s="150"/>
      <c r="AL237" s="150"/>
      <c r="AM237" s="150"/>
      <c r="AN237" s="150"/>
      <c r="AO237" s="150"/>
      <c r="AP237" s="150"/>
      <c r="AQ237" s="150"/>
      <c r="AR237" s="150"/>
      <c r="AS237" s="150"/>
      <c r="AT237" s="150"/>
      <c r="AU237" s="150"/>
      <c r="AV237" s="150"/>
      <c r="AW237" s="150"/>
      <c r="AX237" s="150"/>
      <c r="AY237" s="150"/>
      <c r="AZ237" s="150"/>
      <c r="BA237" s="150"/>
      <c r="BB237" s="150"/>
      <c r="BC237" s="150"/>
      <c r="BD237" s="150"/>
      <c r="BE237" s="150"/>
      <c r="BF237" s="150"/>
      <c r="BG237" s="150"/>
      <c r="BH237" s="150"/>
    </row>
    <row r="238" spans="1:60" outlineLevel="1" x14ac:dyDescent="0.25">
      <c r="A238" s="157"/>
      <c r="B238" s="158"/>
      <c r="C238" s="187" t="s">
        <v>435</v>
      </c>
      <c r="D238" s="162"/>
      <c r="E238" s="163">
        <v>35</v>
      </c>
      <c r="F238" s="160"/>
      <c r="G238" s="160"/>
      <c r="H238" s="160"/>
      <c r="I238" s="160"/>
      <c r="J238" s="160"/>
      <c r="K238" s="160"/>
      <c r="L238" s="160"/>
      <c r="M238" s="160"/>
      <c r="N238" s="160"/>
      <c r="O238" s="160"/>
      <c r="P238" s="160"/>
      <c r="Q238" s="160"/>
      <c r="R238" s="160"/>
      <c r="S238" s="160"/>
      <c r="T238" s="160"/>
      <c r="U238" s="160"/>
      <c r="V238" s="160"/>
      <c r="W238" s="160"/>
      <c r="X238" s="160"/>
      <c r="Y238" s="150"/>
      <c r="Z238" s="150"/>
      <c r="AA238" s="150"/>
      <c r="AB238" s="150"/>
      <c r="AC238" s="150"/>
      <c r="AD238" s="150"/>
      <c r="AE238" s="150"/>
      <c r="AF238" s="150"/>
      <c r="AG238" s="150" t="s">
        <v>148</v>
      </c>
      <c r="AH238" s="150">
        <v>0</v>
      </c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50"/>
      <c r="AY238" s="150"/>
      <c r="AZ238" s="150"/>
      <c r="BA238" s="150"/>
      <c r="BB238" s="150"/>
      <c r="BC238" s="150"/>
      <c r="BD238" s="150"/>
      <c r="BE238" s="150"/>
      <c r="BF238" s="150"/>
      <c r="BG238" s="150"/>
      <c r="BH238" s="150"/>
    </row>
    <row r="239" spans="1:60" outlineLevel="1" x14ac:dyDescent="0.25">
      <c r="A239" s="157">
        <v>100</v>
      </c>
      <c r="B239" s="158" t="s">
        <v>436</v>
      </c>
      <c r="C239" s="189" t="s">
        <v>437</v>
      </c>
      <c r="D239" s="159" t="s">
        <v>0</v>
      </c>
      <c r="E239" s="183"/>
      <c r="F239" s="161"/>
      <c r="G239" s="160">
        <f>ROUND(E239*F239,2)</f>
        <v>0</v>
      </c>
      <c r="H239" s="161"/>
      <c r="I239" s="160">
        <f>ROUND(E239*H239,2)</f>
        <v>0</v>
      </c>
      <c r="J239" s="161"/>
      <c r="K239" s="160">
        <f>ROUND(E239*J239,2)</f>
        <v>0</v>
      </c>
      <c r="L239" s="160">
        <v>21</v>
      </c>
      <c r="M239" s="160">
        <f>G239*(1+L239/100)</f>
        <v>0</v>
      </c>
      <c r="N239" s="160">
        <v>0</v>
      </c>
      <c r="O239" s="160">
        <f>ROUND(E239*N239,2)</f>
        <v>0</v>
      </c>
      <c r="P239" s="160">
        <v>0</v>
      </c>
      <c r="Q239" s="160">
        <f>ROUND(E239*P239,2)</f>
        <v>0</v>
      </c>
      <c r="R239" s="160"/>
      <c r="S239" s="160" t="s">
        <v>143</v>
      </c>
      <c r="T239" s="160" t="s">
        <v>144</v>
      </c>
      <c r="U239" s="160">
        <v>0</v>
      </c>
      <c r="V239" s="160">
        <f>ROUND(E239*U239,2)</f>
        <v>0</v>
      </c>
      <c r="W239" s="160"/>
      <c r="X239" s="160" t="s">
        <v>293</v>
      </c>
      <c r="Y239" s="150"/>
      <c r="Z239" s="150"/>
      <c r="AA239" s="150"/>
      <c r="AB239" s="150"/>
      <c r="AC239" s="150"/>
      <c r="AD239" s="150"/>
      <c r="AE239" s="150"/>
      <c r="AF239" s="150"/>
      <c r="AG239" s="150" t="s">
        <v>294</v>
      </c>
      <c r="AH239" s="150"/>
      <c r="AI239" s="150"/>
      <c r="AJ239" s="150"/>
      <c r="AK239" s="150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50"/>
      <c r="AY239" s="150"/>
      <c r="AZ239" s="150"/>
      <c r="BA239" s="150"/>
      <c r="BB239" s="150"/>
      <c r="BC239" s="150"/>
      <c r="BD239" s="150"/>
      <c r="BE239" s="150"/>
      <c r="BF239" s="150"/>
      <c r="BG239" s="150"/>
      <c r="BH239" s="150"/>
    </row>
    <row r="240" spans="1:60" x14ac:dyDescent="0.25">
      <c r="A240" s="165" t="s">
        <v>138</v>
      </c>
      <c r="B240" s="166" t="s">
        <v>96</v>
      </c>
      <c r="C240" s="185" t="s">
        <v>97</v>
      </c>
      <c r="D240" s="167"/>
      <c r="E240" s="168"/>
      <c r="F240" s="169"/>
      <c r="G240" s="170">
        <f>SUMIF(AG241:AG245,"&lt;&gt;NOR",G241:G245)</f>
        <v>0</v>
      </c>
      <c r="H240" s="164"/>
      <c r="I240" s="164">
        <f>SUM(I241:I245)</f>
        <v>0</v>
      </c>
      <c r="J240" s="164"/>
      <c r="K240" s="164">
        <f>SUM(K241:K245)</f>
        <v>0</v>
      </c>
      <c r="L240" s="164"/>
      <c r="M240" s="164">
        <f>SUM(M241:M245)</f>
        <v>0</v>
      </c>
      <c r="N240" s="164"/>
      <c r="O240" s="164">
        <f>SUM(O241:O245)</f>
        <v>0</v>
      </c>
      <c r="P240" s="164"/>
      <c r="Q240" s="164">
        <f>SUM(Q241:Q245)</f>
        <v>0</v>
      </c>
      <c r="R240" s="164"/>
      <c r="S240" s="164"/>
      <c r="T240" s="164"/>
      <c r="U240" s="164"/>
      <c r="V240" s="164">
        <f>SUM(V241:V245)</f>
        <v>0.76</v>
      </c>
      <c r="W240" s="164"/>
      <c r="X240" s="164"/>
      <c r="AG240" t="s">
        <v>139</v>
      </c>
    </row>
    <row r="241" spans="1:60" outlineLevel="1" x14ac:dyDescent="0.25">
      <c r="A241" s="171">
        <v>101</v>
      </c>
      <c r="B241" s="172" t="s">
        <v>438</v>
      </c>
      <c r="C241" s="186" t="s">
        <v>439</v>
      </c>
      <c r="D241" s="173" t="s">
        <v>388</v>
      </c>
      <c r="E241" s="174">
        <v>1</v>
      </c>
      <c r="F241" s="175"/>
      <c r="G241" s="176">
        <f>ROUND(E241*F241,2)</f>
        <v>0</v>
      </c>
      <c r="H241" s="161"/>
      <c r="I241" s="160">
        <f>ROUND(E241*H241,2)</f>
        <v>0</v>
      </c>
      <c r="J241" s="161"/>
      <c r="K241" s="160">
        <f>ROUND(E241*J241,2)</f>
        <v>0</v>
      </c>
      <c r="L241" s="160">
        <v>21</v>
      </c>
      <c r="M241" s="160">
        <f>G241*(1+L241/100)</f>
        <v>0</v>
      </c>
      <c r="N241" s="160">
        <v>2.2599999999999999E-3</v>
      </c>
      <c r="O241" s="160">
        <f>ROUND(E241*N241,2)</f>
        <v>0</v>
      </c>
      <c r="P241" s="160">
        <v>0</v>
      </c>
      <c r="Q241" s="160">
        <f>ROUND(E241*P241,2)</f>
        <v>0</v>
      </c>
      <c r="R241" s="160"/>
      <c r="S241" s="160" t="s">
        <v>143</v>
      </c>
      <c r="T241" s="160" t="s">
        <v>144</v>
      </c>
      <c r="U241" s="160">
        <v>0.75900000000000001</v>
      </c>
      <c r="V241" s="160">
        <f>ROUND(E241*U241,2)</f>
        <v>0.76</v>
      </c>
      <c r="W241" s="160"/>
      <c r="X241" s="160" t="s">
        <v>145</v>
      </c>
      <c r="Y241" s="150"/>
      <c r="Z241" s="150"/>
      <c r="AA241" s="150"/>
      <c r="AB241" s="150"/>
      <c r="AC241" s="150"/>
      <c r="AD241" s="150"/>
      <c r="AE241" s="150"/>
      <c r="AF241" s="150"/>
      <c r="AG241" s="150" t="s">
        <v>146</v>
      </c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</row>
    <row r="242" spans="1:60" outlineLevel="1" x14ac:dyDescent="0.25">
      <c r="A242" s="157"/>
      <c r="B242" s="158"/>
      <c r="C242" s="187" t="s">
        <v>440</v>
      </c>
      <c r="D242" s="162"/>
      <c r="E242" s="163">
        <v>1</v>
      </c>
      <c r="F242" s="160"/>
      <c r="G242" s="160"/>
      <c r="H242" s="160"/>
      <c r="I242" s="160"/>
      <c r="J242" s="160"/>
      <c r="K242" s="160"/>
      <c r="L242" s="160"/>
      <c r="M242" s="160"/>
      <c r="N242" s="160"/>
      <c r="O242" s="160"/>
      <c r="P242" s="160"/>
      <c r="Q242" s="160"/>
      <c r="R242" s="160"/>
      <c r="S242" s="160"/>
      <c r="T242" s="160"/>
      <c r="U242" s="160"/>
      <c r="V242" s="160"/>
      <c r="W242" s="160"/>
      <c r="X242" s="160"/>
      <c r="Y242" s="150"/>
      <c r="Z242" s="150"/>
      <c r="AA242" s="150"/>
      <c r="AB242" s="150"/>
      <c r="AC242" s="150"/>
      <c r="AD242" s="150"/>
      <c r="AE242" s="150"/>
      <c r="AF242" s="150"/>
      <c r="AG242" s="150" t="s">
        <v>148</v>
      </c>
      <c r="AH242" s="150">
        <v>0</v>
      </c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  <c r="BB242" s="150"/>
      <c r="BC242" s="150"/>
      <c r="BD242" s="150"/>
      <c r="BE242" s="150"/>
      <c r="BF242" s="150"/>
      <c r="BG242" s="150"/>
      <c r="BH242" s="150"/>
    </row>
    <row r="243" spans="1:60" ht="20.399999999999999" outlineLevel="1" x14ac:dyDescent="0.25">
      <c r="A243" s="171">
        <v>102</v>
      </c>
      <c r="B243" s="172" t="s">
        <v>441</v>
      </c>
      <c r="C243" s="186" t="s">
        <v>442</v>
      </c>
      <c r="D243" s="173" t="s">
        <v>191</v>
      </c>
      <c r="E243" s="174">
        <v>1</v>
      </c>
      <c r="F243" s="175"/>
      <c r="G243" s="176">
        <f>ROUND(E243*F243,2)</f>
        <v>0</v>
      </c>
      <c r="H243" s="161"/>
      <c r="I243" s="160">
        <f>ROUND(E243*H243,2)</f>
        <v>0</v>
      </c>
      <c r="J243" s="161"/>
      <c r="K243" s="160">
        <f>ROUND(E243*J243,2)</f>
        <v>0</v>
      </c>
      <c r="L243" s="160">
        <v>21</v>
      </c>
      <c r="M243" s="160">
        <f>G243*(1+L243/100)</f>
        <v>0</v>
      </c>
      <c r="N243" s="160">
        <v>8.0000000000000004E-4</v>
      </c>
      <c r="O243" s="160">
        <f>ROUND(E243*N243,2)</f>
        <v>0</v>
      </c>
      <c r="P243" s="160">
        <v>0</v>
      </c>
      <c r="Q243" s="160">
        <f>ROUND(E243*P243,2)</f>
        <v>0</v>
      </c>
      <c r="R243" s="160" t="s">
        <v>182</v>
      </c>
      <c r="S243" s="160" t="s">
        <v>143</v>
      </c>
      <c r="T243" s="160" t="s">
        <v>144</v>
      </c>
      <c r="U243" s="160">
        <v>0</v>
      </c>
      <c r="V243" s="160">
        <f>ROUND(E243*U243,2)</f>
        <v>0</v>
      </c>
      <c r="W243" s="160"/>
      <c r="X243" s="160" t="s">
        <v>183</v>
      </c>
      <c r="Y243" s="150"/>
      <c r="Z243" s="150"/>
      <c r="AA243" s="150"/>
      <c r="AB243" s="150"/>
      <c r="AC243" s="150"/>
      <c r="AD243" s="150"/>
      <c r="AE243" s="150"/>
      <c r="AF243" s="150"/>
      <c r="AG243" s="150" t="s">
        <v>184</v>
      </c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</row>
    <row r="244" spans="1:60" outlineLevel="1" x14ac:dyDescent="0.25">
      <c r="A244" s="157"/>
      <c r="B244" s="158"/>
      <c r="C244" s="187" t="s">
        <v>443</v>
      </c>
      <c r="D244" s="162"/>
      <c r="E244" s="163">
        <v>1</v>
      </c>
      <c r="F244" s="160"/>
      <c r="G244" s="160"/>
      <c r="H244" s="160"/>
      <c r="I244" s="160"/>
      <c r="J244" s="160"/>
      <c r="K244" s="160"/>
      <c r="L244" s="160"/>
      <c r="M244" s="160"/>
      <c r="N244" s="160"/>
      <c r="O244" s="160"/>
      <c r="P244" s="160"/>
      <c r="Q244" s="160"/>
      <c r="R244" s="160"/>
      <c r="S244" s="160"/>
      <c r="T244" s="160"/>
      <c r="U244" s="160"/>
      <c r="V244" s="160"/>
      <c r="W244" s="160"/>
      <c r="X244" s="160"/>
      <c r="Y244" s="150"/>
      <c r="Z244" s="150"/>
      <c r="AA244" s="150"/>
      <c r="AB244" s="150"/>
      <c r="AC244" s="150"/>
      <c r="AD244" s="150"/>
      <c r="AE244" s="150"/>
      <c r="AF244" s="150"/>
      <c r="AG244" s="150" t="s">
        <v>148</v>
      </c>
      <c r="AH244" s="150">
        <v>0</v>
      </c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0"/>
      <c r="BC244" s="150"/>
      <c r="BD244" s="150"/>
      <c r="BE244" s="150"/>
      <c r="BF244" s="150"/>
      <c r="BG244" s="150"/>
      <c r="BH244" s="150"/>
    </row>
    <row r="245" spans="1:60" outlineLevel="1" x14ac:dyDescent="0.25">
      <c r="A245" s="157">
        <v>103</v>
      </c>
      <c r="B245" s="158" t="s">
        <v>444</v>
      </c>
      <c r="C245" s="189" t="s">
        <v>445</v>
      </c>
      <c r="D245" s="159" t="s">
        <v>0</v>
      </c>
      <c r="E245" s="183"/>
      <c r="F245" s="161"/>
      <c r="G245" s="160">
        <f>ROUND(E245*F245,2)</f>
        <v>0</v>
      </c>
      <c r="H245" s="161"/>
      <c r="I245" s="160">
        <f>ROUND(E245*H245,2)</f>
        <v>0</v>
      </c>
      <c r="J245" s="161"/>
      <c r="K245" s="160">
        <f>ROUND(E245*J245,2)</f>
        <v>0</v>
      </c>
      <c r="L245" s="160">
        <v>21</v>
      </c>
      <c r="M245" s="160">
        <f>G245*(1+L245/100)</f>
        <v>0</v>
      </c>
      <c r="N245" s="160">
        <v>0</v>
      </c>
      <c r="O245" s="160">
        <f>ROUND(E245*N245,2)</f>
        <v>0</v>
      </c>
      <c r="P245" s="160">
        <v>0</v>
      </c>
      <c r="Q245" s="160">
        <f>ROUND(E245*P245,2)</f>
        <v>0</v>
      </c>
      <c r="R245" s="160"/>
      <c r="S245" s="160" t="s">
        <v>143</v>
      </c>
      <c r="T245" s="160" t="s">
        <v>144</v>
      </c>
      <c r="U245" s="160">
        <v>0</v>
      </c>
      <c r="V245" s="160">
        <f>ROUND(E245*U245,2)</f>
        <v>0</v>
      </c>
      <c r="W245" s="160"/>
      <c r="X245" s="160" t="s">
        <v>293</v>
      </c>
      <c r="Y245" s="150"/>
      <c r="Z245" s="150"/>
      <c r="AA245" s="150"/>
      <c r="AB245" s="150"/>
      <c r="AC245" s="150"/>
      <c r="AD245" s="150"/>
      <c r="AE245" s="150"/>
      <c r="AF245" s="150"/>
      <c r="AG245" s="150" t="s">
        <v>294</v>
      </c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</row>
    <row r="246" spans="1:60" x14ac:dyDescent="0.25">
      <c r="A246" s="165" t="s">
        <v>138</v>
      </c>
      <c r="B246" s="166" t="s">
        <v>98</v>
      </c>
      <c r="C246" s="185" t="s">
        <v>99</v>
      </c>
      <c r="D246" s="167"/>
      <c r="E246" s="168"/>
      <c r="F246" s="169"/>
      <c r="G246" s="170">
        <f>SUMIF(AG247:AG265,"&lt;&gt;NOR",G247:G265)</f>
        <v>0</v>
      </c>
      <c r="H246" s="164"/>
      <c r="I246" s="164">
        <f>SUM(I247:I265)</f>
        <v>0</v>
      </c>
      <c r="J246" s="164"/>
      <c r="K246" s="164">
        <f>SUM(K247:K265)</f>
        <v>0</v>
      </c>
      <c r="L246" s="164"/>
      <c r="M246" s="164">
        <f>SUM(M247:M265)</f>
        <v>0</v>
      </c>
      <c r="N246" s="164"/>
      <c r="O246" s="164">
        <f>SUM(O247:O265)</f>
        <v>1.95</v>
      </c>
      <c r="P246" s="164"/>
      <c r="Q246" s="164">
        <f>SUM(Q247:Q265)</f>
        <v>0</v>
      </c>
      <c r="R246" s="164"/>
      <c r="S246" s="164"/>
      <c r="T246" s="164"/>
      <c r="U246" s="164"/>
      <c r="V246" s="164">
        <f>SUM(V247:V265)</f>
        <v>82.38</v>
      </c>
      <c r="W246" s="164"/>
      <c r="X246" s="164"/>
      <c r="AG246" t="s">
        <v>139</v>
      </c>
    </row>
    <row r="247" spans="1:60" ht="20.399999999999999" outlineLevel="1" x14ac:dyDescent="0.25">
      <c r="A247" s="171">
        <v>104</v>
      </c>
      <c r="B247" s="172" t="s">
        <v>446</v>
      </c>
      <c r="C247" s="186" t="s">
        <v>447</v>
      </c>
      <c r="D247" s="173" t="s">
        <v>175</v>
      </c>
      <c r="E247" s="174">
        <v>67.545000000000002</v>
      </c>
      <c r="F247" s="175"/>
      <c r="G247" s="176">
        <f>ROUND(E247*F247,2)</f>
        <v>0</v>
      </c>
      <c r="H247" s="161"/>
      <c r="I247" s="160">
        <f>ROUND(E247*H247,2)</f>
        <v>0</v>
      </c>
      <c r="J247" s="161"/>
      <c r="K247" s="160">
        <f>ROUND(E247*J247,2)</f>
        <v>0</v>
      </c>
      <c r="L247" s="160">
        <v>21</v>
      </c>
      <c r="M247" s="160">
        <f>G247*(1+L247/100)</f>
        <v>0</v>
      </c>
      <c r="N247" s="160">
        <v>1.1E-4</v>
      </c>
      <c r="O247" s="160">
        <f>ROUND(E247*N247,2)</f>
        <v>0.01</v>
      </c>
      <c r="P247" s="160">
        <v>0</v>
      </c>
      <c r="Q247" s="160">
        <f>ROUND(E247*P247,2)</f>
        <v>0</v>
      </c>
      <c r="R247" s="160"/>
      <c r="S247" s="160" t="s">
        <v>143</v>
      </c>
      <c r="T247" s="160" t="s">
        <v>144</v>
      </c>
      <c r="U247" s="160">
        <v>0.05</v>
      </c>
      <c r="V247" s="160">
        <f>ROUND(E247*U247,2)</f>
        <v>3.38</v>
      </c>
      <c r="W247" s="160"/>
      <c r="X247" s="160" t="s">
        <v>145</v>
      </c>
      <c r="Y247" s="150"/>
      <c r="Z247" s="150"/>
      <c r="AA247" s="150"/>
      <c r="AB247" s="150"/>
      <c r="AC247" s="150"/>
      <c r="AD247" s="150"/>
      <c r="AE247" s="150"/>
      <c r="AF247" s="150"/>
      <c r="AG247" s="150" t="s">
        <v>146</v>
      </c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</row>
    <row r="248" spans="1:60" outlineLevel="1" x14ac:dyDescent="0.25">
      <c r="A248" s="157"/>
      <c r="B248" s="158"/>
      <c r="C248" s="187" t="s">
        <v>176</v>
      </c>
      <c r="D248" s="162"/>
      <c r="E248" s="163">
        <v>67.545000000000002</v>
      </c>
      <c r="F248" s="160"/>
      <c r="G248" s="160"/>
      <c r="H248" s="160"/>
      <c r="I248" s="160"/>
      <c r="J248" s="160"/>
      <c r="K248" s="160"/>
      <c r="L248" s="160"/>
      <c r="M248" s="160"/>
      <c r="N248" s="160"/>
      <c r="O248" s="160"/>
      <c r="P248" s="160"/>
      <c r="Q248" s="160"/>
      <c r="R248" s="160"/>
      <c r="S248" s="160"/>
      <c r="T248" s="160"/>
      <c r="U248" s="160"/>
      <c r="V248" s="160"/>
      <c r="W248" s="160"/>
      <c r="X248" s="160"/>
      <c r="Y248" s="150"/>
      <c r="Z248" s="150"/>
      <c r="AA248" s="150"/>
      <c r="AB248" s="150"/>
      <c r="AC248" s="150"/>
      <c r="AD248" s="150"/>
      <c r="AE248" s="150"/>
      <c r="AF248" s="150"/>
      <c r="AG248" s="150" t="s">
        <v>148</v>
      </c>
      <c r="AH248" s="150">
        <v>0</v>
      </c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  <c r="BB248" s="150"/>
      <c r="BC248" s="150"/>
      <c r="BD248" s="150"/>
      <c r="BE248" s="150"/>
      <c r="BF248" s="150"/>
      <c r="BG248" s="150"/>
      <c r="BH248" s="150"/>
    </row>
    <row r="249" spans="1:60" ht="20.399999999999999" outlineLevel="1" x14ac:dyDescent="0.25">
      <c r="A249" s="171">
        <v>105</v>
      </c>
      <c r="B249" s="172" t="s">
        <v>448</v>
      </c>
      <c r="C249" s="186" t="s">
        <v>449</v>
      </c>
      <c r="D249" s="173" t="s">
        <v>195</v>
      </c>
      <c r="E249" s="174">
        <v>44.05</v>
      </c>
      <c r="F249" s="175"/>
      <c r="G249" s="176">
        <f>ROUND(E249*F249,2)</f>
        <v>0</v>
      </c>
      <c r="H249" s="161"/>
      <c r="I249" s="160">
        <f>ROUND(E249*H249,2)</f>
        <v>0</v>
      </c>
      <c r="J249" s="161"/>
      <c r="K249" s="160">
        <f>ROUND(E249*J249,2)</f>
        <v>0</v>
      </c>
      <c r="L249" s="160">
        <v>21</v>
      </c>
      <c r="M249" s="160">
        <f>G249*(1+L249/100)</f>
        <v>0</v>
      </c>
      <c r="N249" s="160">
        <v>4.0999999999999999E-4</v>
      </c>
      <c r="O249" s="160">
        <f>ROUND(E249*N249,2)</f>
        <v>0.02</v>
      </c>
      <c r="P249" s="160">
        <v>0</v>
      </c>
      <c r="Q249" s="160">
        <f>ROUND(E249*P249,2)</f>
        <v>0</v>
      </c>
      <c r="R249" s="160"/>
      <c r="S249" s="160" t="s">
        <v>143</v>
      </c>
      <c r="T249" s="160" t="s">
        <v>144</v>
      </c>
      <c r="U249" s="160">
        <v>0.23599999999999999</v>
      </c>
      <c r="V249" s="160">
        <f>ROUND(E249*U249,2)</f>
        <v>10.4</v>
      </c>
      <c r="W249" s="160"/>
      <c r="X249" s="160" t="s">
        <v>145</v>
      </c>
      <c r="Y249" s="150"/>
      <c r="Z249" s="150"/>
      <c r="AA249" s="150"/>
      <c r="AB249" s="150"/>
      <c r="AC249" s="150"/>
      <c r="AD249" s="150"/>
      <c r="AE249" s="150"/>
      <c r="AF249" s="150"/>
      <c r="AG249" s="150" t="s">
        <v>146</v>
      </c>
      <c r="AH249" s="150"/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</row>
    <row r="250" spans="1:60" ht="20.399999999999999" outlineLevel="1" x14ac:dyDescent="0.25">
      <c r="A250" s="157"/>
      <c r="B250" s="158"/>
      <c r="C250" s="187" t="s">
        <v>311</v>
      </c>
      <c r="D250" s="162"/>
      <c r="E250" s="163">
        <v>44.05</v>
      </c>
      <c r="F250" s="160"/>
      <c r="G250" s="160"/>
      <c r="H250" s="160"/>
      <c r="I250" s="160"/>
      <c r="J250" s="160"/>
      <c r="K250" s="160"/>
      <c r="L250" s="160"/>
      <c r="M250" s="160"/>
      <c r="N250" s="160"/>
      <c r="O250" s="160"/>
      <c r="P250" s="160"/>
      <c r="Q250" s="160"/>
      <c r="R250" s="160"/>
      <c r="S250" s="160"/>
      <c r="T250" s="160"/>
      <c r="U250" s="160"/>
      <c r="V250" s="160"/>
      <c r="W250" s="160"/>
      <c r="X250" s="160"/>
      <c r="Y250" s="150"/>
      <c r="Z250" s="150"/>
      <c r="AA250" s="150"/>
      <c r="AB250" s="150"/>
      <c r="AC250" s="150"/>
      <c r="AD250" s="150"/>
      <c r="AE250" s="150"/>
      <c r="AF250" s="150"/>
      <c r="AG250" s="150" t="s">
        <v>148</v>
      </c>
      <c r="AH250" s="150">
        <v>0</v>
      </c>
      <c r="AI250" s="150"/>
      <c r="AJ250" s="150"/>
      <c r="AK250" s="150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50"/>
      <c r="AY250" s="150"/>
      <c r="AZ250" s="150"/>
      <c r="BA250" s="150"/>
      <c r="BB250" s="150"/>
      <c r="BC250" s="150"/>
      <c r="BD250" s="150"/>
      <c r="BE250" s="150"/>
      <c r="BF250" s="150"/>
      <c r="BG250" s="150"/>
      <c r="BH250" s="150"/>
    </row>
    <row r="251" spans="1:60" ht="20.399999999999999" outlineLevel="1" x14ac:dyDescent="0.25">
      <c r="A251" s="171">
        <v>106</v>
      </c>
      <c r="B251" s="172" t="s">
        <v>450</v>
      </c>
      <c r="C251" s="186" t="s">
        <v>451</v>
      </c>
      <c r="D251" s="173" t="s">
        <v>175</v>
      </c>
      <c r="E251" s="174">
        <v>67.545000000000002</v>
      </c>
      <c r="F251" s="175"/>
      <c r="G251" s="176">
        <f>ROUND(E251*F251,2)</f>
        <v>0</v>
      </c>
      <c r="H251" s="161"/>
      <c r="I251" s="160">
        <f>ROUND(E251*H251,2)</f>
        <v>0</v>
      </c>
      <c r="J251" s="161"/>
      <c r="K251" s="160">
        <f>ROUND(E251*J251,2)</f>
        <v>0</v>
      </c>
      <c r="L251" s="160">
        <v>21</v>
      </c>
      <c r="M251" s="160">
        <f>G251*(1+L251/100)</f>
        <v>0</v>
      </c>
      <c r="N251" s="160">
        <v>6.0600000000000003E-3</v>
      </c>
      <c r="O251" s="160">
        <f>ROUND(E251*N251,2)</f>
        <v>0.41</v>
      </c>
      <c r="P251" s="160">
        <v>0</v>
      </c>
      <c r="Q251" s="160">
        <f>ROUND(E251*P251,2)</f>
        <v>0</v>
      </c>
      <c r="R251" s="160"/>
      <c r="S251" s="160" t="s">
        <v>143</v>
      </c>
      <c r="T251" s="160" t="s">
        <v>144</v>
      </c>
      <c r="U251" s="160">
        <v>0.97</v>
      </c>
      <c r="V251" s="160">
        <f>ROUND(E251*U251,2)</f>
        <v>65.52</v>
      </c>
      <c r="W251" s="160"/>
      <c r="X251" s="160" t="s">
        <v>145</v>
      </c>
      <c r="Y251" s="150"/>
      <c r="Z251" s="150"/>
      <c r="AA251" s="150"/>
      <c r="AB251" s="150"/>
      <c r="AC251" s="150"/>
      <c r="AD251" s="150"/>
      <c r="AE251" s="150"/>
      <c r="AF251" s="150"/>
      <c r="AG251" s="150" t="s">
        <v>146</v>
      </c>
      <c r="AH251" s="150"/>
      <c r="AI251" s="150"/>
      <c r="AJ251" s="150"/>
      <c r="AK251" s="150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150"/>
      <c r="AW251" s="150"/>
      <c r="AX251" s="150"/>
      <c r="AY251" s="150"/>
      <c r="AZ251" s="150"/>
      <c r="BA251" s="150"/>
      <c r="BB251" s="150"/>
      <c r="BC251" s="150"/>
      <c r="BD251" s="150"/>
      <c r="BE251" s="150"/>
      <c r="BF251" s="150"/>
      <c r="BG251" s="150"/>
      <c r="BH251" s="150"/>
    </row>
    <row r="252" spans="1:60" outlineLevel="1" x14ac:dyDescent="0.25">
      <c r="A252" s="157"/>
      <c r="B252" s="158"/>
      <c r="C252" s="187" t="s">
        <v>176</v>
      </c>
      <c r="D252" s="162"/>
      <c r="E252" s="163">
        <v>67.545000000000002</v>
      </c>
      <c r="F252" s="160"/>
      <c r="G252" s="160"/>
      <c r="H252" s="160"/>
      <c r="I252" s="160"/>
      <c r="J252" s="160"/>
      <c r="K252" s="160"/>
      <c r="L252" s="160"/>
      <c r="M252" s="160"/>
      <c r="N252" s="160"/>
      <c r="O252" s="160"/>
      <c r="P252" s="160"/>
      <c r="Q252" s="160"/>
      <c r="R252" s="160"/>
      <c r="S252" s="160"/>
      <c r="T252" s="160"/>
      <c r="U252" s="160"/>
      <c r="V252" s="160"/>
      <c r="W252" s="160"/>
      <c r="X252" s="160"/>
      <c r="Y252" s="150"/>
      <c r="Z252" s="150"/>
      <c r="AA252" s="150"/>
      <c r="AB252" s="150"/>
      <c r="AC252" s="150"/>
      <c r="AD252" s="150"/>
      <c r="AE252" s="150"/>
      <c r="AF252" s="150"/>
      <c r="AG252" s="150" t="s">
        <v>148</v>
      </c>
      <c r="AH252" s="150">
        <v>0</v>
      </c>
      <c r="AI252" s="150"/>
      <c r="AJ252" s="150"/>
      <c r="AK252" s="150"/>
      <c r="AL252" s="150"/>
      <c r="AM252" s="150"/>
      <c r="AN252" s="150"/>
      <c r="AO252" s="150"/>
      <c r="AP252" s="150"/>
      <c r="AQ252" s="150"/>
      <c r="AR252" s="150"/>
      <c r="AS252" s="150"/>
      <c r="AT252" s="150"/>
      <c r="AU252" s="150"/>
      <c r="AV252" s="150"/>
      <c r="AW252" s="150"/>
      <c r="AX252" s="150"/>
      <c r="AY252" s="150"/>
      <c r="AZ252" s="150"/>
      <c r="BA252" s="150"/>
      <c r="BB252" s="150"/>
      <c r="BC252" s="150"/>
      <c r="BD252" s="150"/>
      <c r="BE252" s="150"/>
      <c r="BF252" s="150"/>
      <c r="BG252" s="150"/>
      <c r="BH252" s="150"/>
    </row>
    <row r="253" spans="1:60" outlineLevel="1" x14ac:dyDescent="0.25">
      <c r="A253" s="171">
        <v>107</v>
      </c>
      <c r="B253" s="172" t="s">
        <v>452</v>
      </c>
      <c r="C253" s="186" t="s">
        <v>453</v>
      </c>
      <c r="D253" s="173" t="s">
        <v>195</v>
      </c>
      <c r="E253" s="174">
        <v>44.05</v>
      </c>
      <c r="F253" s="175"/>
      <c r="G253" s="176">
        <f>ROUND(E253*F253,2)</f>
        <v>0</v>
      </c>
      <c r="H253" s="161"/>
      <c r="I253" s="160">
        <f>ROUND(E253*H253,2)</f>
        <v>0</v>
      </c>
      <c r="J253" s="161"/>
      <c r="K253" s="160">
        <f>ROUND(E253*J253,2)</f>
        <v>0</v>
      </c>
      <c r="L253" s="160">
        <v>21</v>
      </c>
      <c r="M253" s="160">
        <f>G253*(1+L253/100)</f>
        <v>0</v>
      </c>
      <c r="N253" s="160">
        <v>4.0000000000000003E-5</v>
      </c>
      <c r="O253" s="160">
        <f>ROUND(E253*N253,2)</f>
        <v>0</v>
      </c>
      <c r="P253" s="160">
        <v>0</v>
      </c>
      <c r="Q253" s="160">
        <f>ROUND(E253*P253,2)</f>
        <v>0</v>
      </c>
      <c r="R253" s="160"/>
      <c r="S253" s="160" t="s">
        <v>143</v>
      </c>
      <c r="T253" s="160" t="s">
        <v>144</v>
      </c>
      <c r="U253" s="160">
        <v>7.0000000000000007E-2</v>
      </c>
      <c r="V253" s="160">
        <f>ROUND(E253*U253,2)</f>
        <v>3.08</v>
      </c>
      <c r="W253" s="160"/>
      <c r="X253" s="160" t="s">
        <v>145</v>
      </c>
      <c r="Y253" s="150"/>
      <c r="Z253" s="150"/>
      <c r="AA253" s="150"/>
      <c r="AB253" s="150"/>
      <c r="AC253" s="150"/>
      <c r="AD253" s="150"/>
      <c r="AE253" s="150"/>
      <c r="AF253" s="150"/>
      <c r="AG253" s="150" t="s">
        <v>146</v>
      </c>
      <c r="AH253" s="150"/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0"/>
      <c r="BG253" s="150"/>
      <c r="BH253" s="150"/>
    </row>
    <row r="254" spans="1:60" outlineLevel="1" x14ac:dyDescent="0.25">
      <c r="A254" s="157"/>
      <c r="B254" s="158"/>
      <c r="C254" s="187" t="s">
        <v>454</v>
      </c>
      <c r="D254" s="162"/>
      <c r="E254" s="163">
        <v>44.05</v>
      </c>
      <c r="F254" s="160"/>
      <c r="G254" s="160"/>
      <c r="H254" s="160"/>
      <c r="I254" s="160"/>
      <c r="J254" s="160"/>
      <c r="K254" s="160"/>
      <c r="L254" s="160"/>
      <c r="M254" s="160"/>
      <c r="N254" s="160"/>
      <c r="O254" s="160"/>
      <c r="P254" s="160"/>
      <c r="Q254" s="160"/>
      <c r="R254" s="160"/>
      <c r="S254" s="160"/>
      <c r="T254" s="160"/>
      <c r="U254" s="160"/>
      <c r="V254" s="160"/>
      <c r="W254" s="160"/>
      <c r="X254" s="160"/>
      <c r="Y254" s="150"/>
      <c r="Z254" s="150"/>
      <c r="AA254" s="150"/>
      <c r="AB254" s="150"/>
      <c r="AC254" s="150"/>
      <c r="AD254" s="150"/>
      <c r="AE254" s="150"/>
      <c r="AF254" s="150"/>
      <c r="AG254" s="150" t="s">
        <v>148</v>
      </c>
      <c r="AH254" s="150">
        <v>5</v>
      </c>
      <c r="AI254" s="150"/>
      <c r="AJ254" s="150"/>
      <c r="AK254" s="150"/>
      <c r="AL254" s="150"/>
      <c r="AM254" s="150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50"/>
      <c r="AY254" s="150"/>
      <c r="AZ254" s="150"/>
      <c r="BA254" s="150"/>
      <c r="BB254" s="150"/>
      <c r="BC254" s="150"/>
      <c r="BD254" s="150"/>
      <c r="BE254" s="150"/>
      <c r="BF254" s="150"/>
      <c r="BG254" s="150"/>
      <c r="BH254" s="150"/>
    </row>
    <row r="255" spans="1:60" outlineLevel="1" x14ac:dyDescent="0.25">
      <c r="A255" s="171">
        <v>108</v>
      </c>
      <c r="B255" s="172" t="s">
        <v>455</v>
      </c>
      <c r="C255" s="186" t="s">
        <v>456</v>
      </c>
      <c r="D255" s="173" t="s">
        <v>175</v>
      </c>
      <c r="E255" s="174">
        <v>67.545000000000002</v>
      </c>
      <c r="F255" s="175"/>
      <c r="G255" s="176">
        <f>ROUND(E255*F255,2)</f>
        <v>0</v>
      </c>
      <c r="H255" s="161"/>
      <c r="I255" s="160">
        <f>ROUND(E255*H255,2)</f>
        <v>0</v>
      </c>
      <c r="J255" s="161"/>
      <c r="K255" s="160">
        <f>ROUND(E255*J255,2)</f>
        <v>0</v>
      </c>
      <c r="L255" s="160">
        <v>21</v>
      </c>
      <c r="M255" s="160">
        <f>G255*(1+L255/100)</f>
        <v>0</v>
      </c>
      <c r="N255" s="160">
        <v>1.1E-4</v>
      </c>
      <c r="O255" s="160">
        <f>ROUND(E255*N255,2)</f>
        <v>0.01</v>
      </c>
      <c r="P255" s="160">
        <v>0</v>
      </c>
      <c r="Q255" s="160">
        <f>ROUND(E255*P255,2)</f>
        <v>0</v>
      </c>
      <c r="R255" s="160"/>
      <c r="S255" s="160" t="s">
        <v>143</v>
      </c>
      <c r="T255" s="160" t="s">
        <v>144</v>
      </c>
      <c r="U255" s="160">
        <v>0</v>
      </c>
      <c r="V255" s="160">
        <f>ROUND(E255*U255,2)</f>
        <v>0</v>
      </c>
      <c r="W255" s="160"/>
      <c r="X255" s="160" t="s">
        <v>145</v>
      </c>
      <c r="Y255" s="150"/>
      <c r="Z255" s="150"/>
      <c r="AA255" s="150"/>
      <c r="AB255" s="150"/>
      <c r="AC255" s="150"/>
      <c r="AD255" s="150"/>
      <c r="AE255" s="150"/>
      <c r="AF255" s="150"/>
      <c r="AG255" s="150" t="s">
        <v>146</v>
      </c>
      <c r="AH255" s="150"/>
      <c r="AI255" s="150"/>
      <c r="AJ255" s="150"/>
      <c r="AK255" s="150"/>
      <c r="AL255" s="150"/>
      <c r="AM255" s="150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50"/>
      <c r="BB255" s="150"/>
      <c r="BC255" s="150"/>
      <c r="BD255" s="150"/>
      <c r="BE255" s="150"/>
      <c r="BF255" s="150"/>
      <c r="BG255" s="150"/>
      <c r="BH255" s="150"/>
    </row>
    <row r="256" spans="1:60" outlineLevel="1" x14ac:dyDescent="0.25">
      <c r="A256" s="157"/>
      <c r="B256" s="158"/>
      <c r="C256" s="187" t="s">
        <v>176</v>
      </c>
      <c r="D256" s="162"/>
      <c r="E256" s="163">
        <v>67.545000000000002</v>
      </c>
      <c r="F256" s="160"/>
      <c r="G256" s="160"/>
      <c r="H256" s="160"/>
      <c r="I256" s="160"/>
      <c r="J256" s="160"/>
      <c r="K256" s="160"/>
      <c r="L256" s="160"/>
      <c r="M256" s="160"/>
      <c r="N256" s="160"/>
      <c r="O256" s="160"/>
      <c r="P256" s="160"/>
      <c r="Q256" s="160"/>
      <c r="R256" s="160"/>
      <c r="S256" s="160"/>
      <c r="T256" s="160"/>
      <c r="U256" s="160"/>
      <c r="V256" s="160"/>
      <c r="W256" s="160"/>
      <c r="X256" s="160"/>
      <c r="Y256" s="150"/>
      <c r="Z256" s="150"/>
      <c r="AA256" s="150"/>
      <c r="AB256" s="150"/>
      <c r="AC256" s="150"/>
      <c r="AD256" s="150"/>
      <c r="AE256" s="150"/>
      <c r="AF256" s="150"/>
      <c r="AG256" s="150" t="s">
        <v>148</v>
      </c>
      <c r="AH256" s="150">
        <v>0</v>
      </c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50"/>
      <c r="AY256" s="150"/>
      <c r="AZ256" s="150"/>
      <c r="BA256" s="150"/>
      <c r="BB256" s="150"/>
      <c r="BC256" s="150"/>
      <c r="BD256" s="150"/>
      <c r="BE256" s="150"/>
      <c r="BF256" s="150"/>
      <c r="BG256" s="150"/>
      <c r="BH256" s="150"/>
    </row>
    <row r="257" spans="1:60" outlineLevel="1" x14ac:dyDescent="0.25">
      <c r="A257" s="171">
        <v>109</v>
      </c>
      <c r="B257" s="172" t="s">
        <v>457</v>
      </c>
      <c r="C257" s="186" t="s">
        <v>458</v>
      </c>
      <c r="D257" s="173" t="s">
        <v>191</v>
      </c>
      <c r="E257" s="174">
        <v>22</v>
      </c>
      <c r="F257" s="175"/>
      <c r="G257" s="176">
        <f>ROUND(E257*F257,2)</f>
        <v>0</v>
      </c>
      <c r="H257" s="161"/>
      <c r="I257" s="160">
        <f>ROUND(E257*H257,2)</f>
        <v>0</v>
      </c>
      <c r="J257" s="161"/>
      <c r="K257" s="160">
        <f>ROUND(E257*J257,2)</f>
        <v>0</v>
      </c>
      <c r="L257" s="160">
        <v>21</v>
      </c>
      <c r="M257" s="160">
        <f>G257*(1+L257/100)</f>
        <v>0</v>
      </c>
      <c r="N257" s="160">
        <v>2.0000000000000002E-5</v>
      </c>
      <c r="O257" s="160">
        <f>ROUND(E257*N257,2)</f>
        <v>0</v>
      </c>
      <c r="P257" s="160">
        <v>0</v>
      </c>
      <c r="Q257" s="160">
        <f>ROUND(E257*P257,2)</f>
        <v>0</v>
      </c>
      <c r="R257" s="160" t="s">
        <v>182</v>
      </c>
      <c r="S257" s="160" t="s">
        <v>143</v>
      </c>
      <c r="T257" s="160" t="s">
        <v>144</v>
      </c>
      <c r="U257" s="160">
        <v>0</v>
      </c>
      <c r="V257" s="160">
        <f>ROUND(E257*U257,2)</f>
        <v>0</v>
      </c>
      <c r="W257" s="160"/>
      <c r="X257" s="160" t="s">
        <v>183</v>
      </c>
      <c r="Y257" s="150"/>
      <c r="Z257" s="150"/>
      <c r="AA257" s="150"/>
      <c r="AB257" s="150"/>
      <c r="AC257" s="150"/>
      <c r="AD257" s="150"/>
      <c r="AE257" s="150"/>
      <c r="AF257" s="150"/>
      <c r="AG257" s="150" t="s">
        <v>184</v>
      </c>
      <c r="AH257" s="150"/>
      <c r="AI257" s="150"/>
      <c r="AJ257" s="150"/>
      <c r="AK257" s="150"/>
      <c r="AL257" s="150"/>
      <c r="AM257" s="150"/>
      <c r="AN257" s="150"/>
      <c r="AO257" s="150"/>
      <c r="AP257" s="150"/>
      <c r="AQ257" s="150"/>
      <c r="AR257" s="150"/>
      <c r="AS257" s="150"/>
      <c r="AT257" s="150"/>
      <c r="AU257" s="150"/>
      <c r="AV257" s="150"/>
      <c r="AW257" s="150"/>
      <c r="AX257" s="150"/>
      <c r="AY257" s="150"/>
      <c r="AZ257" s="150"/>
      <c r="BA257" s="150"/>
      <c r="BB257" s="150"/>
      <c r="BC257" s="150"/>
      <c r="BD257" s="150"/>
      <c r="BE257" s="150"/>
      <c r="BF257" s="150"/>
      <c r="BG257" s="150"/>
      <c r="BH257" s="150"/>
    </row>
    <row r="258" spans="1:60" outlineLevel="1" x14ac:dyDescent="0.25">
      <c r="A258" s="157"/>
      <c r="B258" s="158"/>
      <c r="C258" s="187" t="s">
        <v>459</v>
      </c>
      <c r="D258" s="162"/>
      <c r="E258" s="163">
        <v>22</v>
      </c>
      <c r="F258" s="160"/>
      <c r="G258" s="160"/>
      <c r="H258" s="160"/>
      <c r="I258" s="160"/>
      <c r="J258" s="160"/>
      <c r="K258" s="160"/>
      <c r="L258" s="160"/>
      <c r="M258" s="160"/>
      <c r="N258" s="160"/>
      <c r="O258" s="160"/>
      <c r="P258" s="160"/>
      <c r="Q258" s="160"/>
      <c r="R258" s="160"/>
      <c r="S258" s="160"/>
      <c r="T258" s="160"/>
      <c r="U258" s="160"/>
      <c r="V258" s="160"/>
      <c r="W258" s="160"/>
      <c r="X258" s="160"/>
      <c r="Y258" s="150"/>
      <c r="Z258" s="150"/>
      <c r="AA258" s="150"/>
      <c r="AB258" s="150"/>
      <c r="AC258" s="150"/>
      <c r="AD258" s="150"/>
      <c r="AE258" s="150"/>
      <c r="AF258" s="150"/>
      <c r="AG258" s="150" t="s">
        <v>148</v>
      </c>
      <c r="AH258" s="150">
        <v>0</v>
      </c>
      <c r="AI258" s="150"/>
      <c r="AJ258" s="150"/>
      <c r="AK258" s="150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50"/>
      <c r="AW258" s="150"/>
      <c r="AX258" s="150"/>
      <c r="AY258" s="150"/>
      <c r="AZ258" s="150"/>
      <c r="BA258" s="150"/>
      <c r="BB258" s="150"/>
      <c r="BC258" s="150"/>
      <c r="BD258" s="150"/>
      <c r="BE258" s="150"/>
      <c r="BF258" s="150"/>
      <c r="BG258" s="150"/>
      <c r="BH258" s="150"/>
    </row>
    <row r="259" spans="1:60" outlineLevel="1" x14ac:dyDescent="0.25">
      <c r="A259" s="171">
        <v>110</v>
      </c>
      <c r="B259" s="172" t="s">
        <v>460</v>
      </c>
      <c r="C259" s="186" t="s">
        <v>461</v>
      </c>
      <c r="D259" s="173" t="s">
        <v>191</v>
      </c>
      <c r="E259" s="174">
        <v>14</v>
      </c>
      <c r="F259" s="175"/>
      <c r="G259" s="176">
        <f>ROUND(E259*F259,2)</f>
        <v>0</v>
      </c>
      <c r="H259" s="161"/>
      <c r="I259" s="160">
        <f>ROUND(E259*H259,2)</f>
        <v>0</v>
      </c>
      <c r="J259" s="161"/>
      <c r="K259" s="160">
        <f>ROUND(E259*J259,2)</f>
        <v>0</v>
      </c>
      <c r="L259" s="160">
        <v>21</v>
      </c>
      <c r="M259" s="160">
        <f>G259*(1+L259/100)</f>
        <v>0</v>
      </c>
      <c r="N259" s="160">
        <v>2.0000000000000002E-5</v>
      </c>
      <c r="O259" s="160">
        <f>ROUND(E259*N259,2)</f>
        <v>0</v>
      </c>
      <c r="P259" s="160">
        <v>0</v>
      </c>
      <c r="Q259" s="160">
        <f>ROUND(E259*P259,2)</f>
        <v>0</v>
      </c>
      <c r="R259" s="160" t="s">
        <v>182</v>
      </c>
      <c r="S259" s="160" t="s">
        <v>143</v>
      </c>
      <c r="T259" s="160" t="s">
        <v>144</v>
      </c>
      <c r="U259" s="160">
        <v>0</v>
      </c>
      <c r="V259" s="160">
        <f>ROUND(E259*U259,2)</f>
        <v>0</v>
      </c>
      <c r="W259" s="160"/>
      <c r="X259" s="160" t="s">
        <v>183</v>
      </c>
      <c r="Y259" s="150"/>
      <c r="Z259" s="150"/>
      <c r="AA259" s="150"/>
      <c r="AB259" s="150"/>
      <c r="AC259" s="150"/>
      <c r="AD259" s="150"/>
      <c r="AE259" s="150"/>
      <c r="AF259" s="150"/>
      <c r="AG259" s="150" t="s">
        <v>184</v>
      </c>
      <c r="AH259" s="150"/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50"/>
      <c r="BC259" s="150"/>
      <c r="BD259" s="150"/>
      <c r="BE259" s="150"/>
      <c r="BF259" s="150"/>
      <c r="BG259" s="150"/>
      <c r="BH259" s="150"/>
    </row>
    <row r="260" spans="1:60" outlineLevel="1" x14ac:dyDescent="0.25">
      <c r="A260" s="157"/>
      <c r="B260" s="158"/>
      <c r="C260" s="187" t="s">
        <v>462</v>
      </c>
      <c r="D260" s="162"/>
      <c r="E260" s="163">
        <v>14</v>
      </c>
      <c r="F260" s="160"/>
      <c r="G260" s="160"/>
      <c r="H260" s="160"/>
      <c r="I260" s="160"/>
      <c r="J260" s="160"/>
      <c r="K260" s="160"/>
      <c r="L260" s="160"/>
      <c r="M260" s="160"/>
      <c r="N260" s="160"/>
      <c r="O260" s="160"/>
      <c r="P260" s="160"/>
      <c r="Q260" s="160"/>
      <c r="R260" s="160"/>
      <c r="S260" s="160"/>
      <c r="T260" s="160"/>
      <c r="U260" s="160"/>
      <c r="V260" s="160"/>
      <c r="W260" s="160"/>
      <c r="X260" s="160"/>
      <c r="Y260" s="150"/>
      <c r="Z260" s="150"/>
      <c r="AA260" s="150"/>
      <c r="AB260" s="150"/>
      <c r="AC260" s="150"/>
      <c r="AD260" s="150"/>
      <c r="AE260" s="150"/>
      <c r="AF260" s="150"/>
      <c r="AG260" s="150" t="s">
        <v>148</v>
      </c>
      <c r="AH260" s="150">
        <v>0</v>
      </c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</row>
    <row r="261" spans="1:60" outlineLevel="1" x14ac:dyDescent="0.25">
      <c r="A261" s="171">
        <v>111</v>
      </c>
      <c r="B261" s="172" t="s">
        <v>463</v>
      </c>
      <c r="C261" s="186" t="s">
        <v>464</v>
      </c>
      <c r="D261" s="173" t="s">
        <v>191</v>
      </c>
      <c r="E261" s="174">
        <v>220.25</v>
      </c>
      <c r="F261" s="175"/>
      <c r="G261" s="176">
        <f>ROUND(E261*F261,2)</f>
        <v>0</v>
      </c>
      <c r="H261" s="161"/>
      <c r="I261" s="160">
        <f>ROUND(E261*H261,2)</f>
        <v>0</v>
      </c>
      <c r="J261" s="161"/>
      <c r="K261" s="160">
        <f>ROUND(E261*J261,2)</f>
        <v>0</v>
      </c>
      <c r="L261" s="160">
        <v>21</v>
      </c>
      <c r="M261" s="160">
        <f>G261*(1+L261/100)</f>
        <v>0</v>
      </c>
      <c r="N261" s="160">
        <v>2.9999999999999997E-4</v>
      </c>
      <c r="O261" s="160">
        <f>ROUND(E261*N261,2)</f>
        <v>7.0000000000000007E-2</v>
      </c>
      <c r="P261" s="160">
        <v>0</v>
      </c>
      <c r="Q261" s="160">
        <f>ROUND(E261*P261,2)</f>
        <v>0</v>
      </c>
      <c r="R261" s="160" t="s">
        <v>182</v>
      </c>
      <c r="S261" s="160" t="s">
        <v>143</v>
      </c>
      <c r="T261" s="160" t="s">
        <v>144</v>
      </c>
      <c r="U261" s="160">
        <v>0</v>
      </c>
      <c r="V261" s="160">
        <f>ROUND(E261*U261,2)</f>
        <v>0</v>
      </c>
      <c r="W261" s="160"/>
      <c r="X261" s="160" t="s">
        <v>183</v>
      </c>
      <c r="Y261" s="150"/>
      <c r="Z261" s="150"/>
      <c r="AA261" s="150"/>
      <c r="AB261" s="150"/>
      <c r="AC261" s="150"/>
      <c r="AD261" s="150"/>
      <c r="AE261" s="150"/>
      <c r="AF261" s="150"/>
      <c r="AG261" s="150" t="s">
        <v>184</v>
      </c>
      <c r="AH261" s="150"/>
      <c r="AI261" s="150"/>
      <c r="AJ261" s="150"/>
      <c r="AK261" s="150"/>
      <c r="AL261" s="150"/>
      <c r="AM261" s="150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50"/>
      <c r="BB261" s="150"/>
      <c r="BC261" s="150"/>
      <c r="BD261" s="150"/>
      <c r="BE261" s="150"/>
      <c r="BF261" s="150"/>
      <c r="BG261" s="150"/>
      <c r="BH261" s="150"/>
    </row>
    <row r="262" spans="1:60" ht="20.399999999999999" outlineLevel="1" x14ac:dyDescent="0.25">
      <c r="A262" s="157"/>
      <c r="B262" s="158"/>
      <c r="C262" s="187" t="s">
        <v>465</v>
      </c>
      <c r="D262" s="162"/>
      <c r="E262" s="163">
        <v>220.25</v>
      </c>
      <c r="F262" s="160"/>
      <c r="G262" s="160"/>
      <c r="H262" s="160"/>
      <c r="I262" s="160"/>
      <c r="J262" s="160"/>
      <c r="K262" s="160"/>
      <c r="L262" s="160"/>
      <c r="M262" s="160"/>
      <c r="N262" s="160"/>
      <c r="O262" s="160"/>
      <c r="P262" s="160"/>
      <c r="Q262" s="160"/>
      <c r="R262" s="160"/>
      <c r="S262" s="160"/>
      <c r="T262" s="160"/>
      <c r="U262" s="160"/>
      <c r="V262" s="160"/>
      <c r="W262" s="160"/>
      <c r="X262" s="160"/>
      <c r="Y262" s="150"/>
      <c r="Z262" s="150"/>
      <c r="AA262" s="150"/>
      <c r="AB262" s="150"/>
      <c r="AC262" s="150"/>
      <c r="AD262" s="150"/>
      <c r="AE262" s="150"/>
      <c r="AF262" s="150"/>
      <c r="AG262" s="150" t="s">
        <v>148</v>
      </c>
      <c r="AH262" s="150">
        <v>0</v>
      </c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50"/>
      <c r="BB262" s="150"/>
      <c r="BC262" s="150"/>
      <c r="BD262" s="150"/>
      <c r="BE262" s="150"/>
      <c r="BF262" s="150"/>
      <c r="BG262" s="150"/>
      <c r="BH262" s="150"/>
    </row>
    <row r="263" spans="1:60" outlineLevel="1" x14ac:dyDescent="0.25">
      <c r="A263" s="171">
        <v>112</v>
      </c>
      <c r="B263" s="172" t="s">
        <v>466</v>
      </c>
      <c r="C263" s="186" t="s">
        <v>467</v>
      </c>
      <c r="D263" s="173" t="s">
        <v>175</v>
      </c>
      <c r="E263" s="174">
        <v>74.299499999999995</v>
      </c>
      <c r="F263" s="175"/>
      <c r="G263" s="176">
        <f>ROUND(E263*F263,2)</f>
        <v>0</v>
      </c>
      <c r="H263" s="161"/>
      <c r="I263" s="160">
        <f>ROUND(E263*H263,2)</f>
        <v>0</v>
      </c>
      <c r="J263" s="161"/>
      <c r="K263" s="160">
        <f>ROUND(E263*J263,2)</f>
        <v>0</v>
      </c>
      <c r="L263" s="160">
        <v>21</v>
      </c>
      <c r="M263" s="160">
        <f>G263*(1+L263/100)</f>
        <v>0</v>
      </c>
      <c r="N263" s="160">
        <v>1.9199999999999998E-2</v>
      </c>
      <c r="O263" s="160">
        <f>ROUND(E263*N263,2)</f>
        <v>1.43</v>
      </c>
      <c r="P263" s="160">
        <v>0</v>
      </c>
      <c r="Q263" s="160">
        <f>ROUND(E263*P263,2)</f>
        <v>0</v>
      </c>
      <c r="R263" s="160" t="s">
        <v>182</v>
      </c>
      <c r="S263" s="160" t="s">
        <v>143</v>
      </c>
      <c r="T263" s="160" t="s">
        <v>144</v>
      </c>
      <c r="U263" s="160">
        <v>0</v>
      </c>
      <c r="V263" s="160">
        <f>ROUND(E263*U263,2)</f>
        <v>0</v>
      </c>
      <c r="W263" s="160"/>
      <c r="X263" s="160" t="s">
        <v>183</v>
      </c>
      <c r="Y263" s="150"/>
      <c r="Z263" s="150"/>
      <c r="AA263" s="150"/>
      <c r="AB263" s="150"/>
      <c r="AC263" s="150"/>
      <c r="AD263" s="150"/>
      <c r="AE263" s="150"/>
      <c r="AF263" s="150"/>
      <c r="AG263" s="150" t="s">
        <v>184</v>
      </c>
      <c r="AH263" s="150"/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50"/>
      <c r="BB263" s="150"/>
      <c r="BC263" s="150"/>
      <c r="BD263" s="150"/>
      <c r="BE263" s="150"/>
      <c r="BF263" s="150"/>
      <c r="BG263" s="150"/>
      <c r="BH263" s="150"/>
    </row>
    <row r="264" spans="1:60" outlineLevel="1" x14ac:dyDescent="0.25">
      <c r="A264" s="157"/>
      <c r="B264" s="158"/>
      <c r="C264" s="187" t="s">
        <v>468</v>
      </c>
      <c r="D264" s="162"/>
      <c r="E264" s="163">
        <v>74.299499999999995</v>
      </c>
      <c r="F264" s="160"/>
      <c r="G264" s="160"/>
      <c r="H264" s="160"/>
      <c r="I264" s="160"/>
      <c r="J264" s="160"/>
      <c r="K264" s="160"/>
      <c r="L264" s="160"/>
      <c r="M264" s="160"/>
      <c r="N264" s="160"/>
      <c r="O264" s="160"/>
      <c r="P264" s="160"/>
      <c r="Q264" s="160"/>
      <c r="R264" s="160"/>
      <c r="S264" s="160"/>
      <c r="T264" s="160"/>
      <c r="U264" s="160"/>
      <c r="V264" s="160"/>
      <c r="W264" s="160"/>
      <c r="X264" s="160"/>
      <c r="Y264" s="150"/>
      <c r="Z264" s="150"/>
      <c r="AA264" s="150"/>
      <c r="AB264" s="150"/>
      <c r="AC264" s="150"/>
      <c r="AD264" s="150"/>
      <c r="AE264" s="150"/>
      <c r="AF264" s="150"/>
      <c r="AG264" s="150" t="s">
        <v>148</v>
      </c>
      <c r="AH264" s="150">
        <v>5</v>
      </c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50"/>
      <c r="BB264" s="150"/>
      <c r="BC264" s="150"/>
      <c r="BD264" s="150"/>
      <c r="BE264" s="150"/>
      <c r="BF264" s="150"/>
      <c r="BG264" s="150"/>
      <c r="BH264" s="150"/>
    </row>
    <row r="265" spans="1:60" outlineLevel="1" x14ac:dyDescent="0.25">
      <c r="A265" s="157">
        <v>113</v>
      </c>
      <c r="B265" s="158" t="s">
        <v>469</v>
      </c>
      <c r="C265" s="189" t="s">
        <v>470</v>
      </c>
      <c r="D265" s="159" t="s">
        <v>0</v>
      </c>
      <c r="E265" s="183"/>
      <c r="F265" s="161"/>
      <c r="G265" s="160">
        <f>ROUND(E265*F265,2)</f>
        <v>0</v>
      </c>
      <c r="H265" s="161"/>
      <c r="I265" s="160">
        <f>ROUND(E265*H265,2)</f>
        <v>0</v>
      </c>
      <c r="J265" s="161"/>
      <c r="K265" s="160">
        <f>ROUND(E265*J265,2)</f>
        <v>0</v>
      </c>
      <c r="L265" s="160">
        <v>21</v>
      </c>
      <c r="M265" s="160">
        <f>G265*(1+L265/100)</f>
        <v>0</v>
      </c>
      <c r="N265" s="160">
        <v>0</v>
      </c>
      <c r="O265" s="160">
        <f>ROUND(E265*N265,2)</f>
        <v>0</v>
      </c>
      <c r="P265" s="160">
        <v>0</v>
      </c>
      <c r="Q265" s="160">
        <f>ROUND(E265*P265,2)</f>
        <v>0</v>
      </c>
      <c r="R265" s="160"/>
      <c r="S265" s="160" t="s">
        <v>143</v>
      </c>
      <c r="T265" s="160" t="s">
        <v>144</v>
      </c>
      <c r="U265" s="160">
        <v>0</v>
      </c>
      <c r="V265" s="160">
        <f>ROUND(E265*U265,2)</f>
        <v>0</v>
      </c>
      <c r="W265" s="160"/>
      <c r="X265" s="160" t="s">
        <v>293</v>
      </c>
      <c r="Y265" s="150"/>
      <c r="Z265" s="150"/>
      <c r="AA265" s="150"/>
      <c r="AB265" s="150"/>
      <c r="AC265" s="150"/>
      <c r="AD265" s="150"/>
      <c r="AE265" s="150"/>
      <c r="AF265" s="150"/>
      <c r="AG265" s="150" t="s">
        <v>294</v>
      </c>
      <c r="AH265" s="150"/>
      <c r="AI265" s="150"/>
      <c r="AJ265" s="150"/>
      <c r="AK265" s="150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50"/>
      <c r="AY265" s="150"/>
      <c r="AZ265" s="150"/>
      <c r="BA265" s="150"/>
      <c r="BB265" s="150"/>
      <c r="BC265" s="150"/>
      <c r="BD265" s="150"/>
      <c r="BE265" s="150"/>
      <c r="BF265" s="150"/>
      <c r="BG265" s="150"/>
      <c r="BH265" s="150"/>
    </row>
    <row r="266" spans="1:60" x14ac:dyDescent="0.25">
      <c r="A266" s="165" t="s">
        <v>138</v>
      </c>
      <c r="B266" s="166" t="s">
        <v>100</v>
      </c>
      <c r="C266" s="185" t="s">
        <v>101</v>
      </c>
      <c r="D266" s="167"/>
      <c r="E266" s="168"/>
      <c r="F266" s="169"/>
      <c r="G266" s="170">
        <f>SUMIF(AG267:AG285,"&lt;&gt;NOR",G267:G285)</f>
        <v>0</v>
      </c>
      <c r="H266" s="164"/>
      <c r="I266" s="164">
        <f>SUM(I267:I285)</f>
        <v>0</v>
      </c>
      <c r="J266" s="164"/>
      <c r="K266" s="164">
        <f>SUM(K267:K285)</f>
        <v>0</v>
      </c>
      <c r="L266" s="164"/>
      <c r="M266" s="164">
        <f>SUM(M267:M285)</f>
        <v>0</v>
      </c>
      <c r="N266" s="164"/>
      <c r="O266" s="164">
        <f>SUM(O267:O285)</f>
        <v>2.27</v>
      </c>
      <c r="P266" s="164"/>
      <c r="Q266" s="164">
        <f>SUM(Q267:Q285)</f>
        <v>0</v>
      </c>
      <c r="R266" s="164"/>
      <c r="S266" s="164"/>
      <c r="T266" s="164"/>
      <c r="U266" s="164"/>
      <c r="V266" s="164">
        <f>SUM(V267:V285)</f>
        <v>96.45</v>
      </c>
      <c r="W266" s="164"/>
      <c r="X266" s="164"/>
      <c r="AG266" t="s">
        <v>139</v>
      </c>
    </row>
    <row r="267" spans="1:60" ht="20.399999999999999" outlineLevel="1" x14ac:dyDescent="0.25">
      <c r="A267" s="171">
        <v>114</v>
      </c>
      <c r="B267" s="172" t="s">
        <v>471</v>
      </c>
      <c r="C267" s="186" t="s">
        <v>472</v>
      </c>
      <c r="D267" s="173" t="s">
        <v>175</v>
      </c>
      <c r="E267" s="174">
        <v>75.95</v>
      </c>
      <c r="F267" s="175"/>
      <c r="G267" s="176">
        <f>ROUND(E267*F267,2)</f>
        <v>0</v>
      </c>
      <c r="H267" s="161"/>
      <c r="I267" s="160">
        <f>ROUND(E267*H267,2)</f>
        <v>0</v>
      </c>
      <c r="J267" s="161"/>
      <c r="K267" s="160">
        <f>ROUND(E267*J267,2)</f>
        <v>0</v>
      </c>
      <c r="L267" s="160">
        <v>21</v>
      </c>
      <c r="M267" s="160">
        <f>G267*(1+L267/100)</f>
        <v>0</v>
      </c>
      <c r="N267" s="160">
        <v>1.6000000000000001E-4</v>
      </c>
      <c r="O267" s="160">
        <f>ROUND(E267*N267,2)</f>
        <v>0.01</v>
      </c>
      <c r="P267" s="160">
        <v>0</v>
      </c>
      <c r="Q267" s="160">
        <f>ROUND(E267*P267,2)</f>
        <v>0</v>
      </c>
      <c r="R267" s="160"/>
      <c r="S267" s="160" t="s">
        <v>143</v>
      </c>
      <c r="T267" s="160" t="s">
        <v>144</v>
      </c>
      <c r="U267" s="160">
        <v>0.05</v>
      </c>
      <c r="V267" s="160">
        <f>ROUND(E267*U267,2)</f>
        <v>3.8</v>
      </c>
      <c r="W267" s="160"/>
      <c r="X267" s="160" t="s">
        <v>145</v>
      </c>
      <c r="Y267" s="150"/>
      <c r="Z267" s="150"/>
      <c r="AA267" s="150"/>
      <c r="AB267" s="150"/>
      <c r="AC267" s="150"/>
      <c r="AD267" s="150"/>
      <c r="AE267" s="150"/>
      <c r="AF267" s="150"/>
      <c r="AG267" s="150" t="s">
        <v>146</v>
      </c>
      <c r="AH267" s="150"/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50"/>
      <c r="BC267" s="150"/>
      <c r="BD267" s="150"/>
      <c r="BE267" s="150"/>
      <c r="BF267" s="150"/>
      <c r="BG267" s="150"/>
      <c r="BH267" s="150"/>
    </row>
    <row r="268" spans="1:60" ht="20.399999999999999" outlineLevel="1" x14ac:dyDescent="0.25">
      <c r="A268" s="157"/>
      <c r="B268" s="158"/>
      <c r="C268" s="187" t="s">
        <v>205</v>
      </c>
      <c r="D268" s="162"/>
      <c r="E268" s="163">
        <v>25.95</v>
      </c>
      <c r="F268" s="160"/>
      <c r="G268" s="160"/>
      <c r="H268" s="160"/>
      <c r="I268" s="160"/>
      <c r="J268" s="160"/>
      <c r="K268" s="160"/>
      <c r="L268" s="160"/>
      <c r="M268" s="160"/>
      <c r="N268" s="160"/>
      <c r="O268" s="160"/>
      <c r="P268" s="160"/>
      <c r="Q268" s="160"/>
      <c r="R268" s="160"/>
      <c r="S268" s="160"/>
      <c r="T268" s="160"/>
      <c r="U268" s="160"/>
      <c r="V268" s="160"/>
      <c r="W268" s="160"/>
      <c r="X268" s="160"/>
      <c r="Y268" s="150"/>
      <c r="Z268" s="150"/>
      <c r="AA268" s="150"/>
      <c r="AB268" s="150"/>
      <c r="AC268" s="150"/>
      <c r="AD268" s="150"/>
      <c r="AE268" s="150"/>
      <c r="AF268" s="150"/>
      <c r="AG268" s="150" t="s">
        <v>148</v>
      </c>
      <c r="AH268" s="150">
        <v>0</v>
      </c>
      <c r="AI268" s="150"/>
      <c r="AJ268" s="150"/>
      <c r="AK268" s="150"/>
      <c r="AL268" s="150"/>
      <c r="AM268" s="150"/>
      <c r="AN268" s="150"/>
      <c r="AO268" s="150"/>
      <c r="AP268" s="150"/>
      <c r="AQ268" s="150"/>
      <c r="AR268" s="150"/>
      <c r="AS268" s="150"/>
      <c r="AT268" s="150"/>
      <c r="AU268" s="150"/>
      <c r="AV268" s="150"/>
      <c r="AW268" s="150"/>
      <c r="AX268" s="150"/>
      <c r="AY268" s="150"/>
      <c r="AZ268" s="150"/>
      <c r="BA268" s="150"/>
      <c r="BB268" s="150"/>
      <c r="BC268" s="150"/>
      <c r="BD268" s="150"/>
      <c r="BE268" s="150"/>
      <c r="BF268" s="150"/>
      <c r="BG268" s="150"/>
      <c r="BH268" s="150"/>
    </row>
    <row r="269" spans="1:60" outlineLevel="1" x14ac:dyDescent="0.25">
      <c r="A269" s="157"/>
      <c r="B269" s="158"/>
      <c r="C269" s="187" t="s">
        <v>206</v>
      </c>
      <c r="D269" s="162"/>
      <c r="E269" s="163">
        <v>50</v>
      </c>
      <c r="F269" s="160"/>
      <c r="G269" s="160"/>
      <c r="H269" s="160"/>
      <c r="I269" s="160"/>
      <c r="J269" s="160"/>
      <c r="K269" s="160"/>
      <c r="L269" s="160"/>
      <c r="M269" s="160"/>
      <c r="N269" s="160"/>
      <c r="O269" s="160"/>
      <c r="P269" s="160"/>
      <c r="Q269" s="160"/>
      <c r="R269" s="160"/>
      <c r="S269" s="160"/>
      <c r="T269" s="160"/>
      <c r="U269" s="160"/>
      <c r="V269" s="160"/>
      <c r="W269" s="160"/>
      <c r="X269" s="160"/>
      <c r="Y269" s="150"/>
      <c r="Z269" s="150"/>
      <c r="AA269" s="150"/>
      <c r="AB269" s="150"/>
      <c r="AC269" s="150"/>
      <c r="AD269" s="150"/>
      <c r="AE269" s="150"/>
      <c r="AF269" s="150"/>
      <c r="AG269" s="150" t="s">
        <v>148</v>
      </c>
      <c r="AH269" s="150">
        <v>0</v>
      </c>
      <c r="AI269" s="150"/>
      <c r="AJ269" s="150"/>
      <c r="AK269" s="150"/>
      <c r="AL269" s="150"/>
      <c r="AM269" s="150"/>
      <c r="AN269" s="150"/>
      <c r="AO269" s="150"/>
      <c r="AP269" s="150"/>
      <c r="AQ269" s="150"/>
      <c r="AR269" s="150"/>
      <c r="AS269" s="150"/>
      <c r="AT269" s="150"/>
      <c r="AU269" s="150"/>
      <c r="AV269" s="150"/>
      <c r="AW269" s="150"/>
      <c r="AX269" s="150"/>
      <c r="AY269" s="150"/>
      <c r="AZ269" s="150"/>
      <c r="BA269" s="150"/>
      <c r="BB269" s="150"/>
      <c r="BC269" s="150"/>
      <c r="BD269" s="150"/>
      <c r="BE269" s="150"/>
      <c r="BF269" s="150"/>
      <c r="BG269" s="150"/>
      <c r="BH269" s="150"/>
    </row>
    <row r="270" spans="1:60" outlineLevel="1" x14ac:dyDescent="0.25">
      <c r="A270" s="171">
        <v>115</v>
      </c>
      <c r="B270" s="172" t="s">
        <v>473</v>
      </c>
      <c r="C270" s="186" t="s">
        <v>474</v>
      </c>
      <c r="D270" s="173" t="s">
        <v>191</v>
      </c>
      <c r="E270" s="174">
        <v>15</v>
      </c>
      <c r="F270" s="175"/>
      <c r="G270" s="176">
        <f>ROUND(E270*F270,2)</f>
        <v>0</v>
      </c>
      <c r="H270" s="161"/>
      <c r="I270" s="160">
        <f>ROUND(E270*H270,2)</f>
        <v>0</v>
      </c>
      <c r="J270" s="161"/>
      <c r="K270" s="160">
        <f>ROUND(E270*J270,2)</f>
        <v>0</v>
      </c>
      <c r="L270" s="160">
        <v>21</v>
      </c>
      <c r="M270" s="160">
        <f>G270*(1+L270/100)</f>
        <v>0</v>
      </c>
      <c r="N270" s="160">
        <v>0</v>
      </c>
      <c r="O270" s="160">
        <f>ROUND(E270*N270,2)</f>
        <v>0</v>
      </c>
      <c r="P270" s="160">
        <v>0</v>
      </c>
      <c r="Q270" s="160">
        <f>ROUND(E270*P270,2)</f>
        <v>0</v>
      </c>
      <c r="R270" s="160"/>
      <c r="S270" s="160" t="s">
        <v>143</v>
      </c>
      <c r="T270" s="160" t="s">
        <v>144</v>
      </c>
      <c r="U270" s="160">
        <v>0.1</v>
      </c>
      <c r="V270" s="160">
        <f>ROUND(E270*U270,2)</f>
        <v>1.5</v>
      </c>
      <c r="W270" s="160"/>
      <c r="X270" s="160" t="s">
        <v>145</v>
      </c>
      <c r="Y270" s="150"/>
      <c r="Z270" s="150"/>
      <c r="AA270" s="150"/>
      <c r="AB270" s="150"/>
      <c r="AC270" s="150"/>
      <c r="AD270" s="150"/>
      <c r="AE270" s="150"/>
      <c r="AF270" s="150"/>
      <c r="AG270" s="150" t="s">
        <v>146</v>
      </c>
      <c r="AH270" s="150"/>
      <c r="AI270" s="150"/>
      <c r="AJ270" s="150"/>
      <c r="AK270" s="150"/>
      <c r="AL270" s="150"/>
      <c r="AM270" s="150"/>
      <c r="AN270" s="150"/>
      <c r="AO270" s="150"/>
      <c r="AP270" s="150"/>
      <c r="AQ270" s="150"/>
      <c r="AR270" s="150"/>
      <c r="AS270" s="150"/>
      <c r="AT270" s="150"/>
      <c r="AU270" s="150"/>
      <c r="AV270" s="150"/>
      <c r="AW270" s="150"/>
      <c r="AX270" s="150"/>
      <c r="AY270" s="150"/>
      <c r="AZ270" s="150"/>
      <c r="BA270" s="150"/>
      <c r="BB270" s="150"/>
      <c r="BC270" s="150"/>
      <c r="BD270" s="150"/>
      <c r="BE270" s="150"/>
      <c r="BF270" s="150"/>
      <c r="BG270" s="150"/>
      <c r="BH270" s="150"/>
    </row>
    <row r="271" spans="1:60" outlineLevel="1" x14ac:dyDescent="0.25">
      <c r="A271" s="157"/>
      <c r="B271" s="158"/>
      <c r="C271" s="187" t="s">
        <v>342</v>
      </c>
      <c r="D271" s="162"/>
      <c r="E271" s="163">
        <v>5</v>
      </c>
      <c r="F271" s="160"/>
      <c r="G271" s="160"/>
      <c r="H271" s="160"/>
      <c r="I271" s="160"/>
      <c r="J271" s="160"/>
      <c r="K271" s="160"/>
      <c r="L271" s="160"/>
      <c r="M271" s="160"/>
      <c r="N271" s="160"/>
      <c r="O271" s="160"/>
      <c r="P271" s="160"/>
      <c r="Q271" s="160"/>
      <c r="R271" s="160"/>
      <c r="S271" s="160"/>
      <c r="T271" s="160"/>
      <c r="U271" s="160"/>
      <c r="V271" s="160"/>
      <c r="W271" s="160"/>
      <c r="X271" s="160"/>
      <c r="Y271" s="150"/>
      <c r="Z271" s="150"/>
      <c r="AA271" s="150"/>
      <c r="AB271" s="150"/>
      <c r="AC271" s="150"/>
      <c r="AD271" s="150"/>
      <c r="AE271" s="150"/>
      <c r="AF271" s="150"/>
      <c r="AG271" s="150" t="s">
        <v>148</v>
      </c>
      <c r="AH271" s="150">
        <v>0</v>
      </c>
      <c r="AI271" s="150"/>
      <c r="AJ271" s="150"/>
      <c r="AK271" s="150"/>
      <c r="AL271" s="150"/>
      <c r="AM271" s="150"/>
      <c r="AN271" s="150"/>
      <c r="AO271" s="150"/>
      <c r="AP271" s="150"/>
      <c r="AQ271" s="150"/>
      <c r="AR271" s="150"/>
      <c r="AS271" s="150"/>
      <c r="AT271" s="150"/>
      <c r="AU271" s="150"/>
      <c r="AV271" s="150"/>
      <c r="AW271" s="150"/>
      <c r="AX271" s="150"/>
      <c r="AY271" s="150"/>
      <c r="AZ271" s="150"/>
      <c r="BA271" s="150"/>
      <c r="BB271" s="150"/>
      <c r="BC271" s="150"/>
      <c r="BD271" s="150"/>
      <c r="BE271" s="150"/>
      <c r="BF271" s="150"/>
      <c r="BG271" s="150"/>
      <c r="BH271" s="150"/>
    </row>
    <row r="272" spans="1:60" outlineLevel="1" x14ac:dyDescent="0.25">
      <c r="A272" s="157"/>
      <c r="B272" s="158"/>
      <c r="C272" s="187" t="s">
        <v>475</v>
      </c>
      <c r="D272" s="162"/>
      <c r="E272" s="163">
        <v>10</v>
      </c>
      <c r="F272" s="160"/>
      <c r="G272" s="160"/>
      <c r="H272" s="160"/>
      <c r="I272" s="160"/>
      <c r="J272" s="160"/>
      <c r="K272" s="160"/>
      <c r="L272" s="160"/>
      <c r="M272" s="160"/>
      <c r="N272" s="160"/>
      <c r="O272" s="160"/>
      <c r="P272" s="160"/>
      <c r="Q272" s="160"/>
      <c r="R272" s="160"/>
      <c r="S272" s="160"/>
      <c r="T272" s="160"/>
      <c r="U272" s="160"/>
      <c r="V272" s="160"/>
      <c r="W272" s="160"/>
      <c r="X272" s="160"/>
      <c r="Y272" s="150"/>
      <c r="Z272" s="150"/>
      <c r="AA272" s="150"/>
      <c r="AB272" s="150"/>
      <c r="AC272" s="150"/>
      <c r="AD272" s="150"/>
      <c r="AE272" s="150"/>
      <c r="AF272" s="150"/>
      <c r="AG272" s="150" t="s">
        <v>148</v>
      </c>
      <c r="AH272" s="150">
        <v>0</v>
      </c>
      <c r="AI272" s="150"/>
      <c r="AJ272" s="150"/>
      <c r="AK272" s="150"/>
      <c r="AL272" s="150"/>
      <c r="AM272" s="150"/>
      <c r="AN272" s="150"/>
      <c r="AO272" s="150"/>
      <c r="AP272" s="150"/>
      <c r="AQ272" s="150"/>
      <c r="AR272" s="150"/>
      <c r="AS272" s="150"/>
      <c r="AT272" s="150"/>
      <c r="AU272" s="150"/>
      <c r="AV272" s="150"/>
      <c r="AW272" s="150"/>
      <c r="AX272" s="150"/>
      <c r="AY272" s="150"/>
      <c r="AZ272" s="150"/>
      <c r="BA272" s="150"/>
      <c r="BB272" s="150"/>
      <c r="BC272" s="150"/>
      <c r="BD272" s="150"/>
      <c r="BE272" s="150"/>
      <c r="BF272" s="150"/>
      <c r="BG272" s="150"/>
      <c r="BH272" s="150"/>
    </row>
    <row r="273" spans="1:60" outlineLevel="1" x14ac:dyDescent="0.25">
      <c r="A273" s="171">
        <v>116</v>
      </c>
      <c r="B273" s="172" t="s">
        <v>476</v>
      </c>
      <c r="C273" s="186" t="s">
        <v>477</v>
      </c>
      <c r="D273" s="173" t="s">
        <v>191</v>
      </c>
      <c r="E273" s="174">
        <v>14</v>
      </c>
      <c r="F273" s="175"/>
      <c r="G273" s="176">
        <f>ROUND(E273*F273,2)</f>
        <v>0</v>
      </c>
      <c r="H273" s="161"/>
      <c r="I273" s="160">
        <f>ROUND(E273*H273,2)</f>
        <v>0</v>
      </c>
      <c r="J273" s="161"/>
      <c r="K273" s="160">
        <f>ROUND(E273*J273,2)</f>
        <v>0</v>
      </c>
      <c r="L273" s="160">
        <v>21</v>
      </c>
      <c r="M273" s="160">
        <f>G273*(1+L273/100)</f>
        <v>0</v>
      </c>
      <c r="N273" s="160">
        <v>0</v>
      </c>
      <c r="O273" s="160">
        <f>ROUND(E273*N273,2)</f>
        <v>0</v>
      </c>
      <c r="P273" s="160">
        <v>0</v>
      </c>
      <c r="Q273" s="160">
        <f>ROUND(E273*P273,2)</f>
        <v>0</v>
      </c>
      <c r="R273" s="160"/>
      <c r="S273" s="160" t="s">
        <v>143</v>
      </c>
      <c r="T273" s="160" t="s">
        <v>144</v>
      </c>
      <c r="U273" s="160">
        <v>0.11</v>
      </c>
      <c r="V273" s="160">
        <f>ROUND(E273*U273,2)</f>
        <v>1.54</v>
      </c>
      <c r="W273" s="160"/>
      <c r="X273" s="160" t="s">
        <v>145</v>
      </c>
      <c r="Y273" s="150"/>
      <c r="Z273" s="150"/>
      <c r="AA273" s="150"/>
      <c r="AB273" s="150"/>
      <c r="AC273" s="150"/>
      <c r="AD273" s="150"/>
      <c r="AE273" s="150"/>
      <c r="AF273" s="150"/>
      <c r="AG273" s="150" t="s">
        <v>146</v>
      </c>
      <c r="AH273" s="150"/>
      <c r="AI273" s="150"/>
      <c r="AJ273" s="150"/>
      <c r="AK273" s="150"/>
      <c r="AL273" s="150"/>
      <c r="AM273" s="150"/>
      <c r="AN273" s="150"/>
      <c r="AO273" s="150"/>
      <c r="AP273" s="150"/>
      <c r="AQ273" s="150"/>
      <c r="AR273" s="150"/>
      <c r="AS273" s="150"/>
      <c r="AT273" s="150"/>
      <c r="AU273" s="150"/>
      <c r="AV273" s="150"/>
      <c r="AW273" s="150"/>
      <c r="AX273" s="150"/>
      <c r="AY273" s="150"/>
      <c r="AZ273" s="150"/>
      <c r="BA273" s="150"/>
      <c r="BB273" s="150"/>
      <c r="BC273" s="150"/>
      <c r="BD273" s="150"/>
      <c r="BE273" s="150"/>
      <c r="BF273" s="150"/>
      <c r="BG273" s="150"/>
      <c r="BH273" s="150"/>
    </row>
    <row r="274" spans="1:60" outlineLevel="1" x14ac:dyDescent="0.25">
      <c r="A274" s="157"/>
      <c r="B274" s="158"/>
      <c r="C274" s="187" t="s">
        <v>64</v>
      </c>
      <c r="D274" s="162"/>
      <c r="E274" s="163">
        <v>4</v>
      </c>
      <c r="F274" s="160"/>
      <c r="G274" s="160"/>
      <c r="H274" s="160"/>
      <c r="I274" s="160"/>
      <c r="J274" s="160"/>
      <c r="K274" s="160"/>
      <c r="L274" s="160"/>
      <c r="M274" s="160"/>
      <c r="N274" s="160"/>
      <c r="O274" s="160"/>
      <c r="P274" s="160"/>
      <c r="Q274" s="160"/>
      <c r="R274" s="160"/>
      <c r="S274" s="160"/>
      <c r="T274" s="160"/>
      <c r="U274" s="160"/>
      <c r="V274" s="160"/>
      <c r="W274" s="160"/>
      <c r="X274" s="160"/>
      <c r="Y274" s="150"/>
      <c r="Z274" s="150"/>
      <c r="AA274" s="150"/>
      <c r="AB274" s="150"/>
      <c r="AC274" s="150"/>
      <c r="AD274" s="150"/>
      <c r="AE274" s="150"/>
      <c r="AF274" s="150"/>
      <c r="AG274" s="150" t="s">
        <v>148</v>
      </c>
      <c r="AH274" s="150">
        <v>0</v>
      </c>
      <c r="AI274" s="150"/>
      <c r="AJ274" s="150"/>
      <c r="AK274" s="150"/>
      <c r="AL274" s="150"/>
      <c r="AM274" s="150"/>
      <c r="AN274" s="150"/>
      <c r="AO274" s="150"/>
      <c r="AP274" s="150"/>
      <c r="AQ274" s="150"/>
      <c r="AR274" s="150"/>
      <c r="AS274" s="150"/>
      <c r="AT274" s="150"/>
      <c r="AU274" s="150"/>
      <c r="AV274" s="150"/>
      <c r="AW274" s="150"/>
      <c r="AX274" s="150"/>
      <c r="AY274" s="150"/>
      <c r="AZ274" s="150"/>
      <c r="BA274" s="150"/>
      <c r="BB274" s="150"/>
      <c r="BC274" s="150"/>
      <c r="BD274" s="150"/>
      <c r="BE274" s="150"/>
      <c r="BF274" s="150"/>
      <c r="BG274" s="150"/>
      <c r="BH274" s="150"/>
    </row>
    <row r="275" spans="1:60" outlineLevel="1" x14ac:dyDescent="0.25">
      <c r="A275" s="157"/>
      <c r="B275" s="158"/>
      <c r="C275" s="187" t="s">
        <v>475</v>
      </c>
      <c r="D275" s="162"/>
      <c r="E275" s="163">
        <v>10</v>
      </c>
      <c r="F275" s="160"/>
      <c r="G275" s="160"/>
      <c r="H275" s="160"/>
      <c r="I275" s="160"/>
      <c r="J275" s="160"/>
      <c r="K275" s="160"/>
      <c r="L275" s="160"/>
      <c r="M275" s="160"/>
      <c r="N275" s="160"/>
      <c r="O275" s="160"/>
      <c r="P275" s="160"/>
      <c r="Q275" s="160"/>
      <c r="R275" s="160"/>
      <c r="S275" s="160"/>
      <c r="T275" s="160"/>
      <c r="U275" s="160"/>
      <c r="V275" s="160"/>
      <c r="W275" s="160"/>
      <c r="X275" s="160"/>
      <c r="Y275" s="150"/>
      <c r="Z275" s="150"/>
      <c r="AA275" s="150"/>
      <c r="AB275" s="150"/>
      <c r="AC275" s="150"/>
      <c r="AD275" s="150"/>
      <c r="AE275" s="150"/>
      <c r="AF275" s="150"/>
      <c r="AG275" s="150" t="s">
        <v>148</v>
      </c>
      <c r="AH275" s="150">
        <v>0</v>
      </c>
      <c r="AI275" s="150"/>
      <c r="AJ275" s="150"/>
      <c r="AK275" s="150"/>
      <c r="AL275" s="150"/>
      <c r="AM275" s="150"/>
      <c r="AN275" s="150"/>
      <c r="AO275" s="150"/>
      <c r="AP275" s="150"/>
      <c r="AQ275" s="150"/>
      <c r="AR275" s="150"/>
      <c r="AS275" s="150"/>
      <c r="AT275" s="150"/>
      <c r="AU275" s="150"/>
      <c r="AV275" s="150"/>
      <c r="AW275" s="150"/>
      <c r="AX275" s="150"/>
      <c r="AY275" s="150"/>
      <c r="AZ275" s="150"/>
      <c r="BA275" s="150"/>
      <c r="BB275" s="150"/>
      <c r="BC275" s="150"/>
      <c r="BD275" s="150"/>
      <c r="BE275" s="150"/>
      <c r="BF275" s="150"/>
      <c r="BG275" s="150"/>
      <c r="BH275" s="150"/>
    </row>
    <row r="276" spans="1:60" ht="20.399999999999999" outlineLevel="1" x14ac:dyDescent="0.25">
      <c r="A276" s="171">
        <v>117</v>
      </c>
      <c r="B276" s="172" t="s">
        <v>478</v>
      </c>
      <c r="C276" s="186" t="s">
        <v>479</v>
      </c>
      <c r="D276" s="173" t="s">
        <v>175</v>
      </c>
      <c r="E276" s="174">
        <v>75.95</v>
      </c>
      <c r="F276" s="175"/>
      <c r="G276" s="176">
        <f>ROUND(E276*F276,2)</f>
        <v>0</v>
      </c>
      <c r="H276" s="161"/>
      <c r="I276" s="160">
        <f>ROUND(E276*H276,2)</f>
        <v>0</v>
      </c>
      <c r="J276" s="161"/>
      <c r="K276" s="160">
        <f>ROUND(E276*J276,2)</f>
        <v>0</v>
      </c>
      <c r="L276" s="160">
        <v>21</v>
      </c>
      <c r="M276" s="160">
        <f>G276*(1+L276/100)</f>
        <v>0</v>
      </c>
      <c r="N276" s="160">
        <v>4.96E-3</v>
      </c>
      <c r="O276" s="160">
        <f>ROUND(E276*N276,2)</f>
        <v>0.38</v>
      </c>
      <c r="P276" s="160">
        <v>0</v>
      </c>
      <c r="Q276" s="160">
        <f>ROUND(E276*P276,2)</f>
        <v>0</v>
      </c>
      <c r="R276" s="160"/>
      <c r="S276" s="160" t="s">
        <v>480</v>
      </c>
      <c r="T276" s="160" t="s">
        <v>144</v>
      </c>
      <c r="U276" s="160">
        <v>1.1040000000000001</v>
      </c>
      <c r="V276" s="160">
        <f>ROUND(E276*U276,2)</f>
        <v>83.85</v>
      </c>
      <c r="W276" s="160"/>
      <c r="X276" s="160" t="s">
        <v>145</v>
      </c>
      <c r="Y276" s="150"/>
      <c r="Z276" s="150"/>
      <c r="AA276" s="150"/>
      <c r="AB276" s="150"/>
      <c r="AC276" s="150"/>
      <c r="AD276" s="150"/>
      <c r="AE276" s="150"/>
      <c r="AF276" s="150"/>
      <c r="AG276" s="150" t="s">
        <v>146</v>
      </c>
      <c r="AH276" s="150"/>
      <c r="AI276" s="150"/>
      <c r="AJ276" s="150"/>
      <c r="AK276" s="150"/>
      <c r="AL276" s="150"/>
      <c r="AM276" s="150"/>
      <c r="AN276" s="150"/>
      <c r="AO276" s="150"/>
      <c r="AP276" s="150"/>
      <c r="AQ276" s="150"/>
      <c r="AR276" s="150"/>
      <c r="AS276" s="150"/>
      <c r="AT276" s="150"/>
      <c r="AU276" s="150"/>
      <c r="AV276" s="150"/>
      <c r="AW276" s="150"/>
      <c r="AX276" s="150"/>
      <c r="AY276" s="150"/>
      <c r="AZ276" s="150"/>
      <c r="BA276" s="150"/>
      <c r="BB276" s="150"/>
      <c r="BC276" s="150"/>
      <c r="BD276" s="150"/>
      <c r="BE276" s="150"/>
      <c r="BF276" s="150"/>
      <c r="BG276" s="150"/>
      <c r="BH276" s="150"/>
    </row>
    <row r="277" spans="1:60" ht="20.399999999999999" outlineLevel="1" x14ac:dyDescent="0.25">
      <c r="A277" s="157"/>
      <c r="B277" s="158"/>
      <c r="C277" s="187" t="s">
        <v>205</v>
      </c>
      <c r="D277" s="162"/>
      <c r="E277" s="163">
        <v>25.95</v>
      </c>
      <c r="F277" s="160"/>
      <c r="G277" s="160"/>
      <c r="H277" s="160"/>
      <c r="I277" s="160"/>
      <c r="J277" s="160"/>
      <c r="K277" s="160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50"/>
      <c r="Z277" s="150"/>
      <c r="AA277" s="150"/>
      <c r="AB277" s="150"/>
      <c r="AC277" s="150"/>
      <c r="AD277" s="150"/>
      <c r="AE277" s="150"/>
      <c r="AF277" s="150"/>
      <c r="AG277" s="150" t="s">
        <v>148</v>
      </c>
      <c r="AH277" s="150">
        <v>0</v>
      </c>
      <c r="AI277" s="150"/>
      <c r="AJ277" s="150"/>
      <c r="AK277" s="150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150"/>
      <c r="AW277" s="150"/>
      <c r="AX277" s="150"/>
      <c r="AY277" s="150"/>
      <c r="AZ277" s="150"/>
      <c r="BA277" s="150"/>
      <c r="BB277" s="150"/>
      <c r="BC277" s="150"/>
      <c r="BD277" s="150"/>
      <c r="BE277" s="150"/>
      <c r="BF277" s="150"/>
      <c r="BG277" s="150"/>
      <c r="BH277" s="150"/>
    </row>
    <row r="278" spans="1:60" outlineLevel="1" x14ac:dyDescent="0.25">
      <c r="A278" s="157"/>
      <c r="B278" s="158"/>
      <c r="C278" s="187" t="s">
        <v>206</v>
      </c>
      <c r="D278" s="162"/>
      <c r="E278" s="163">
        <v>50</v>
      </c>
      <c r="F278" s="160"/>
      <c r="G278" s="160"/>
      <c r="H278" s="160"/>
      <c r="I278" s="160"/>
      <c r="J278" s="160"/>
      <c r="K278" s="160"/>
      <c r="L278" s="160"/>
      <c r="M278" s="160"/>
      <c r="N278" s="160"/>
      <c r="O278" s="160"/>
      <c r="P278" s="160"/>
      <c r="Q278" s="160"/>
      <c r="R278" s="160"/>
      <c r="S278" s="160"/>
      <c r="T278" s="160"/>
      <c r="U278" s="160"/>
      <c r="V278" s="160"/>
      <c r="W278" s="160"/>
      <c r="X278" s="160"/>
      <c r="Y278" s="150"/>
      <c r="Z278" s="150"/>
      <c r="AA278" s="150"/>
      <c r="AB278" s="150"/>
      <c r="AC278" s="150"/>
      <c r="AD278" s="150"/>
      <c r="AE278" s="150"/>
      <c r="AF278" s="150"/>
      <c r="AG278" s="150" t="s">
        <v>148</v>
      </c>
      <c r="AH278" s="150">
        <v>0</v>
      </c>
      <c r="AI278" s="150"/>
      <c r="AJ278" s="150"/>
      <c r="AK278" s="150"/>
      <c r="AL278" s="150"/>
      <c r="AM278" s="150"/>
      <c r="AN278" s="150"/>
      <c r="AO278" s="150"/>
      <c r="AP278" s="150"/>
      <c r="AQ278" s="150"/>
      <c r="AR278" s="150"/>
      <c r="AS278" s="150"/>
      <c r="AT278" s="150"/>
      <c r="AU278" s="150"/>
      <c r="AV278" s="150"/>
      <c r="AW278" s="150"/>
      <c r="AX278" s="150"/>
      <c r="AY278" s="150"/>
      <c r="AZ278" s="150"/>
      <c r="BA278" s="150"/>
      <c r="BB278" s="150"/>
      <c r="BC278" s="150"/>
      <c r="BD278" s="150"/>
      <c r="BE278" s="150"/>
      <c r="BF278" s="150"/>
      <c r="BG278" s="150"/>
      <c r="BH278" s="150"/>
    </row>
    <row r="279" spans="1:60" ht="20.399999999999999" outlineLevel="1" x14ac:dyDescent="0.25">
      <c r="A279" s="171">
        <v>118</v>
      </c>
      <c r="B279" s="172" t="s">
        <v>481</v>
      </c>
      <c r="C279" s="186" t="s">
        <v>482</v>
      </c>
      <c r="D279" s="173" t="s">
        <v>195</v>
      </c>
      <c r="E279" s="174">
        <v>48</v>
      </c>
      <c r="F279" s="175"/>
      <c r="G279" s="176">
        <f>ROUND(E279*F279,2)</f>
        <v>0</v>
      </c>
      <c r="H279" s="161"/>
      <c r="I279" s="160">
        <f>ROUND(E279*H279,2)</f>
        <v>0</v>
      </c>
      <c r="J279" s="161"/>
      <c r="K279" s="160">
        <f>ROUND(E279*J279,2)</f>
        <v>0</v>
      </c>
      <c r="L279" s="160">
        <v>21</v>
      </c>
      <c r="M279" s="160">
        <f>G279*(1+L279/100)</f>
        <v>0</v>
      </c>
      <c r="N279" s="160">
        <v>1E-4</v>
      </c>
      <c r="O279" s="160">
        <f>ROUND(E279*N279,2)</f>
        <v>0</v>
      </c>
      <c r="P279" s="160">
        <v>0</v>
      </c>
      <c r="Q279" s="160">
        <f>ROUND(E279*P279,2)</f>
        <v>0</v>
      </c>
      <c r="R279" s="160"/>
      <c r="S279" s="160" t="s">
        <v>143</v>
      </c>
      <c r="T279" s="160" t="s">
        <v>144</v>
      </c>
      <c r="U279" s="160">
        <v>0.12</v>
      </c>
      <c r="V279" s="160">
        <f>ROUND(E279*U279,2)</f>
        <v>5.76</v>
      </c>
      <c r="W279" s="160"/>
      <c r="X279" s="160" t="s">
        <v>145</v>
      </c>
      <c r="Y279" s="150"/>
      <c r="Z279" s="150"/>
      <c r="AA279" s="150"/>
      <c r="AB279" s="150"/>
      <c r="AC279" s="150"/>
      <c r="AD279" s="150"/>
      <c r="AE279" s="150"/>
      <c r="AF279" s="150"/>
      <c r="AG279" s="150" t="s">
        <v>146</v>
      </c>
      <c r="AH279" s="150"/>
      <c r="AI279" s="150"/>
      <c r="AJ279" s="150"/>
      <c r="AK279" s="150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150"/>
      <c r="AW279" s="150"/>
      <c r="AX279" s="150"/>
      <c r="AY279" s="150"/>
      <c r="AZ279" s="150"/>
      <c r="BA279" s="150"/>
      <c r="BB279" s="150"/>
      <c r="BC279" s="150"/>
      <c r="BD279" s="150"/>
      <c r="BE279" s="150"/>
      <c r="BF279" s="150"/>
      <c r="BG279" s="150"/>
      <c r="BH279" s="150"/>
    </row>
    <row r="280" spans="1:60" outlineLevel="1" x14ac:dyDescent="0.25">
      <c r="A280" s="157"/>
      <c r="B280" s="158"/>
      <c r="C280" s="187" t="s">
        <v>483</v>
      </c>
      <c r="D280" s="162"/>
      <c r="E280" s="163">
        <v>18</v>
      </c>
      <c r="F280" s="160"/>
      <c r="G280" s="160"/>
      <c r="H280" s="160"/>
      <c r="I280" s="160"/>
      <c r="J280" s="160"/>
      <c r="K280" s="160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50"/>
      <c r="Z280" s="150"/>
      <c r="AA280" s="150"/>
      <c r="AB280" s="150"/>
      <c r="AC280" s="150"/>
      <c r="AD280" s="150"/>
      <c r="AE280" s="150"/>
      <c r="AF280" s="150"/>
      <c r="AG280" s="150" t="s">
        <v>148</v>
      </c>
      <c r="AH280" s="150">
        <v>0</v>
      </c>
      <c r="AI280" s="150"/>
      <c r="AJ280" s="150"/>
      <c r="AK280" s="150"/>
      <c r="AL280" s="150"/>
      <c r="AM280" s="150"/>
      <c r="AN280" s="150"/>
      <c r="AO280" s="150"/>
      <c r="AP280" s="150"/>
      <c r="AQ280" s="150"/>
      <c r="AR280" s="150"/>
      <c r="AS280" s="150"/>
      <c r="AT280" s="150"/>
      <c r="AU280" s="150"/>
      <c r="AV280" s="150"/>
      <c r="AW280" s="150"/>
      <c r="AX280" s="150"/>
      <c r="AY280" s="150"/>
      <c r="AZ280" s="150"/>
      <c r="BA280" s="150"/>
      <c r="BB280" s="150"/>
      <c r="BC280" s="150"/>
      <c r="BD280" s="150"/>
      <c r="BE280" s="150"/>
      <c r="BF280" s="150"/>
      <c r="BG280" s="150"/>
      <c r="BH280" s="150"/>
    </row>
    <row r="281" spans="1:60" outlineLevel="1" x14ac:dyDescent="0.25">
      <c r="A281" s="157"/>
      <c r="B281" s="158"/>
      <c r="C281" s="187" t="s">
        <v>484</v>
      </c>
      <c r="D281" s="162"/>
      <c r="E281" s="163">
        <v>30</v>
      </c>
      <c r="F281" s="160"/>
      <c r="G281" s="160"/>
      <c r="H281" s="160"/>
      <c r="I281" s="160"/>
      <c r="J281" s="160"/>
      <c r="K281" s="160"/>
      <c r="L281" s="160"/>
      <c r="M281" s="160"/>
      <c r="N281" s="160"/>
      <c r="O281" s="160"/>
      <c r="P281" s="160"/>
      <c r="Q281" s="160"/>
      <c r="R281" s="160"/>
      <c r="S281" s="160"/>
      <c r="T281" s="160"/>
      <c r="U281" s="160"/>
      <c r="V281" s="160"/>
      <c r="W281" s="160"/>
      <c r="X281" s="160"/>
      <c r="Y281" s="150"/>
      <c r="Z281" s="150"/>
      <c r="AA281" s="150"/>
      <c r="AB281" s="150"/>
      <c r="AC281" s="150"/>
      <c r="AD281" s="150"/>
      <c r="AE281" s="150"/>
      <c r="AF281" s="150"/>
      <c r="AG281" s="150" t="s">
        <v>148</v>
      </c>
      <c r="AH281" s="150">
        <v>0</v>
      </c>
      <c r="AI281" s="150"/>
      <c r="AJ281" s="150"/>
      <c r="AK281" s="150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150"/>
      <c r="AW281" s="150"/>
      <c r="AX281" s="150"/>
      <c r="AY281" s="150"/>
      <c r="AZ281" s="150"/>
      <c r="BA281" s="150"/>
      <c r="BB281" s="150"/>
      <c r="BC281" s="150"/>
      <c r="BD281" s="150"/>
      <c r="BE281" s="150"/>
      <c r="BF281" s="150"/>
      <c r="BG281" s="150"/>
      <c r="BH281" s="150"/>
    </row>
    <row r="282" spans="1:60" outlineLevel="1" x14ac:dyDescent="0.25">
      <c r="A282" s="171">
        <v>119</v>
      </c>
      <c r="B282" s="172" t="s">
        <v>485</v>
      </c>
      <c r="C282" s="186" t="s">
        <v>486</v>
      </c>
      <c r="D282" s="173" t="s">
        <v>175</v>
      </c>
      <c r="E282" s="174">
        <v>138.54499999999999</v>
      </c>
      <c r="F282" s="175"/>
      <c r="G282" s="176">
        <f>ROUND(E282*F282,2)</f>
        <v>0</v>
      </c>
      <c r="H282" s="161"/>
      <c r="I282" s="160">
        <f>ROUND(E282*H282,2)</f>
        <v>0</v>
      </c>
      <c r="J282" s="161"/>
      <c r="K282" s="160">
        <f>ROUND(E282*J282,2)</f>
        <v>0</v>
      </c>
      <c r="L282" s="160">
        <v>21</v>
      </c>
      <c r="M282" s="160">
        <f>G282*(1+L282/100)</f>
        <v>0</v>
      </c>
      <c r="N282" s="160">
        <v>1.3599999999999999E-2</v>
      </c>
      <c r="O282" s="160">
        <f>ROUND(E282*N282,2)</f>
        <v>1.88</v>
      </c>
      <c r="P282" s="160">
        <v>0</v>
      </c>
      <c r="Q282" s="160">
        <f>ROUND(E282*P282,2)</f>
        <v>0</v>
      </c>
      <c r="R282" s="160" t="s">
        <v>182</v>
      </c>
      <c r="S282" s="160" t="s">
        <v>143</v>
      </c>
      <c r="T282" s="160" t="s">
        <v>144</v>
      </c>
      <c r="U282" s="160">
        <v>0</v>
      </c>
      <c r="V282" s="160">
        <f>ROUND(E282*U282,2)</f>
        <v>0</v>
      </c>
      <c r="W282" s="160"/>
      <c r="X282" s="160" t="s">
        <v>183</v>
      </c>
      <c r="Y282" s="150"/>
      <c r="Z282" s="150"/>
      <c r="AA282" s="150"/>
      <c r="AB282" s="150"/>
      <c r="AC282" s="150"/>
      <c r="AD282" s="150"/>
      <c r="AE282" s="150"/>
      <c r="AF282" s="150"/>
      <c r="AG282" s="150" t="s">
        <v>184</v>
      </c>
      <c r="AH282" s="150"/>
      <c r="AI282" s="150"/>
      <c r="AJ282" s="150"/>
      <c r="AK282" s="150"/>
      <c r="AL282" s="150"/>
      <c r="AM282" s="150"/>
      <c r="AN282" s="150"/>
      <c r="AO282" s="150"/>
      <c r="AP282" s="150"/>
      <c r="AQ282" s="150"/>
      <c r="AR282" s="150"/>
      <c r="AS282" s="150"/>
      <c r="AT282" s="150"/>
      <c r="AU282" s="150"/>
      <c r="AV282" s="150"/>
      <c r="AW282" s="150"/>
      <c r="AX282" s="150"/>
      <c r="AY282" s="150"/>
      <c r="AZ282" s="150"/>
      <c r="BA282" s="150"/>
      <c r="BB282" s="150"/>
      <c r="BC282" s="150"/>
      <c r="BD282" s="150"/>
      <c r="BE282" s="150"/>
      <c r="BF282" s="150"/>
      <c r="BG282" s="150"/>
      <c r="BH282" s="150"/>
    </row>
    <row r="283" spans="1:60" outlineLevel="1" x14ac:dyDescent="0.25">
      <c r="A283" s="157"/>
      <c r="B283" s="158"/>
      <c r="C283" s="187" t="s">
        <v>487</v>
      </c>
      <c r="D283" s="162"/>
      <c r="E283" s="163">
        <v>83.545000000000002</v>
      </c>
      <c r="F283" s="160"/>
      <c r="G283" s="160"/>
      <c r="H283" s="160"/>
      <c r="I283" s="160"/>
      <c r="J283" s="160"/>
      <c r="K283" s="160"/>
      <c r="L283" s="160"/>
      <c r="M283" s="160"/>
      <c r="N283" s="160"/>
      <c r="O283" s="160"/>
      <c r="P283" s="160"/>
      <c r="Q283" s="160"/>
      <c r="R283" s="160"/>
      <c r="S283" s="160"/>
      <c r="T283" s="160"/>
      <c r="U283" s="160"/>
      <c r="V283" s="160"/>
      <c r="W283" s="160"/>
      <c r="X283" s="160"/>
      <c r="Y283" s="150"/>
      <c r="Z283" s="150"/>
      <c r="AA283" s="150"/>
      <c r="AB283" s="150"/>
      <c r="AC283" s="150"/>
      <c r="AD283" s="150"/>
      <c r="AE283" s="150"/>
      <c r="AF283" s="150"/>
      <c r="AG283" s="150" t="s">
        <v>148</v>
      </c>
      <c r="AH283" s="150">
        <v>5</v>
      </c>
      <c r="AI283" s="150"/>
      <c r="AJ283" s="150"/>
      <c r="AK283" s="150"/>
      <c r="AL283" s="150"/>
      <c r="AM283" s="150"/>
      <c r="AN283" s="150"/>
      <c r="AO283" s="150"/>
      <c r="AP283" s="150"/>
      <c r="AQ283" s="150"/>
      <c r="AR283" s="150"/>
      <c r="AS283" s="150"/>
      <c r="AT283" s="150"/>
      <c r="AU283" s="150"/>
      <c r="AV283" s="150"/>
      <c r="AW283" s="150"/>
      <c r="AX283" s="150"/>
      <c r="AY283" s="150"/>
      <c r="AZ283" s="150"/>
      <c r="BA283" s="150"/>
      <c r="BB283" s="150"/>
      <c r="BC283" s="150"/>
      <c r="BD283" s="150"/>
      <c r="BE283" s="150"/>
      <c r="BF283" s="150"/>
      <c r="BG283" s="150"/>
      <c r="BH283" s="150"/>
    </row>
    <row r="284" spans="1:60" outlineLevel="1" x14ac:dyDescent="0.25">
      <c r="A284" s="157"/>
      <c r="B284" s="158"/>
      <c r="C284" s="187" t="s">
        <v>488</v>
      </c>
      <c r="D284" s="162"/>
      <c r="E284" s="163">
        <v>55</v>
      </c>
      <c r="F284" s="160"/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50"/>
      <c r="Z284" s="150"/>
      <c r="AA284" s="150"/>
      <c r="AB284" s="150"/>
      <c r="AC284" s="150"/>
      <c r="AD284" s="150"/>
      <c r="AE284" s="150"/>
      <c r="AF284" s="150"/>
      <c r="AG284" s="150" t="s">
        <v>148</v>
      </c>
      <c r="AH284" s="150">
        <v>0</v>
      </c>
      <c r="AI284" s="150"/>
      <c r="AJ284" s="150"/>
      <c r="AK284" s="150"/>
      <c r="AL284" s="150"/>
      <c r="AM284" s="150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50"/>
      <c r="AY284" s="150"/>
      <c r="AZ284" s="150"/>
      <c r="BA284" s="150"/>
      <c r="BB284" s="150"/>
      <c r="BC284" s="150"/>
      <c r="BD284" s="150"/>
      <c r="BE284" s="150"/>
      <c r="BF284" s="150"/>
      <c r="BG284" s="150"/>
      <c r="BH284" s="150"/>
    </row>
    <row r="285" spans="1:60" outlineLevel="1" x14ac:dyDescent="0.25">
      <c r="A285" s="157">
        <v>120</v>
      </c>
      <c r="B285" s="158" t="s">
        <v>489</v>
      </c>
      <c r="C285" s="189" t="s">
        <v>490</v>
      </c>
      <c r="D285" s="159" t="s">
        <v>0</v>
      </c>
      <c r="E285" s="183"/>
      <c r="F285" s="161"/>
      <c r="G285" s="160">
        <f>ROUND(E285*F285,2)</f>
        <v>0</v>
      </c>
      <c r="H285" s="161"/>
      <c r="I285" s="160">
        <f>ROUND(E285*H285,2)</f>
        <v>0</v>
      </c>
      <c r="J285" s="161"/>
      <c r="K285" s="160">
        <f>ROUND(E285*J285,2)</f>
        <v>0</v>
      </c>
      <c r="L285" s="160">
        <v>21</v>
      </c>
      <c r="M285" s="160">
        <f>G285*(1+L285/100)</f>
        <v>0</v>
      </c>
      <c r="N285" s="160">
        <v>0</v>
      </c>
      <c r="O285" s="160">
        <f>ROUND(E285*N285,2)</f>
        <v>0</v>
      </c>
      <c r="P285" s="160">
        <v>0</v>
      </c>
      <c r="Q285" s="160">
        <f>ROUND(E285*P285,2)</f>
        <v>0</v>
      </c>
      <c r="R285" s="160"/>
      <c r="S285" s="160" t="s">
        <v>143</v>
      </c>
      <c r="T285" s="160" t="s">
        <v>144</v>
      </c>
      <c r="U285" s="160">
        <v>0</v>
      </c>
      <c r="V285" s="160">
        <f>ROUND(E285*U285,2)</f>
        <v>0</v>
      </c>
      <c r="W285" s="160"/>
      <c r="X285" s="160" t="s">
        <v>293</v>
      </c>
      <c r="Y285" s="150"/>
      <c r="Z285" s="150"/>
      <c r="AA285" s="150"/>
      <c r="AB285" s="150"/>
      <c r="AC285" s="150"/>
      <c r="AD285" s="150"/>
      <c r="AE285" s="150"/>
      <c r="AF285" s="150"/>
      <c r="AG285" s="150" t="s">
        <v>294</v>
      </c>
      <c r="AH285" s="150"/>
      <c r="AI285" s="150"/>
      <c r="AJ285" s="150"/>
      <c r="AK285" s="150"/>
      <c r="AL285" s="150"/>
      <c r="AM285" s="150"/>
      <c r="AN285" s="150"/>
      <c r="AO285" s="150"/>
      <c r="AP285" s="150"/>
      <c r="AQ285" s="150"/>
      <c r="AR285" s="150"/>
      <c r="AS285" s="150"/>
      <c r="AT285" s="150"/>
      <c r="AU285" s="150"/>
      <c r="AV285" s="150"/>
      <c r="AW285" s="150"/>
      <c r="AX285" s="150"/>
      <c r="AY285" s="150"/>
      <c r="AZ285" s="150"/>
      <c r="BA285" s="150"/>
      <c r="BB285" s="150"/>
      <c r="BC285" s="150"/>
      <c r="BD285" s="150"/>
      <c r="BE285" s="150"/>
      <c r="BF285" s="150"/>
      <c r="BG285" s="150"/>
      <c r="BH285" s="150"/>
    </row>
    <row r="286" spans="1:60" x14ac:dyDescent="0.25">
      <c r="A286" s="165" t="s">
        <v>138</v>
      </c>
      <c r="B286" s="166" t="s">
        <v>102</v>
      </c>
      <c r="C286" s="185" t="s">
        <v>103</v>
      </c>
      <c r="D286" s="167"/>
      <c r="E286" s="168"/>
      <c r="F286" s="169"/>
      <c r="G286" s="170">
        <f>SUMIF(AG287:AG293,"&lt;&gt;NOR",G287:G293)</f>
        <v>0</v>
      </c>
      <c r="H286" s="164"/>
      <c r="I286" s="164">
        <f>SUM(I287:I293)</f>
        <v>0</v>
      </c>
      <c r="J286" s="164"/>
      <c r="K286" s="164">
        <f>SUM(K287:K293)</f>
        <v>0</v>
      </c>
      <c r="L286" s="164"/>
      <c r="M286" s="164">
        <f>SUM(M287:M293)</f>
        <v>0</v>
      </c>
      <c r="N286" s="164"/>
      <c r="O286" s="164">
        <f>SUM(O287:O293)</f>
        <v>0.36</v>
      </c>
      <c r="P286" s="164"/>
      <c r="Q286" s="164">
        <f>SUM(Q287:Q293)</f>
        <v>0</v>
      </c>
      <c r="R286" s="164"/>
      <c r="S286" s="164"/>
      <c r="T286" s="164"/>
      <c r="U286" s="164"/>
      <c r="V286" s="164">
        <f>SUM(V287:V293)</f>
        <v>214.38</v>
      </c>
      <c r="W286" s="164"/>
      <c r="X286" s="164"/>
      <c r="AG286" t="s">
        <v>139</v>
      </c>
    </row>
    <row r="287" spans="1:60" outlineLevel="1" x14ac:dyDescent="0.25">
      <c r="A287" s="171">
        <v>121</v>
      </c>
      <c r="B287" s="172" t="s">
        <v>491</v>
      </c>
      <c r="C287" s="186" t="s">
        <v>492</v>
      </c>
      <c r="D287" s="173" t="s">
        <v>175</v>
      </c>
      <c r="E287" s="174">
        <v>1194.8</v>
      </c>
      <c r="F287" s="175"/>
      <c r="G287" s="176">
        <f>ROUND(E287*F287,2)</f>
        <v>0</v>
      </c>
      <c r="H287" s="161"/>
      <c r="I287" s="160">
        <f>ROUND(E287*H287,2)</f>
        <v>0</v>
      </c>
      <c r="J287" s="161"/>
      <c r="K287" s="160">
        <f>ROUND(E287*J287,2)</f>
        <v>0</v>
      </c>
      <c r="L287" s="160">
        <v>21</v>
      </c>
      <c r="M287" s="160">
        <f>G287*(1+L287/100)</f>
        <v>0</v>
      </c>
      <c r="N287" s="160">
        <v>2.0000000000000001E-4</v>
      </c>
      <c r="O287" s="160">
        <f>ROUND(E287*N287,2)</f>
        <v>0.24</v>
      </c>
      <c r="P287" s="160">
        <v>0</v>
      </c>
      <c r="Q287" s="160">
        <f>ROUND(E287*P287,2)</f>
        <v>0</v>
      </c>
      <c r="R287" s="160"/>
      <c r="S287" s="160" t="s">
        <v>143</v>
      </c>
      <c r="T287" s="160" t="s">
        <v>144</v>
      </c>
      <c r="U287" s="160">
        <v>0.17566000000000001</v>
      </c>
      <c r="V287" s="160">
        <f>ROUND(E287*U287,2)</f>
        <v>209.88</v>
      </c>
      <c r="W287" s="160"/>
      <c r="X287" s="160" t="s">
        <v>145</v>
      </c>
      <c r="Y287" s="150"/>
      <c r="Z287" s="150"/>
      <c r="AA287" s="150"/>
      <c r="AB287" s="150"/>
      <c r="AC287" s="150"/>
      <c r="AD287" s="150"/>
      <c r="AE287" s="150"/>
      <c r="AF287" s="150"/>
      <c r="AG287" s="150" t="s">
        <v>146</v>
      </c>
      <c r="AH287" s="150"/>
      <c r="AI287" s="150"/>
      <c r="AJ287" s="150"/>
      <c r="AK287" s="150"/>
      <c r="AL287" s="150"/>
      <c r="AM287" s="150"/>
      <c r="AN287" s="150"/>
      <c r="AO287" s="150"/>
      <c r="AP287" s="150"/>
      <c r="AQ287" s="150"/>
      <c r="AR287" s="150"/>
      <c r="AS287" s="150"/>
      <c r="AT287" s="150"/>
      <c r="AU287" s="150"/>
      <c r="AV287" s="150"/>
      <c r="AW287" s="150"/>
      <c r="AX287" s="150"/>
      <c r="AY287" s="150"/>
      <c r="AZ287" s="150"/>
      <c r="BA287" s="150"/>
      <c r="BB287" s="150"/>
      <c r="BC287" s="150"/>
      <c r="BD287" s="150"/>
      <c r="BE287" s="150"/>
      <c r="BF287" s="150"/>
      <c r="BG287" s="150"/>
      <c r="BH287" s="150"/>
    </row>
    <row r="288" spans="1:60" outlineLevel="1" x14ac:dyDescent="0.25">
      <c r="A288" s="157"/>
      <c r="B288" s="158"/>
      <c r="C288" s="187" t="s">
        <v>493</v>
      </c>
      <c r="D288" s="162"/>
      <c r="E288" s="163"/>
      <c r="F288" s="160"/>
      <c r="G288" s="160"/>
      <c r="H288" s="160"/>
      <c r="I288" s="160"/>
      <c r="J288" s="160"/>
      <c r="K288" s="160"/>
      <c r="L288" s="160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50"/>
      <c r="Z288" s="150"/>
      <c r="AA288" s="150"/>
      <c r="AB288" s="150"/>
      <c r="AC288" s="150"/>
      <c r="AD288" s="150"/>
      <c r="AE288" s="150"/>
      <c r="AF288" s="150"/>
      <c r="AG288" s="150" t="s">
        <v>148</v>
      </c>
      <c r="AH288" s="150">
        <v>0</v>
      </c>
      <c r="AI288" s="150"/>
      <c r="AJ288" s="150"/>
      <c r="AK288" s="150"/>
      <c r="AL288" s="150"/>
      <c r="AM288" s="150"/>
      <c r="AN288" s="150"/>
      <c r="AO288" s="150"/>
      <c r="AP288" s="150"/>
      <c r="AQ288" s="150"/>
      <c r="AR288" s="150"/>
      <c r="AS288" s="150"/>
      <c r="AT288" s="150"/>
      <c r="AU288" s="150"/>
      <c r="AV288" s="150"/>
      <c r="AW288" s="150"/>
      <c r="AX288" s="150"/>
      <c r="AY288" s="150"/>
      <c r="AZ288" s="150"/>
      <c r="BA288" s="150"/>
      <c r="BB288" s="150"/>
      <c r="BC288" s="150"/>
      <c r="BD288" s="150"/>
      <c r="BE288" s="150"/>
      <c r="BF288" s="150"/>
      <c r="BG288" s="150"/>
      <c r="BH288" s="150"/>
    </row>
    <row r="289" spans="1:60" outlineLevel="1" x14ac:dyDescent="0.25">
      <c r="A289" s="157"/>
      <c r="B289" s="158"/>
      <c r="C289" s="187" t="s">
        <v>254</v>
      </c>
      <c r="D289" s="162"/>
      <c r="E289" s="163">
        <v>333.5</v>
      </c>
      <c r="F289" s="160"/>
      <c r="G289" s="160"/>
      <c r="H289" s="160"/>
      <c r="I289" s="160"/>
      <c r="J289" s="160"/>
      <c r="K289" s="160"/>
      <c r="L289" s="160"/>
      <c r="M289" s="160"/>
      <c r="N289" s="160"/>
      <c r="O289" s="160"/>
      <c r="P289" s="160"/>
      <c r="Q289" s="160"/>
      <c r="R289" s="160"/>
      <c r="S289" s="160"/>
      <c r="T289" s="160"/>
      <c r="U289" s="160"/>
      <c r="V289" s="160"/>
      <c r="W289" s="160"/>
      <c r="X289" s="160"/>
      <c r="Y289" s="150"/>
      <c r="Z289" s="150"/>
      <c r="AA289" s="150"/>
      <c r="AB289" s="150"/>
      <c r="AC289" s="150"/>
      <c r="AD289" s="150"/>
      <c r="AE289" s="150"/>
      <c r="AF289" s="150"/>
      <c r="AG289" s="150" t="s">
        <v>148</v>
      </c>
      <c r="AH289" s="150">
        <v>0</v>
      </c>
      <c r="AI289" s="150"/>
      <c r="AJ289" s="150"/>
      <c r="AK289" s="150"/>
      <c r="AL289" s="150"/>
      <c r="AM289" s="150"/>
      <c r="AN289" s="150"/>
      <c r="AO289" s="150"/>
      <c r="AP289" s="150"/>
      <c r="AQ289" s="150"/>
      <c r="AR289" s="150"/>
      <c r="AS289" s="150"/>
      <c r="AT289" s="150"/>
      <c r="AU289" s="150"/>
      <c r="AV289" s="150"/>
      <c r="AW289" s="150"/>
      <c r="AX289" s="150"/>
      <c r="AY289" s="150"/>
      <c r="AZ289" s="150"/>
      <c r="BA289" s="150"/>
      <c r="BB289" s="150"/>
      <c r="BC289" s="150"/>
      <c r="BD289" s="150"/>
      <c r="BE289" s="150"/>
      <c r="BF289" s="150"/>
      <c r="BG289" s="150"/>
      <c r="BH289" s="150"/>
    </row>
    <row r="290" spans="1:60" ht="20.399999999999999" outlineLevel="1" x14ac:dyDescent="0.25">
      <c r="A290" s="157"/>
      <c r="B290" s="158"/>
      <c r="C290" s="187" t="s">
        <v>494</v>
      </c>
      <c r="D290" s="162"/>
      <c r="E290" s="163">
        <v>730.5</v>
      </c>
      <c r="F290" s="160"/>
      <c r="G290" s="160"/>
      <c r="H290" s="160"/>
      <c r="I290" s="160"/>
      <c r="J290" s="160"/>
      <c r="K290" s="160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50"/>
      <c r="Z290" s="150"/>
      <c r="AA290" s="150"/>
      <c r="AB290" s="150"/>
      <c r="AC290" s="150"/>
      <c r="AD290" s="150"/>
      <c r="AE290" s="150"/>
      <c r="AF290" s="150"/>
      <c r="AG290" s="150" t="s">
        <v>148</v>
      </c>
      <c r="AH290" s="150">
        <v>0</v>
      </c>
      <c r="AI290" s="150"/>
      <c r="AJ290" s="150"/>
      <c r="AK290" s="150"/>
      <c r="AL290" s="150"/>
      <c r="AM290" s="150"/>
      <c r="AN290" s="150"/>
      <c r="AO290" s="150"/>
      <c r="AP290" s="150"/>
      <c r="AQ290" s="150"/>
      <c r="AR290" s="150"/>
      <c r="AS290" s="150"/>
      <c r="AT290" s="150"/>
      <c r="AU290" s="150"/>
      <c r="AV290" s="150"/>
      <c r="AW290" s="150"/>
      <c r="AX290" s="150"/>
      <c r="AY290" s="150"/>
      <c r="AZ290" s="150"/>
      <c r="BA290" s="150"/>
      <c r="BB290" s="150"/>
      <c r="BC290" s="150"/>
      <c r="BD290" s="150"/>
      <c r="BE290" s="150"/>
      <c r="BF290" s="150"/>
      <c r="BG290" s="150"/>
      <c r="BH290" s="150"/>
    </row>
    <row r="291" spans="1:60" outlineLevel="1" x14ac:dyDescent="0.25">
      <c r="A291" s="157"/>
      <c r="B291" s="158"/>
      <c r="C291" s="187" t="s">
        <v>495</v>
      </c>
      <c r="D291" s="162"/>
      <c r="E291" s="163">
        <v>130.80000000000001</v>
      </c>
      <c r="F291" s="160"/>
      <c r="G291" s="160"/>
      <c r="H291" s="160"/>
      <c r="I291" s="160"/>
      <c r="J291" s="160"/>
      <c r="K291" s="160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50"/>
      <c r="Z291" s="150"/>
      <c r="AA291" s="150"/>
      <c r="AB291" s="150"/>
      <c r="AC291" s="150"/>
      <c r="AD291" s="150"/>
      <c r="AE291" s="150"/>
      <c r="AF291" s="150"/>
      <c r="AG291" s="150" t="s">
        <v>148</v>
      </c>
      <c r="AH291" s="150">
        <v>0</v>
      </c>
      <c r="AI291" s="150"/>
      <c r="AJ291" s="150"/>
      <c r="AK291" s="150"/>
      <c r="AL291" s="150"/>
      <c r="AM291" s="150"/>
      <c r="AN291" s="150"/>
      <c r="AO291" s="150"/>
      <c r="AP291" s="150"/>
      <c r="AQ291" s="150"/>
      <c r="AR291" s="150"/>
      <c r="AS291" s="150"/>
      <c r="AT291" s="150"/>
      <c r="AU291" s="150"/>
      <c r="AV291" s="150"/>
      <c r="AW291" s="150"/>
      <c r="AX291" s="150"/>
      <c r="AY291" s="150"/>
      <c r="AZ291" s="150"/>
      <c r="BA291" s="150"/>
      <c r="BB291" s="150"/>
      <c r="BC291" s="150"/>
      <c r="BD291" s="150"/>
      <c r="BE291" s="150"/>
      <c r="BF291" s="150"/>
      <c r="BG291" s="150"/>
      <c r="BH291" s="150"/>
    </row>
    <row r="292" spans="1:60" outlineLevel="1" x14ac:dyDescent="0.25">
      <c r="A292" s="171">
        <v>122</v>
      </c>
      <c r="B292" s="172" t="s">
        <v>496</v>
      </c>
      <c r="C292" s="186" t="s">
        <v>497</v>
      </c>
      <c r="D292" s="173" t="s">
        <v>175</v>
      </c>
      <c r="E292" s="174">
        <v>333.5</v>
      </c>
      <c r="F292" s="175"/>
      <c r="G292" s="176">
        <f>ROUND(E292*F292,2)</f>
        <v>0</v>
      </c>
      <c r="H292" s="161"/>
      <c r="I292" s="160">
        <f>ROUND(E292*H292,2)</f>
        <v>0</v>
      </c>
      <c r="J292" s="161"/>
      <c r="K292" s="160">
        <f>ROUND(E292*J292,2)</f>
        <v>0</v>
      </c>
      <c r="L292" s="160">
        <v>21</v>
      </c>
      <c r="M292" s="160">
        <f>G292*(1+L292/100)</f>
        <v>0</v>
      </c>
      <c r="N292" s="160">
        <v>3.5E-4</v>
      </c>
      <c r="O292" s="160">
        <f>ROUND(E292*N292,2)</f>
        <v>0.12</v>
      </c>
      <c r="P292" s="160">
        <v>0</v>
      </c>
      <c r="Q292" s="160">
        <f>ROUND(E292*P292,2)</f>
        <v>0</v>
      </c>
      <c r="R292" s="160"/>
      <c r="S292" s="160" t="s">
        <v>143</v>
      </c>
      <c r="T292" s="160" t="s">
        <v>144</v>
      </c>
      <c r="U292" s="160">
        <v>1.35E-2</v>
      </c>
      <c r="V292" s="160">
        <f>ROUND(E292*U292,2)</f>
        <v>4.5</v>
      </c>
      <c r="W292" s="160"/>
      <c r="X292" s="160" t="s">
        <v>145</v>
      </c>
      <c r="Y292" s="150"/>
      <c r="Z292" s="150"/>
      <c r="AA292" s="150"/>
      <c r="AB292" s="150"/>
      <c r="AC292" s="150"/>
      <c r="AD292" s="150"/>
      <c r="AE292" s="150"/>
      <c r="AF292" s="150"/>
      <c r="AG292" s="150" t="s">
        <v>146</v>
      </c>
      <c r="AH292" s="150"/>
      <c r="AI292" s="150"/>
      <c r="AJ292" s="150"/>
      <c r="AK292" s="150"/>
      <c r="AL292" s="150"/>
      <c r="AM292" s="150"/>
      <c r="AN292" s="150"/>
      <c r="AO292" s="150"/>
      <c r="AP292" s="150"/>
      <c r="AQ292" s="150"/>
      <c r="AR292" s="150"/>
      <c r="AS292" s="150"/>
      <c r="AT292" s="150"/>
      <c r="AU292" s="150"/>
      <c r="AV292" s="150"/>
      <c r="AW292" s="150"/>
      <c r="AX292" s="150"/>
      <c r="AY292" s="150"/>
      <c r="AZ292" s="150"/>
      <c r="BA292" s="150"/>
      <c r="BB292" s="150"/>
      <c r="BC292" s="150"/>
      <c r="BD292" s="150"/>
      <c r="BE292" s="150"/>
      <c r="BF292" s="150"/>
      <c r="BG292" s="150"/>
      <c r="BH292" s="150"/>
    </row>
    <row r="293" spans="1:60" outlineLevel="1" x14ac:dyDescent="0.25">
      <c r="A293" s="157"/>
      <c r="B293" s="158"/>
      <c r="C293" s="187" t="s">
        <v>254</v>
      </c>
      <c r="D293" s="162"/>
      <c r="E293" s="163">
        <v>333.5</v>
      </c>
      <c r="F293" s="160"/>
      <c r="G293" s="160"/>
      <c r="H293" s="160"/>
      <c r="I293" s="160"/>
      <c r="J293" s="160"/>
      <c r="K293" s="160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  <c r="V293" s="160"/>
      <c r="W293" s="160"/>
      <c r="X293" s="160"/>
      <c r="Y293" s="150"/>
      <c r="Z293" s="150"/>
      <c r="AA293" s="150"/>
      <c r="AB293" s="150"/>
      <c r="AC293" s="150"/>
      <c r="AD293" s="150"/>
      <c r="AE293" s="150"/>
      <c r="AF293" s="150"/>
      <c r="AG293" s="150" t="s">
        <v>148</v>
      </c>
      <c r="AH293" s="150">
        <v>0</v>
      </c>
      <c r="AI293" s="150"/>
      <c r="AJ293" s="150"/>
      <c r="AK293" s="150"/>
      <c r="AL293" s="150"/>
      <c r="AM293" s="150"/>
      <c r="AN293" s="150"/>
      <c r="AO293" s="150"/>
      <c r="AP293" s="150"/>
      <c r="AQ293" s="150"/>
      <c r="AR293" s="150"/>
      <c r="AS293" s="150"/>
      <c r="AT293" s="150"/>
      <c r="AU293" s="150"/>
      <c r="AV293" s="150"/>
      <c r="AW293" s="150"/>
      <c r="AX293" s="150"/>
      <c r="AY293" s="150"/>
      <c r="AZ293" s="150"/>
      <c r="BA293" s="150"/>
      <c r="BB293" s="150"/>
      <c r="BC293" s="150"/>
      <c r="BD293" s="150"/>
      <c r="BE293" s="150"/>
      <c r="BF293" s="150"/>
      <c r="BG293" s="150"/>
      <c r="BH293" s="150"/>
    </row>
    <row r="294" spans="1:60" x14ac:dyDescent="0.25">
      <c r="A294" s="165" t="s">
        <v>138</v>
      </c>
      <c r="B294" s="166" t="s">
        <v>104</v>
      </c>
      <c r="C294" s="185" t="s">
        <v>105</v>
      </c>
      <c r="D294" s="167"/>
      <c r="E294" s="168"/>
      <c r="F294" s="169"/>
      <c r="G294" s="170">
        <f>SUMIF(AG295:AG306,"&lt;&gt;NOR",G295:G306)</f>
        <v>0</v>
      </c>
      <c r="H294" s="164"/>
      <c r="I294" s="164">
        <f>SUM(I295:I306)</f>
        <v>0</v>
      </c>
      <c r="J294" s="164"/>
      <c r="K294" s="164">
        <f>SUM(K295:K306)</f>
        <v>0</v>
      </c>
      <c r="L294" s="164"/>
      <c r="M294" s="164">
        <f>SUM(M295:M306)</f>
        <v>0</v>
      </c>
      <c r="N294" s="164"/>
      <c r="O294" s="164">
        <f>SUM(O295:O306)</f>
        <v>0.03</v>
      </c>
      <c r="P294" s="164"/>
      <c r="Q294" s="164">
        <f>SUM(Q295:Q306)</f>
        <v>0</v>
      </c>
      <c r="R294" s="164"/>
      <c r="S294" s="164"/>
      <c r="T294" s="164"/>
      <c r="U294" s="164"/>
      <c r="V294" s="164">
        <f>SUM(V295:V306)</f>
        <v>63.85</v>
      </c>
      <c r="W294" s="164"/>
      <c r="X294" s="164"/>
      <c r="AG294" t="s">
        <v>139</v>
      </c>
    </row>
    <row r="295" spans="1:60" ht="20.399999999999999" outlineLevel="1" x14ac:dyDescent="0.25">
      <c r="A295" s="171">
        <v>123</v>
      </c>
      <c r="B295" s="172" t="s">
        <v>498</v>
      </c>
      <c r="C295" s="186" t="s">
        <v>499</v>
      </c>
      <c r="D295" s="173" t="s">
        <v>195</v>
      </c>
      <c r="E295" s="174">
        <v>20</v>
      </c>
      <c r="F295" s="175"/>
      <c r="G295" s="176">
        <f>ROUND(E295*F295,2)</f>
        <v>0</v>
      </c>
      <c r="H295" s="161"/>
      <c r="I295" s="160">
        <f>ROUND(E295*H295,2)</f>
        <v>0</v>
      </c>
      <c r="J295" s="161"/>
      <c r="K295" s="160">
        <f>ROUND(E295*J295,2)</f>
        <v>0</v>
      </c>
      <c r="L295" s="160">
        <v>21</v>
      </c>
      <c r="M295" s="160">
        <f>G295*(1+L295/100)</f>
        <v>0</v>
      </c>
      <c r="N295" s="160">
        <v>1.2E-4</v>
      </c>
      <c r="O295" s="160">
        <f>ROUND(E295*N295,2)</f>
        <v>0</v>
      </c>
      <c r="P295" s="160">
        <v>0</v>
      </c>
      <c r="Q295" s="160">
        <f>ROUND(E295*P295,2)</f>
        <v>0</v>
      </c>
      <c r="R295" s="160"/>
      <c r="S295" s="160" t="s">
        <v>143</v>
      </c>
      <c r="T295" s="160" t="s">
        <v>144</v>
      </c>
      <c r="U295" s="160">
        <v>8.2170000000000007E-2</v>
      </c>
      <c r="V295" s="160">
        <f>ROUND(E295*U295,2)</f>
        <v>1.64</v>
      </c>
      <c r="W295" s="160"/>
      <c r="X295" s="160" t="s">
        <v>145</v>
      </c>
      <c r="Y295" s="150"/>
      <c r="Z295" s="150"/>
      <c r="AA295" s="150"/>
      <c r="AB295" s="150"/>
      <c r="AC295" s="150"/>
      <c r="AD295" s="150"/>
      <c r="AE295" s="150"/>
      <c r="AF295" s="150"/>
      <c r="AG295" s="150" t="s">
        <v>146</v>
      </c>
      <c r="AH295" s="150"/>
      <c r="AI295" s="150"/>
      <c r="AJ295" s="150"/>
      <c r="AK295" s="150"/>
      <c r="AL295" s="150"/>
      <c r="AM295" s="150"/>
      <c r="AN295" s="150"/>
      <c r="AO295" s="150"/>
      <c r="AP295" s="150"/>
      <c r="AQ295" s="150"/>
      <c r="AR295" s="150"/>
      <c r="AS295" s="150"/>
      <c r="AT295" s="150"/>
      <c r="AU295" s="150"/>
      <c r="AV295" s="150"/>
      <c r="AW295" s="150"/>
      <c r="AX295" s="150"/>
      <c r="AY295" s="150"/>
      <c r="AZ295" s="150"/>
      <c r="BA295" s="150"/>
      <c r="BB295" s="150"/>
      <c r="BC295" s="150"/>
      <c r="BD295" s="150"/>
      <c r="BE295" s="150"/>
      <c r="BF295" s="150"/>
      <c r="BG295" s="150"/>
      <c r="BH295" s="150"/>
    </row>
    <row r="296" spans="1:60" outlineLevel="1" x14ac:dyDescent="0.25">
      <c r="A296" s="157"/>
      <c r="B296" s="158"/>
      <c r="C296" s="187" t="s">
        <v>500</v>
      </c>
      <c r="D296" s="162"/>
      <c r="E296" s="163">
        <v>20</v>
      </c>
      <c r="F296" s="160"/>
      <c r="G296" s="160"/>
      <c r="H296" s="160"/>
      <c r="I296" s="160"/>
      <c r="J296" s="160"/>
      <c r="K296" s="160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50"/>
      <c r="Z296" s="150"/>
      <c r="AA296" s="150"/>
      <c r="AB296" s="150"/>
      <c r="AC296" s="150"/>
      <c r="AD296" s="150"/>
      <c r="AE296" s="150"/>
      <c r="AF296" s="150"/>
      <c r="AG296" s="150" t="s">
        <v>148</v>
      </c>
      <c r="AH296" s="150">
        <v>0</v>
      </c>
      <c r="AI296" s="150"/>
      <c r="AJ296" s="150"/>
      <c r="AK296" s="150"/>
      <c r="AL296" s="150"/>
      <c r="AM296" s="150"/>
      <c r="AN296" s="150"/>
      <c r="AO296" s="150"/>
      <c r="AP296" s="150"/>
      <c r="AQ296" s="150"/>
      <c r="AR296" s="150"/>
      <c r="AS296" s="150"/>
      <c r="AT296" s="150"/>
      <c r="AU296" s="150"/>
      <c r="AV296" s="150"/>
      <c r="AW296" s="150"/>
      <c r="AX296" s="150"/>
      <c r="AY296" s="150"/>
      <c r="AZ296" s="150"/>
      <c r="BA296" s="150"/>
      <c r="BB296" s="150"/>
      <c r="BC296" s="150"/>
      <c r="BD296" s="150"/>
      <c r="BE296" s="150"/>
      <c r="BF296" s="150"/>
      <c r="BG296" s="150"/>
      <c r="BH296" s="150"/>
    </row>
    <row r="297" spans="1:60" ht="20.399999999999999" outlineLevel="1" x14ac:dyDescent="0.25">
      <c r="A297" s="171">
        <v>124</v>
      </c>
      <c r="B297" s="172" t="s">
        <v>501</v>
      </c>
      <c r="C297" s="186" t="s">
        <v>502</v>
      </c>
      <c r="D297" s="173" t="s">
        <v>191</v>
      </c>
      <c r="E297" s="174">
        <v>5</v>
      </c>
      <c r="F297" s="175"/>
      <c r="G297" s="176">
        <f>ROUND(E297*F297,2)</f>
        <v>0</v>
      </c>
      <c r="H297" s="161"/>
      <c r="I297" s="160">
        <f>ROUND(E297*H297,2)</f>
        <v>0</v>
      </c>
      <c r="J297" s="161"/>
      <c r="K297" s="160">
        <f>ROUND(E297*J297,2)</f>
        <v>0</v>
      </c>
      <c r="L297" s="160">
        <v>21</v>
      </c>
      <c r="M297" s="160">
        <f>G297*(1+L297/100)</f>
        <v>0</v>
      </c>
      <c r="N297" s="160">
        <v>3.0000000000000001E-5</v>
      </c>
      <c r="O297" s="160">
        <f>ROUND(E297*N297,2)</f>
        <v>0</v>
      </c>
      <c r="P297" s="160">
        <v>0</v>
      </c>
      <c r="Q297" s="160">
        <f>ROUND(E297*P297,2)</f>
        <v>0</v>
      </c>
      <c r="R297" s="160"/>
      <c r="S297" s="160" t="s">
        <v>143</v>
      </c>
      <c r="T297" s="160" t="s">
        <v>144</v>
      </c>
      <c r="U297" s="160">
        <v>0.14130000000000001</v>
      </c>
      <c r="V297" s="160">
        <f>ROUND(E297*U297,2)</f>
        <v>0.71</v>
      </c>
      <c r="W297" s="160"/>
      <c r="X297" s="160" t="s">
        <v>145</v>
      </c>
      <c r="Y297" s="150"/>
      <c r="Z297" s="150"/>
      <c r="AA297" s="150"/>
      <c r="AB297" s="150"/>
      <c r="AC297" s="150"/>
      <c r="AD297" s="150"/>
      <c r="AE297" s="150"/>
      <c r="AF297" s="150"/>
      <c r="AG297" s="150" t="s">
        <v>146</v>
      </c>
      <c r="AH297" s="150"/>
      <c r="AI297" s="150"/>
      <c r="AJ297" s="150"/>
      <c r="AK297" s="150"/>
      <c r="AL297" s="150"/>
      <c r="AM297" s="150"/>
      <c r="AN297" s="150"/>
      <c r="AO297" s="150"/>
      <c r="AP297" s="150"/>
      <c r="AQ297" s="150"/>
      <c r="AR297" s="150"/>
      <c r="AS297" s="150"/>
      <c r="AT297" s="150"/>
      <c r="AU297" s="150"/>
      <c r="AV297" s="150"/>
      <c r="AW297" s="150"/>
      <c r="AX297" s="150"/>
      <c r="AY297" s="150"/>
      <c r="AZ297" s="150"/>
      <c r="BA297" s="150"/>
      <c r="BB297" s="150"/>
      <c r="BC297" s="150"/>
      <c r="BD297" s="150"/>
      <c r="BE297" s="150"/>
      <c r="BF297" s="150"/>
      <c r="BG297" s="150"/>
      <c r="BH297" s="150"/>
    </row>
    <row r="298" spans="1:60" outlineLevel="1" x14ac:dyDescent="0.25">
      <c r="A298" s="157"/>
      <c r="B298" s="158"/>
      <c r="C298" s="187" t="s">
        <v>342</v>
      </c>
      <c r="D298" s="162"/>
      <c r="E298" s="163">
        <v>5</v>
      </c>
      <c r="F298" s="160"/>
      <c r="G298" s="160"/>
      <c r="H298" s="160"/>
      <c r="I298" s="160"/>
      <c r="J298" s="160"/>
      <c r="K298" s="160"/>
      <c r="L298" s="160"/>
      <c r="M298" s="160"/>
      <c r="N298" s="160"/>
      <c r="O298" s="160"/>
      <c r="P298" s="160"/>
      <c r="Q298" s="160"/>
      <c r="R298" s="160"/>
      <c r="S298" s="160"/>
      <c r="T298" s="160"/>
      <c r="U298" s="160"/>
      <c r="V298" s="160"/>
      <c r="W298" s="160"/>
      <c r="X298" s="160"/>
      <c r="Y298" s="150"/>
      <c r="Z298" s="150"/>
      <c r="AA298" s="150"/>
      <c r="AB298" s="150"/>
      <c r="AC298" s="150"/>
      <c r="AD298" s="150"/>
      <c r="AE298" s="150"/>
      <c r="AF298" s="150"/>
      <c r="AG298" s="150" t="s">
        <v>148</v>
      </c>
      <c r="AH298" s="150">
        <v>0</v>
      </c>
      <c r="AI298" s="150"/>
      <c r="AJ298" s="150"/>
      <c r="AK298" s="150"/>
      <c r="AL298" s="150"/>
      <c r="AM298" s="150"/>
      <c r="AN298" s="150"/>
      <c r="AO298" s="150"/>
      <c r="AP298" s="150"/>
      <c r="AQ298" s="150"/>
      <c r="AR298" s="150"/>
      <c r="AS298" s="150"/>
      <c r="AT298" s="150"/>
      <c r="AU298" s="150"/>
      <c r="AV298" s="150"/>
      <c r="AW298" s="150"/>
      <c r="AX298" s="150"/>
      <c r="AY298" s="150"/>
      <c r="AZ298" s="150"/>
      <c r="BA298" s="150"/>
      <c r="BB298" s="150"/>
      <c r="BC298" s="150"/>
      <c r="BD298" s="150"/>
      <c r="BE298" s="150"/>
      <c r="BF298" s="150"/>
      <c r="BG298" s="150"/>
      <c r="BH298" s="150"/>
    </row>
    <row r="299" spans="1:60" ht="20.399999999999999" outlineLevel="1" x14ac:dyDescent="0.25">
      <c r="A299" s="171">
        <v>125</v>
      </c>
      <c r="B299" s="172" t="s">
        <v>503</v>
      </c>
      <c r="C299" s="186" t="s">
        <v>504</v>
      </c>
      <c r="D299" s="173" t="s">
        <v>191</v>
      </c>
      <c r="E299" s="174">
        <v>2</v>
      </c>
      <c r="F299" s="175"/>
      <c r="G299" s="176">
        <f>ROUND(E299*F299,2)</f>
        <v>0</v>
      </c>
      <c r="H299" s="161"/>
      <c r="I299" s="160">
        <f>ROUND(E299*H299,2)</f>
        <v>0</v>
      </c>
      <c r="J299" s="161"/>
      <c r="K299" s="160">
        <f>ROUND(E299*J299,2)</f>
        <v>0</v>
      </c>
      <c r="L299" s="160">
        <v>21</v>
      </c>
      <c r="M299" s="160">
        <f>G299*(1+L299/100)</f>
        <v>0</v>
      </c>
      <c r="N299" s="160">
        <v>1.1E-4</v>
      </c>
      <c r="O299" s="160">
        <f>ROUND(E299*N299,2)</f>
        <v>0</v>
      </c>
      <c r="P299" s="160">
        <v>0</v>
      </c>
      <c r="Q299" s="160">
        <f>ROUND(E299*P299,2)</f>
        <v>0</v>
      </c>
      <c r="R299" s="160"/>
      <c r="S299" s="160" t="s">
        <v>143</v>
      </c>
      <c r="T299" s="160" t="s">
        <v>144</v>
      </c>
      <c r="U299" s="160">
        <v>0.13</v>
      </c>
      <c r="V299" s="160">
        <f>ROUND(E299*U299,2)</f>
        <v>0.26</v>
      </c>
      <c r="W299" s="160"/>
      <c r="X299" s="160" t="s">
        <v>145</v>
      </c>
      <c r="Y299" s="150"/>
      <c r="Z299" s="150"/>
      <c r="AA299" s="150"/>
      <c r="AB299" s="150"/>
      <c r="AC299" s="150"/>
      <c r="AD299" s="150"/>
      <c r="AE299" s="150"/>
      <c r="AF299" s="150"/>
      <c r="AG299" s="150" t="s">
        <v>146</v>
      </c>
      <c r="AH299" s="150"/>
      <c r="AI299" s="150"/>
      <c r="AJ299" s="150"/>
      <c r="AK299" s="150"/>
      <c r="AL299" s="150"/>
      <c r="AM299" s="150"/>
      <c r="AN299" s="150"/>
      <c r="AO299" s="150"/>
      <c r="AP299" s="150"/>
      <c r="AQ299" s="150"/>
      <c r="AR299" s="150"/>
      <c r="AS299" s="150"/>
      <c r="AT299" s="150"/>
      <c r="AU299" s="150"/>
      <c r="AV299" s="150"/>
      <c r="AW299" s="150"/>
      <c r="AX299" s="150"/>
      <c r="AY299" s="150"/>
      <c r="AZ299" s="150"/>
      <c r="BA299" s="150"/>
      <c r="BB299" s="150"/>
      <c r="BC299" s="150"/>
      <c r="BD299" s="150"/>
      <c r="BE299" s="150"/>
      <c r="BF299" s="150"/>
      <c r="BG299" s="150"/>
      <c r="BH299" s="150"/>
    </row>
    <row r="300" spans="1:60" outlineLevel="1" x14ac:dyDescent="0.25">
      <c r="A300" s="157"/>
      <c r="B300" s="158"/>
      <c r="C300" s="187" t="s">
        <v>258</v>
      </c>
      <c r="D300" s="162"/>
      <c r="E300" s="163">
        <v>2</v>
      </c>
      <c r="F300" s="160"/>
      <c r="G300" s="160"/>
      <c r="H300" s="160"/>
      <c r="I300" s="160"/>
      <c r="J300" s="160"/>
      <c r="K300" s="160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50"/>
      <c r="Z300" s="150"/>
      <c r="AA300" s="150"/>
      <c r="AB300" s="150"/>
      <c r="AC300" s="150"/>
      <c r="AD300" s="150"/>
      <c r="AE300" s="150"/>
      <c r="AF300" s="150"/>
      <c r="AG300" s="150" t="s">
        <v>148</v>
      </c>
      <c r="AH300" s="150">
        <v>0</v>
      </c>
      <c r="AI300" s="150"/>
      <c r="AJ300" s="150"/>
      <c r="AK300" s="150"/>
      <c r="AL300" s="150"/>
      <c r="AM300" s="150"/>
      <c r="AN300" s="150"/>
      <c r="AO300" s="150"/>
      <c r="AP300" s="150"/>
      <c r="AQ300" s="150"/>
      <c r="AR300" s="150"/>
      <c r="AS300" s="150"/>
      <c r="AT300" s="150"/>
      <c r="AU300" s="150"/>
      <c r="AV300" s="150"/>
      <c r="AW300" s="150"/>
      <c r="AX300" s="150"/>
      <c r="AY300" s="150"/>
      <c r="AZ300" s="150"/>
      <c r="BA300" s="150"/>
      <c r="BB300" s="150"/>
      <c r="BC300" s="150"/>
      <c r="BD300" s="150"/>
      <c r="BE300" s="150"/>
      <c r="BF300" s="150"/>
      <c r="BG300" s="150"/>
      <c r="BH300" s="150"/>
    </row>
    <row r="301" spans="1:60" ht="20.399999999999999" outlineLevel="1" x14ac:dyDescent="0.25">
      <c r="A301" s="171">
        <v>126</v>
      </c>
      <c r="B301" s="172" t="s">
        <v>505</v>
      </c>
      <c r="C301" s="186" t="s">
        <v>506</v>
      </c>
      <c r="D301" s="173" t="s">
        <v>191</v>
      </c>
      <c r="E301" s="174">
        <v>3</v>
      </c>
      <c r="F301" s="175"/>
      <c r="G301" s="176">
        <f>ROUND(E301*F301,2)</f>
        <v>0</v>
      </c>
      <c r="H301" s="161"/>
      <c r="I301" s="160">
        <f>ROUND(E301*H301,2)</f>
        <v>0</v>
      </c>
      <c r="J301" s="161"/>
      <c r="K301" s="160">
        <f>ROUND(E301*J301,2)</f>
        <v>0</v>
      </c>
      <c r="L301" s="160">
        <v>21</v>
      </c>
      <c r="M301" s="160">
        <f>G301*(1+L301/100)</f>
        <v>0</v>
      </c>
      <c r="N301" s="160">
        <v>9.0000000000000006E-5</v>
      </c>
      <c r="O301" s="160">
        <f>ROUND(E301*N301,2)</f>
        <v>0</v>
      </c>
      <c r="P301" s="160">
        <v>0</v>
      </c>
      <c r="Q301" s="160">
        <f>ROUND(E301*P301,2)</f>
        <v>0</v>
      </c>
      <c r="R301" s="160"/>
      <c r="S301" s="160" t="s">
        <v>143</v>
      </c>
      <c r="T301" s="160" t="s">
        <v>144</v>
      </c>
      <c r="U301" s="160">
        <v>0.2475</v>
      </c>
      <c r="V301" s="160">
        <f>ROUND(E301*U301,2)</f>
        <v>0.74</v>
      </c>
      <c r="W301" s="160"/>
      <c r="X301" s="160" t="s">
        <v>145</v>
      </c>
      <c r="Y301" s="150"/>
      <c r="Z301" s="150"/>
      <c r="AA301" s="150"/>
      <c r="AB301" s="150"/>
      <c r="AC301" s="150"/>
      <c r="AD301" s="150"/>
      <c r="AE301" s="150"/>
      <c r="AF301" s="150"/>
      <c r="AG301" s="150" t="s">
        <v>146</v>
      </c>
      <c r="AH301" s="150"/>
      <c r="AI301" s="150"/>
      <c r="AJ301" s="150"/>
      <c r="AK301" s="150"/>
      <c r="AL301" s="150"/>
      <c r="AM301" s="150"/>
      <c r="AN301" s="150"/>
      <c r="AO301" s="150"/>
      <c r="AP301" s="150"/>
      <c r="AQ301" s="150"/>
      <c r="AR301" s="150"/>
      <c r="AS301" s="150"/>
      <c r="AT301" s="150"/>
      <c r="AU301" s="150"/>
      <c r="AV301" s="150"/>
      <c r="AW301" s="150"/>
      <c r="AX301" s="150"/>
      <c r="AY301" s="150"/>
      <c r="AZ301" s="150"/>
      <c r="BA301" s="150"/>
      <c r="BB301" s="150"/>
      <c r="BC301" s="150"/>
      <c r="BD301" s="150"/>
      <c r="BE301" s="150"/>
      <c r="BF301" s="150"/>
      <c r="BG301" s="150"/>
      <c r="BH301" s="150"/>
    </row>
    <row r="302" spans="1:60" outlineLevel="1" x14ac:dyDescent="0.25">
      <c r="A302" s="157"/>
      <c r="B302" s="158"/>
      <c r="C302" s="187" t="s">
        <v>62</v>
      </c>
      <c r="D302" s="162"/>
      <c r="E302" s="163">
        <v>3</v>
      </c>
      <c r="F302" s="160"/>
      <c r="G302" s="160"/>
      <c r="H302" s="160"/>
      <c r="I302" s="160"/>
      <c r="J302" s="160"/>
      <c r="K302" s="160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50"/>
      <c r="Z302" s="150"/>
      <c r="AA302" s="150"/>
      <c r="AB302" s="150"/>
      <c r="AC302" s="150"/>
      <c r="AD302" s="150"/>
      <c r="AE302" s="150"/>
      <c r="AF302" s="150"/>
      <c r="AG302" s="150" t="s">
        <v>148</v>
      </c>
      <c r="AH302" s="150">
        <v>0</v>
      </c>
      <c r="AI302" s="150"/>
      <c r="AJ302" s="150"/>
      <c r="AK302" s="150"/>
      <c r="AL302" s="150"/>
      <c r="AM302" s="150"/>
      <c r="AN302" s="150"/>
      <c r="AO302" s="150"/>
      <c r="AP302" s="150"/>
      <c r="AQ302" s="150"/>
      <c r="AR302" s="150"/>
      <c r="AS302" s="150"/>
      <c r="AT302" s="150"/>
      <c r="AU302" s="150"/>
      <c r="AV302" s="150"/>
      <c r="AW302" s="150"/>
      <c r="AX302" s="150"/>
      <c r="AY302" s="150"/>
      <c r="AZ302" s="150"/>
      <c r="BA302" s="150"/>
      <c r="BB302" s="150"/>
      <c r="BC302" s="150"/>
      <c r="BD302" s="150"/>
      <c r="BE302" s="150"/>
      <c r="BF302" s="150"/>
      <c r="BG302" s="150"/>
      <c r="BH302" s="150"/>
    </row>
    <row r="303" spans="1:60" ht="20.399999999999999" outlineLevel="1" x14ac:dyDescent="0.25">
      <c r="A303" s="171">
        <v>127</v>
      </c>
      <c r="B303" s="172" t="s">
        <v>507</v>
      </c>
      <c r="C303" s="186" t="s">
        <v>508</v>
      </c>
      <c r="D303" s="173" t="s">
        <v>195</v>
      </c>
      <c r="E303" s="174">
        <v>150</v>
      </c>
      <c r="F303" s="175"/>
      <c r="G303" s="176">
        <f>ROUND(E303*F303,2)</f>
        <v>0</v>
      </c>
      <c r="H303" s="161"/>
      <c r="I303" s="160">
        <f>ROUND(E303*H303,2)</f>
        <v>0</v>
      </c>
      <c r="J303" s="161"/>
      <c r="K303" s="160">
        <f>ROUND(E303*J303,2)</f>
        <v>0</v>
      </c>
      <c r="L303" s="160">
        <v>21</v>
      </c>
      <c r="M303" s="160">
        <f>G303*(1+L303/100)</f>
        <v>0</v>
      </c>
      <c r="N303" s="160">
        <v>2.1000000000000001E-4</v>
      </c>
      <c r="O303" s="160">
        <f>ROUND(E303*N303,2)</f>
        <v>0.03</v>
      </c>
      <c r="P303" s="160">
        <v>0</v>
      </c>
      <c r="Q303" s="160">
        <f>ROUND(E303*P303,2)</f>
        <v>0</v>
      </c>
      <c r="R303" s="160"/>
      <c r="S303" s="160" t="s">
        <v>143</v>
      </c>
      <c r="T303" s="160" t="s">
        <v>144</v>
      </c>
      <c r="U303" s="160">
        <v>7.0000000000000007E-2</v>
      </c>
      <c r="V303" s="160">
        <f>ROUND(E303*U303,2)</f>
        <v>10.5</v>
      </c>
      <c r="W303" s="160"/>
      <c r="X303" s="160" t="s">
        <v>145</v>
      </c>
      <c r="Y303" s="150"/>
      <c r="Z303" s="150"/>
      <c r="AA303" s="150"/>
      <c r="AB303" s="150"/>
      <c r="AC303" s="150"/>
      <c r="AD303" s="150"/>
      <c r="AE303" s="150"/>
      <c r="AF303" s="150"/>
      <c r="AG303" s="150" t="s">
        <v>146</v>
      </c>
      <c r="AH303" s="150"/>
      <c r="AI303" s="150"/>
      <c r="AJ303" s="150"/>
      <c r="AK303" s="150"/>
      <c r="AL303" s="150"/>
      <c r="AM303" s="150"/>
      <c r="AN303" s="150"/>
      <c r="AO303" s="150"/>
      <c r="AP303" s="150"/>
      <c r="AQ303" s="150"/>
      <c r="AR303" s="150"/>
      <c r="AS303" s="150"/>
      <c r="AT303" s="150"/>
      <c r="AU303" s="150"/>
      <c r="AV303" s="150"/>
      <c r="AW303" s="150"/>
      <c r="AX303" s="150"/>
      <c r="AY303" s="150"/>
      <c r="AZ303" s="150"/>
      <c r="BA303" s="150"/>
      <c r="BB303" s="150"/>
      <c r="BC303" s="150"/>
      <c r="BD303" s="150"/>
      <c r="BE303" s="150"/>
      <c r="BF303" s="150"/>
      <c r="BG303" s="150"/>
      <c r="BH303" s="150"/>
    </row>
    <row r="304" spans="1:60" outlineLevel="1" x14ac:dyDescent="0.25">
      <c r="A304" s="157"/>
      <c r="B304" s="158"/>
      <c r="C304" s="187" t="s">
        <v>509</v>
      </c>
      <c r="D304" s="162"/>
      <c r="E304" s="163">
        <v>150</v>
      </c>
      <c r="F304" s="160"/>
      <c r="G304" s="160"/>
      <c r="H304" s="160"/>
      <c r="I304" s="160"/>
      <c r="J304" s="160"/>
      <c r="K304" s="160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50"/>
      <c r="Z304" s="150"/>
      <c r="AA304" s="150"/>
      <c r="AB304" s="150"/>
      <c r="AC304" s="150"/>
      <c r="AD304" s="150"/>
      <c r="AE304" s="150"/>
      <c r="AF304" s="150"/>
      <c r="AG304" s="150" t="s">
        <v>148</v>
      </c>
      <c r="AH304" s="150">
        <v>0</v>
      </c>
      <c r="AI304" s="150"/>
      <c r="AJ304" s="150"/>
      <c r="AK304" s="150"/>
      <c r="AL304" s="150"/>
      <c r="AM304" s="150"/>
      <c r="AN304" s="150"/>
      <c r="AO304" s="150"/>
      <c r="AP304" s="150"/>
      <c r="AQ304" s="150"/>
      <c r="AR304" s="150"/>
      <c r="AS304" s="150"/>
      <c r="AT304" s="150"/>
      <c r="AU304" s="150"/>
      <c r="AV304" s="150"/>
      <c r="AW304" s="150"/>
      <c r="AX304" s="150"/>
      <c r="AY304" s="150"/>
      <c r="AZ304" s="150"/>
      <c r="BA304" s="150"/>
      <c r="BB304" s="150"/>
      <c r="BC304" s="150"/>
      <c r="BD304" s="150"/>
      <c r="BE304" s="150"/>
      <c r="BF304" s="150"/>
      <c r="BG304" s="150"/>
      <c r="BH304" s="150"/>
    </row>
    <row r="305" spans="1:60" outlineLevel="1" x14ac:dyDescent="0.25">
      <c r="A305" s="171">
        <v>128</v>
      </c>
      <c r="B305" s="172" t="s">
        <v>510</v>
      </c>
      <c r="C305" s="186" t="s">
        <v>511</v>
      </c>
      <c r="D305" s="173" t="s">
        <v>243</v>
      </c>
      <c r="E305" s="174">
        <v>50</v>
      </c>
      <c r="F305" s="175"/>
      <c r="G305" s="176">
        <f>ROUND(E305*F305,2)</f>
        <v>0</v>
      </c>
      <c r="H305" s="161"/>
      <c r="I305" s="160">
        <f>ROUND(E305*H305,2)</f>
        <v>0</v>
      </c>
      <c r="J305" s="161"/>
      <c r="K305" s="160">
        <f>ROUND(E305*J305,2)</f>
        <v>0</v>
      </c>
      <c r="L305" s="160">
        <v>21</v>
      </c>
      <c r="M305" s="160">
        <f>G305*(1+L305/100)</f>
        <v>0</v>
      </c>
      <c r="N305" s="160">
        <v>0</v>
      </c>
      <c r="O305" s="160">
        <f>ROUND(E305*N305,2)</f>
        <v>0</v>
      </c>
      <c r="P305" s="160">
        <v>0</v>
      </c>
      <c r="Q305" s="160">
        <f>ROUND(E305*P305,2)</f>
        <v>0</v>
      </c>
      <c r="R305" s="160" t="s">
        <v>244</v>
      </c>
      <c r="S305" s="160" t="s">
        <v>143</v>
      </c>
      <c r="T305" s="160" t="s">
        <v>144</v>
      </c>
      <c r="U305" s="160">
        <v>1</v>
      </c>
      <c r="V305" s="160">
        <f>ROUND(E305*U305,2)</f>
        <v>50</v>
      </c>
      <c r="W305" s="160"/>
      <c r="X305" s="160" t="s">
        <v>245</v>
      </c>
      <c r="Y305" s="150"/>
      <c r="Z305" s="150"/>
      <c r="AA305" s="150"/>
      <c r="AB305" s="150"/>
      <c r="AC305" s="150"/>
      <c r="AD305" s="150"/>
      <c r="AE305" s="150"/>
      <c r="AF305" s="150"/>
      <c r="AG305" s="150" t="s">
        <v>246</v>
      </c>
      <c r="AH305" s="150"/>
      <c r="AI305" s="150"/>
      <c r="AJ305" s="150"/>
      <c r="AK305" s="150"/>
      <c r="AL305" s="150"/>
      <c r="AM305" s="150"/>
      <c r="AN305" s="150"/>
      <c r="AO305" s="150"/>
      <c r="AP305" s="150"/>
      <c r="AQ305" s="150"/>
      <c r="AR305" s="150"/>
      <c r="AS305" s="150"/>
      <c r="AT305" s="150"/>
      <c r="AU305" s="150"/>
      <c r="AV305" s="150"/>
      <c r="AW305" s="150"/>
      <c r="AX305" s="150"/>
      <c r="AY305" s="150"/>
      <c r="AZ305" s="150"/>
      <c r="BA305" s="150"/>
      <c r="BB305" s="150"/>
      <c r="BC305" s="150"/>
      <c r="BD305" s="150"/>
      <c r="BE305" s="150"/>
      <c r="BF305" s="150"/>
      <c r="BG305" s="150"/>
      <c r="BH305" s="150"/>
    </row>
    <row r="306" spans="1:60" outlineLevel="1" x14ac:dyDescent="0.25">
      <c r="A306" s="157"/>
      <c r="B306" s="158"/>
      <c r="C306" s="187" t="s">
        <v>512</v>
      </c>
      <c r="D306" s="162"/>
      <c r="E306" s="163">
        <v>50</v>
      </c>
      <c r="F306" s="160"/>
      <c r="G306" s="160"/>
      <c r="H306" s="160"/>
      <c r="I306" s="160"/>
      <c r="J306" s="160"/>
      <c r="K306" s="160"/>
      <c r="L306" s="160"/>
      <c r="M306" s="160"/>
      <c r="N306" s="160"/>
      <c r="O306" s="160"/>
      <c r="P306" s="160"/>
      <c r="Q306" s="160"/>
      <c r="R306" s="160"/>
      <c r="S306" s="160"/>
      <c r="T306" s="160"/>
      <c r="U306" s="160"/>
      <c r="V306" s="160"/>
      <c r="W306" s="160"/>
      <c r="X306" s="160"/>
      <c r="Y306" s="150"/>
      <c r="Z306" s="150"/>
      <c r="AA306" s="150"/>
      <c r="AB306" s="150"/>
      <c r="AC306" s="150"/>
      <c r="AD306" s="150"/>
      <c r="AE306" s="150"/>
      <c r="AF306" s="150"/>
      <c r="AG306" s="150" t="s">
        <v>148</v>
      </c>
      <c r="AH306" s="150">
        <v>0</v>
      </c>
      <c r="AI306" s="150"/>
      <c r="AJ306" s="150"/>
      <c r="AK306" s="150"/>
      <c r="AL306" s="150"/>
      <c r="AM306" s="150"/>
      <c r="AN306" s="150"/>
      <c r="AO306" s="150"/>
      <c r="AP306" s="150"/>
      <c r="AQ306" s="150"/>
      <c r="AR306" s="150"/>
      <c r="AS306" s="150"/>
      <c r="AT306" s="150"/>
      <c r="AU306" s="150"/>
      <c r="AV306" s="150"/>
      <c r="AW306" s="150"/>
      <c r="AX306" s="150"/>
      <c r="AY306" s="150"/>
      <c r="AZ306" s="150"/>
      <c r="BA306" s="150"/>
      <c r="BB306" s="150"/>
      <c r="BC306" s="150"/>
      <c r="BD306" s="150"/>
      <c r="BE306" s="150"/>
      <c r="BF306" s="150"/>
      <c r="BG306" s="150"/>
      <c r="BH306" s="150"/>
    </row>
    <row r="307" spans="1:60" ht="26.4" x14ac:dyDescent="0.25">
      <c r="A307" s="165" t="s">
        <v>138</v>
      </c>
      <c r="B307" s="166" t="s">
        <v>106</v>
      </c>
      <c r="C307" s="185" t="s">
        <v>107</v>
      </c>
      <c r="D307" s="167"/>
      <c r="E307" s="168"/>
      <c r="F307" s="169"/>
      <c r="G307" s="170">
        <f>SUMIF(AG308:AG308,"&lt;&gt;NOR",G308:G308)</f>
        <v>0</v>
      </c>
      <c r="H307" s="164"/>
      <c r="I307" s="164">
        <f>SUM(I308:I308)</f>
        <v>0</v>
      </c>
      <c r="J307" s="164"/>
      <c r="K307" s="164">
        <f>SUM(K308:K308)</f>
        <v>0</v>
      </c>
      <c r="L307" s="164"/>
      <c r="M307" s="164">
        <f>SUM(M308:M308)</f>
        <v>0</v>
      </c>
      <c r="N307" s="164"/>
      <c r="O307" s="164">
        <f>SUM(O308:O308)</f>
        <v>0</v>
      </c>
      <c r="P307" s="164"/>
      <c r="Q307" s="164">
        <f>SUM(Q308:Q308)</f>
        <v>0</v>
      </c>
      <c r="R307" s="164"/>
      <c r="S307" s="164"/>
      <c r="T307" s="164"/>
      <c r="U307" s="164"/>
      <c r="V307" s="164">
        <f>SUM(V308:V308)</f>
        <v>0</v>
      </c>
      <c r="W307" s="164"/>
      <c r="X307" s="164"/>
      <c r="AG307" t="s">
        <v>139</v>
      </c>
    </row>
    <row r="308" spans="1:60" ht="20.399999999999999" outlineLevel="1" x14ac:dyDescent="0.25">
      <c r="A308" s="177">
        <v>129</v>
      </c>
      <c r="B308" s="178" t="s">
        <v>513</v>
      </c>
      <c r="C308" s="188" t="s">
        <v>514</v>
      </c>
      <c r="D308" s="179" t="s">
        <v>191</v>
      </c>
      <c r="E308" s="180">
        <v>1</v>
      </c>
      <c r="F308" s="181"/>
      <c r="G308" s="182">
        <f>ROUND(E308*F308,2)</f>
        <v>0</v>
      </c>
      <c r="H308" s="161"/>
      <c r="I308" s="160">
        <f>ROUND(E308*H308,2)</f>
        <v>0</v>
      </c>
      <c r="J308" s="161"/>
      <c r="K308" s="160">
        <f>ROUND(E308*J308,2)</f>
        <v>0</v>
      </c>
      <c r="L308" s="160">
        <v>21</v>
      </c>
      <c r="M308" s="160">
        <f>G308*(1+L308/100)</f>
        <v>0</v>
      </c>
      <c r="N308" s="160">
        <v>0</v>
      </c>
      <c r="O308" s="160">
        <f>ROUND(E308*N308,2)</f>
        <v>0</v>
      </c>
      <c r="P308" s="160">
        <v>0</v>
      </c>
      <c r="Q308" s="160">
        <f>ROUND(E308*P308,2)</f>
        <v>0</v>
      </c>
      <c r="R308" s="160"/>
      <c r="S308" s="160" t="s">
        <v>236</v>
      </c>
      <c r="T308" s="160" t="s">
        <v>144</v>
      </c>
      <c r="U308" s="160">
        <v>0</v>
      </c>
      <c r="V308" s="160">
        <f>ROUND(E308*U308,2)</f>
        <v>0</v>
      </c>
      <c r="W308" s="160"/>
      <c r="X308" s="160" t="s">
        <v>145</v>
      </c>
      <c r="Y308" s="150"/>
      <c r="Z308" s="150"/>
      <c r="AA308" s="150"/>
      <c r="AB308" s="150"/>
      <c r="AC308" s="150"/>
      <c r="AD308" s="150"/>
      <c r="AE308" s="150"/>
      <c r="AF308" s="150"/>
      <c r="AG308" s="150" t="s">
        <v>146</v>
      </c>
      <c r="AH308" s="150"/>
      <c r="AI308" s="150"/>
      <c r="AJ308" s="150"/>
      <c r="AK308" s="150"/>
      <c r="AL308" s="150"/>
      <c r="AM308" s="150"/>
      <c r="AN308" s="150"/>
      <c r="AO308" s="150"/>
      <c r="AP308" s="150"/>
      <c r="AQ308" s="150"/>
      <c r="AR308" s="150"/>
      <c r="AS308" s="150"/>
      <c r="AT308" s="150"/>
      <c r="AU308" s="150"/>
      <c r="AV308" s="150"/>
      <c r="AW308" s="150"/>
      <c r="AX308" s="150"/>
      <c r="AY308" s="150"/>
      <c r="AZ308" s="150"/>
      <c r="BA308" s="150"/>
      <c r="BB308" s="150"/>
      <c r="BC308" s="150"/>
      <c r="BD308" s="150"/>
      <c r="BE308" s="150"/>
      <c r="BF308" s="150"/>
      <c r="BG308" s="150"/>
      <c r="BH308" s="150"/>
    </row>
    <row r="309" spans="1:60" x14ac:dyDescent="0.25">
      <c r="A309" s="165" t="s">
        <v>138</v>
      </c>
      <c r="B309" s="166" t="s">
        <v>108</v>
      </c>
      <c r="C309" s="185" t="s">
        <v>109</v>
      </c>
      <c r="D309" s="167"/>
      <c r="E309" s="168"/>
      <c r="F309" s="169"/>
      <c r="G309" s="170">
        <f>SUMIF(AG310:AG315,"&lt;&gt;NOR",G310:G315)</f>
        <v>0</v>
      </c>
      <c r="H309" s="164"/>
      <c r="I309" s="164">
        <f>SUM(I310:I315)</f>
        <v>0</v>
      </c>
      <c r="J309" s="164"/>
      <c r="K309" s="164">
        <f>SUM(K310:K315)</f>
        <v>0</v>
      </c>
      <c r="L309" s="164"/>
      <c r="M309" s="164">
        <f>SUM(M310:M315)</f>
        <v>0</v>
      </c>
      <c r="N309" s="164"/>
      <c r="O309" s="164">
        <f>SUM(O310:O315)</f>
        <v>0</v>
      </c>
      <c r="P309" s="164"/>
      <c r="Q309" s="164">
        <f>SUM(Q310:Q315)</f>
        <v>0</v>
      </c>
      <c r="R309" s="164"/>
      <c r="S309" s="164"/>
      <c r="T309" s="164"/>
      <c r="U309" s="164"/>
      <c r="V309" s="164">
        <f>SUM(V310:V315)</f>
        <v>122.69</v>
      </c>
      <c r="W309" s="164"/>
      <c r="X309" s="164"/>
      <c r="AG309" t="s">
        <v>139</v>
      </c>
    </row>
    <row r="310" spans="1:60" outlineLevel="1" x14ac:dyDescent="0.25">
      <c r="A310" s="177">
        <v>130</v>
      </c>
      <c r="B310" s="178" t="s">
        <v>515</v>
      </c>
      <c r="C310" s="188" t="s">
        <v>516</v>
      </c>
      <c r="D310" s="179" t="s">
        <v>181</v>
      </c>
      <c r="E310" s="180">
        <v>44.052520000000001</v>
      </c>
      <c r="F310" s="181"/>
      <c r="G310" s="182">
        <f t="shared" ref="G310:G315" si="0">ROUND(E310*F310,2)</f>
        <v>0</v>
      </c>
      <c r="H310" s="161"/>
      <c r="I310" s="160">
        <f t="shared" ref="I310:I315" si="1">ROUND(E310*H310,2)</f>
        <v>0</v>
      </c>
      <c r="J310" s="161"/>
      <c r="K310" s="160">
        <f t="shared" ref="K310:K315" si="2">ROUND(E310*J310,2)</f>
        <v>0</v>
      </c>
      <c r="L310" s="160">
        <v>21</v>
      </c>
      <c r="M310" s="160">
        <f t="shared" ref="M310:M315" si="3">G310*(1+L310/100)</f>
        <v>0</v>
      </c>
      <c r="N310" s="160">
        <v>0</v>
      </c>
      <c r="O310" s="160">
        <f t="shared" ref="O310:O315" si="4">ROUND(E310*N310,2)</f>
        <v>0</v>
      </c>
      <c r="P310" s="160">
        <v>0</v>
      </c>
      <c r="Q310" s="160">
        <f t="shared" ref="Q310:Q315" si="5">ROUND(E310*P310,2)</f>
        <v>0</v>
      </c>
      <c r="R310" s="160"/>
      <c r="S310" s="160" t="s">
        <v>143</v>
      </c>
      <c r="T310" s="160" t="s">
        <v>144</v>
      </c>
      <c r="U310" s="160">
        <v>0.93300000000000005</v>
      </c>
      <c r="V310" s="160">
        <f t="shared" ref="V310:V315" si="6">ROUND(E310*U310,2)</f>
        <v>41.1</v>
      </c>
      <c r="W310" s="160"/>
      <c r="X310" s="160" t="s">
        <v>517</v>
      </c>
      <c r="Y310" s="150"/>
      <c r="Z310" s="150"/>
      <c r="AA310" s="150"/>
      <c r="AB310" s="150"/>
      <c r="AC310" s="150"/>
      <c r="AD310" s="150"/>
      <c r="AE310" s="150"/>
      <c r="AF310" s="150"/>
      <c r="AG310" s="150" t="s">
        <v>518</v>
      </c>
      <c r="AH310" s="150"/>
      <c r="AI310" s="150"/>
      <c r="AJ310" s="150"/>
      <c r="AK310" s="150"/>
      <c r="AL310" s="150"/>
      <c r="AM310" s="150"/>
      <c r="AN310" s="150"/>
      <c r="AO310" s="150"/>
      <c r="AP310" s="150"/>
      <c r="AQ310" s="150"/>
      <c r="AR310" s="150"/>
      <c r="AS310" s="150"/>
      <c r="AT310" s="150"/>
      <c r="AU310" s="150"/>
      <c r="AV310" s="150"/>
      <c r="AW310" s="150"/>
      <c r="AX310" s="150"/>
      <c r="AY310" s="150"/>
      <c r="AZ310" s="150"/>
      <c r="BA310" s="150"/>
      <c r="BB310" s="150"/>
      <c r="BC310" s="150"/>
      <c r="BD310" s="150"/>
      <c r="BE310" s="150"/>
      <c r="BF310" s="150"/>
      <c r="BG310" s="150"/>
      <c r="BH310" s="150"/>
    </row>
    <row r="311" spans="1:60" outlineLevel="1" x14ac:dyDescent="0.25">
      <c r="A311" s="177">
        <v>131</v>
      </c>
      <c r="B311" s="178" t="s">
        <v>519</v>
      </c>
      <c r="C311" s="188" t="s">
        <v>520</v>
      </c>
      <c r="D311" s="179" t="s">
        <v>181</v>
      </c>
      <c r="E311" s="180">
        <v>44.052520000000001</v>
      </c>
      <c r="F311" s="181"/>
      <c r="G311" s="182">
        <f t="shared" si="0"/>
        <v>0</v>
      </c>
      <c r="H311" s="161"/>
      <c r="I311" s="160">
        <f t="shared" si="1"/>
        <v>0</v>
      </c>
      <c r="J311" s="161"/>
      <c r="K311" s="160">
        <f t="shared" si="2"/>
        <v>0</v>
      </c>
      <c r="L311" s="160">
        <v>21</v>
      </c>
      <c r="M311" s="160">
        <f t="shared" si="3"/>
        <v>0</v>
      </c>
      <c r="N311" s="160">
        <v>0</v>
      </c>
      <c r="O311" s="160">
        <f t="shared" si="4"/>
        <v>0</v>
      </c>
      <c r="P311" s="160">
        <v>0</v>
      </c>
      <c r="Q311" s="160">
        <f t="shared" si="5"/>
        <v>0</v>
      </c>
      <c r="R311" s="160"/>
      <c r="S311" s="160" t="s">
        <v>143</v>
      </c>
      <c r="T311" s="160" t="s">
        <v>144</v>
      </c>
      <c r="U311" s="160">
        <v>0.49</v>
      </c>
      <c r="V311" s="160">
        <f t="shared" si="6"/>
        <v>21.59</v>
      </c>
      <c r="W311" s="160"/>
      <c r="X311" s="160" t="s">
        <v>517</v>
      </c>
      <c r="Y311" s="150"/>
      <c r="Z311" s="150"/>
      <c r="AA311" s="150"/>
      <c r="AB311" s="150"/>
      <c r="AC311" s="150"/>
      <c r="AD311" s="150"/>
      <c r="AE311" s="150"/>
      <c r="AF311" s="150"/>
      <c r="AG311" s="150" t="s">
        <v>518</v>
      </c>
      <c r="AH311" s="150"/>
      <c r="AI311" s="150"/>
      <c r="AJ311" s="150"/>
      <c r="AK311" s="150"/>
      <c r="AL311" s="150"/>
      <c r="AM311" s="150"/>
      <c r="AN311" s="150"/>
      <c r="AO311" s="150"/>
      <c r="AP311" s="150"/>
      <c r="AQ311" s="150"/>
      <c r="AR311" s="150"/>
      <c r="AS311" s="150"/>
      <c r="AT311" s="150"/>
      <c r="AU311" s="150"/>
      <c r="AV311" s="150"/>
      <c r="AW311" s="150"/>
      <c r="AX311" s="150"/>
      <c r="AY311" s="150"/>
      <c r="AZ311" s="150"/>
      <c r="BA311" s="150"/>
      <c r="BB311" s="150"/>
      <c r="BC311" s="150"/>
      <c r="BD311" s="150"/>
      <c r="BE311" s="150"/>
      <c r="BF311" s="150"/>
      <c r="BG311" s="150"/>
      <c r="BH311" s="150"/>
    </row>
    <row r="312" spans="1:60" outlineLevel="1" x14ac:dyDescent="0.25">
      <c r="A312" s="177">
        <v>132</v>
      </c>
      <c r="B312" s="178" t="s">
        <v>521</v>
      </c>
      <c r="C312" s="188" t="s">
        <v>522</v>
      </c>
      <c r="D312" s="179" t="s">
        <v>181</v>
      </c>
      <c r="E312" s="180">
        <v>616.73527999999999</v>
      </c>
      <c r="F312" s="181"/>
      <c r="G312" s="182">
        <f t="shared" si="0"/>
        <v>0</v>
      </c>
      <c r="H312" s="161"/>
      <c r="I312" s="160">
        <f t="shared" si="1"/>
        <v>0</v>
      </c>
      <c r="J312" s="161"/>
      <c r="K312" s="160">
        <f t="shared" si="2"/>
        <v>0</v>
      </c>
      <c r="L312" s="160">
        <v>21</v>
      </c>
      <c r="M312" s="160">
        <f t="shared" si="3"/>
        <v>0</v>
      </c>
      <c r="N312" s="160">
        <v>0</v>
      </c>
      <c r="O312" s="160">
        <f t="shared" si="4"/>
        <v>0</v>
      </c>
      <c r="P312" s="160">
        <v>0</v>
      </c>
      <c r="Q312" s="160">
        <f t="shared" si="5"/>
        <v>0</v>
      </c>
      <c r="R312" s="160"/>
      <c r="S312" s="160" t="s">
        <v>143</v>
      </c>
      <c r="T312" s="160" t="s">
        <v>144</v>
      </c>
      <c r="U312" s="160">
        <v>0</v>
      </c>
      <c r="V312" s="160">
        <f t="shared" si="6"/>
        <v>0</v>
      </c>
      <c r="W312" s="160"/>
      <c r="X312" s="160" t="s">
        <v>517</v>
      </c>
      <c r="Y312" s="150"/>
      <c r="Z312" s="150"/>
      <c r="AA312" s="150"/>
      <c r="AB312" s="150"/>
      <c r="AC312" s="150"/>
      <c r="AD312" s="150"/>
      <c r="AE312" s="150"/>
      <c r="AF312" s="150"/>
      <c r="AG312" s="150" t="s">
        <v>518</v>
      </c>
      <c r="AH312" s="150"/>
      <c r="AI312" s="150"/>
      <c r="AJ312" s="150"/>
      <c r="AK312" s="150"/>
      <c r="AL312" s="150"/>
      <c r="AM312" s="150"/>
      <c r="AN312" s="150"/>
      <c r="AO312" s="150"/>
      <c r="AP312" s="150"/>
      <c r="AQ312" s="150"/>
      <c r="AR312" s="150"/>
      <c r="AS312" s="150"/>
      <c r="AT312" s="150"/>
      <c r="AU312" s="150"/>
      <c r="AV312" s="150"/>
      <c r="AW312" s="150"/>
      <c r="AX312" s="150"/>
      <c r="AY312" s="150"/>
      <c r="AZ312" s="150"/>
      <c r="BA312" s="150"/>
      <c r="BB312" s="150"/>
      <c r="BC312" s="150"/>
      <c r="BD312" s="150"/>
      <c r="BE312" s="150"/>
      <c r="BF312" s="150"/>
      <c r="BG312" s="150"/>
      <c r="BH312" s="150"/>
    </row>
    <row r="313" spans="1:60" outlineLevel="1" x14ac:dyDescent="0.25">
      <c r="A313" s="177">
        <v>133</v>
      </c>
      <c r="B313" s="178" t="s">
        <v>523</v>
      </c>
      <c r="C313" s="188" t="s">
        <v>524</v>
      </c>
      <c r="D313" s="179" t="s">
        <v>181</v>
      </c>
      <c r="E313" s="180">
        <v>44.052520000000001</v>
      </c>
      <c r="F313" s="181"/>
      <c r="G313" s="182">
        <f t="shared" si="0"/>
        <v>0</v>
      </c>
      <c r="H313" s="161"/>
      <c r="I313" s="160">
        <f t="shared" si="1"/>
        <v>0</v>
      </c>
      <c r="J313" s="161"/>
      <c r="K313" s="160">
        <f t="shared" si="2"/>
        <v>0</v>
      </c>
      <c r="L313" s="160">
        <v>21</v>
      </c>
      <c r="M313" s="160">
        <f t="shared" si="3"/>
        <v>0</v>
      </c>
      <c r="N313" s="160">
        <v>0</v>
      </c>
      <c r="O313" s="160">
        <f t="shared" si="4"/>
        <v>0</v>
      </c>
      <c r="P313" s="160">
        <v>0</v>
      </c>
      <c r="Q313" s="160">
        <f t="shared" si="5"/>
        <v>0</v>
      </c>
      <c r="R313" s="160"/>
      <c r="S313" s="160" t="s">
        <v>143</v>
      </c>
      <c r="T313" s="160" t="s">
        <v>144</v>
      </c>
      <c r="U313" s="160">
        <v>0.94199999999999995</v>
      </c>
      <c r="V313" s="160">
        <f t="shared" si="6"/>
        <v>41.5</v>
      </c>
      <c r="W313" s="160"/>
      <c r="X313" s="160" t="s">
        <v>517</v>
      </c>
      <c r="Y313" s="150"/>
      <c r="Z313" s="150"/>
      <c r="AA313" s="150"/>
      <c r="AB313" s="150"/>
      <c r="AC313" s="150"/>
      <c r="AD313" s="150"/>
      <c r="AE313" s="150"/>
      <c r="AF313" s="150"/>
      <c r="AG313" s="150" t="s">
        <v>518</v>
      </c>
      <c r="AH313" s="150"/>
      <c r="AI313" s="150"/>
      <c r="AJ313" s="150"/>
      <c r="AK313" s="150"/>
      <c r="AL313" s="150"/>
      <c r="AM313" s="150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50"/>
      <c r="AY313" s="150"/>
      <c r="AZ313" s="150"/>
      <c r="BA313" s="150"/>
      <c r="BB313" s="150"/>
      <c r="BC313" s="150"/>
      <c r="BD313" s="150"/>
      <c r="BE313" s="150"/>
      <c r="BF313" s="150"/>
      <c r="BG313" s="150"/>
      <c r="BH313" s="150"/>
    </row>
    <row r="314" spans="1:60" outlineLevel="1" x14ac:dyDescent="0.25">
      <c r="A314" s="177">
        <v>134</v>
      </c>
      <c r="B314" s="178" t="s">
        <v>525</v>
      </c>
      <c r="C314" s="188" t="s">
        <v>526</v>
      </c>
      <c r="D314" s="179" t="s">
        <v>181</v>
      </c>
      <c r="E314" s="180">
        <v>176.21008</v>
      </c>
      <c r="F314" s="181"/>
      <c r="G314" s="182">
        <f t="shared" si="0"/>
        <v>0</v>
      </c>
      <c r="H314" s="161"/>
      <c r="I314" s="160">
        <f t="shared" si="1"/>
        <v>0</v>
      </c>
      <c r="J314" s="161"/>
      <c r="K314" s="160">
        <f t="shared" si="2"/>
        <v>0</v>
      </c>
      <c r="L314" s="160">
        <v>21</v>
      </c>
      <c r="M314" s="160">
        <f t="shared" si="3"/>
        <v>0</v>
      </c>
      <c r="N314" s="160">
        <v>0</v>
      </c>
      <c r="O314" s="160">
        <f t="shared" si="4"/>
        <v>0</v>
      </c>
      <c r="P314" s="160">
        <v>0</v>
      </c>
      <c r="Q314" s="160">
        <f t="shared" si="5"/>
        <v>0</v>
      </c>
      <c r="R314" s="160"/>
      <c r="S314" s="160" t="s">
        <v>143</v>
      </c>
      <c r="T314" s="160" t="s">
        <v>144</v>
      </c>
      <c r="U314" s="160">
        <v>0.105</v>
      </c>
      <c r="V314" s="160">
        <f t="shared" si="6"/>
        <v>18.5</v>
      </c>
      <c r="W314" s="160"/>
      <c r="X314" s="160" t="s">
        <v>517</v>
      </c>
      <c r="Y314" s="150"/>
      <c r="Z314" s="150"/>
      <c r="AA314" s="150"/>
      <c r="AB314" s="150"/>
      <c r="AC314" s="150"/>
      <c r="AD314" s="150"/>
      <c r="AE314" s="150"/>
      <c r="AF314" s="150"/>
      <c r="AG314" s="150" t="s">
        <v>518</v>
      </c>
      <c r="AH314" s="150"/>
      <c r="AI314" s="150"/>
      <c r="AJ314" s="150"/>
      <c r="AK314" s="150"/>
      <c r="AL314" s="150"/>
      <c r="AM314" s="150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50"/>
      <c r="AY314" s="150"/>
      <c r="AZ314" s="150"/>
      <c r="BA314" s="150"/>
      <c r="BB314" s="150"/>
      <c r="BC314" s="150"/>
      <c r="BD314" s="150"/>
      <c r="BE314" s="150"/>
      <c r="BF314" s="150"/>
      <c r="BG314" s="150"/>
      <c r="BH314" s="150"/>
    </row>
    <row r="315" spans="1:60" outlineLevel="1" x14ac:dyDescent="0.25">
      <c r="A315" s="177">
        <v>135</v>
      </c>
      <c r="B315" s="178" t="s">
        <v>527</v>
      </c>
      <c r="C315" s="188" t="s">
        <v>528</v>
      </c>
      <c r="D315" s="179" t="s">
        <v>181</v>
      </c>
      <c r="E315" s="180">
        <v>44.052520000000001</v>
      </c>
      <c r="F315" s="181"/>
      <c r="G315" s="182">
        <f t="shared" si="0"/>
        <v>0</v>
      </c>
      <c r="H315" s="161"/>
      <c r="I315" s="160">
        <f t="shared" si="1"/>
        <v>0</v>
      </c>
      <c r="J315" s="161"/>
      <c r="K315" s="160">
        <f t="shared" si="2"/>
        <v>0</v>
      </c>
      <c r="L315" s="160">
        <v>21</v>
      </c>
      <c r="M315" s="160">
        <f t="shared" si="3"/>
        <v>0</v>
      </c>
      <c r="N315" s="160">
        <v>0</v>
      </c>
      <c r="O315" s="160">
        <f t="shared" si="4"/>
        <v>0</v>
      </c>
      <c r="P315" s="160">
        <v>0</v>
      </c>
      <c r="Q315" s="160">
        <f t="shared" si="5"/>
        <v>0</v>
      </c>
      <c r="R315" s="160"/>
      <c r="S315" s="160" t="s">
        <v>143</v>
      </c>
      <c r="T315" s="160" t="s">
        <v>144</v>
      </c>
      <c r="U315" s="160">
        <v>0</v>
      </c>
      <c r="V315" s="160">
        <f t="shared" si="6"/>
        <v>0</v>
      </c>
      <c r="W315" s="160"/>
      <c r="X315" s="160" t="s">
        <v>517</v>
      </c>
      <c r="Y315" s="150"/>
      <c r="Z315" s="150"/>
      <c r="AA315" s="150"/>
      <c r="AB315" s="150"/>
      <c r="AC315" s="150"/>
      <c r="AD315" s="150"/>
      <c r="AE315" s="150"/>
      <c r="AF315" s="150"/>
      <c r="AG315" s="150" t="s">
        <v>518</v>
      </c>
      <c r="AH315" s="150"/>
      <c r="AI315" s="150"/>
      <c r="AJ315" s="150"/>
      <c r="AK315" s="150"/>
      <c r="AL315" s="150"/>
      <c r="AM315" s="150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50"/>
      <c r="BB315" s="150"/>
      <c r="BC315" s="150"/>
      <c r="BD315" s="150"/>
      <c r="BE315" s="150"/>
      <c r="BF315" s="150"/>
      <c r="BG315" s="150"/>
      <c r="BH315" s="150"/>
    </row>
    <row r="316" spans="1:60" x14ac:dyDescent="0.25">
      <c r="A316" s="165" t="s">
        <v>138</v>
      </c>
      <c r="B316" s="166" t="s">
        <v>111</v>
      </c>
      <c r="C316" s="185" t="s">
        <v>30</v>
      </c>
      <c r="D316" s="167"/>
      <c r="E316" s="168"/>
      <c r="F316" s="169"/>
      <c r="G316" s="170">
        <f>SUMIF(AG317:AG320,"&lt;&gt;NOR",G317:G320)</f>
        <v>0</v>
      </c>
      <c r="H316" s="164"/>
      <c r="I316" s="164">
        <f>SUM(I317:I319)</f>
        <v>0</v>
      </c>
      <c r="J316" s="164"/>
      <c r="K316" s="164">
        <f>SUM(K317:K319)</f>
        <v>0</v>
      </c>
      <c r="L316" s="164"/>
      <c r="M316" s="164">
        <f>SUM(M317:M319)</f>
        <v>0</v>
      </c>
      <c r="N316" s="164"/>
      <c r="O316" s="164">
        <f>SUM(O317:O319)</f>
        <v>0</v>
      </c>
      <c r="P316" s="164"/>
      <c r="Q316" s="164">
        <f>SUM(Q317:Q319)</f>
        <v>0</v>
      </c>
      <c r="R316" s="164"/>
      <c r="S316" s="164"/>
      <c r="T316" s="164"/>
      <c r="U316" s="164"/>
      <c r="V316" s="164">
        <f>SUM(V317:V319)</f>
        <v>0</v>
      </c>
      <c r="W316" s="164"/>
      <c r="X316" s="164"/>
      <c r="AG316" t="s">
        <v>139</v>
      </c>
    </row>
    <row r="317" spans="1:60" outlineLevel="1" x14ac:dyDescent="0.25">
      <c r="A317" s="177">
        <v>136</v>
      </c>
      <c r="B317" s="178" t="s">
        <v>529</v>
      </c>
      <c r="C317" s="188" t="s">
        <v>530</v>
      </c>
      <c r="D317" s="179" t="s">
        <v>531</v>
      </c>
      <c r="E317" s="180">
        <v>1</v>
      </c>
      <c r="F317" s="181"/>
      <c r="G317" s="182">
        <f>ROUND(E317*F317,2)</f>
        <v>0</v>
      </c>
      <c r="H317" s="161"/>
      <c r="I317" s="160">
        <f>ROUND(E317*H317,2)</f>
        <v>0</v>
      </c>
      <c r="J317" s="161"/>
      <c r="K317" s="160">
        <f>ROUND(E317*J317,2)</f>
        <v>0</v>
      </c>
      <c r="L317" s="160">
        <v>21</v>
      </c>
      <c r="M317" s="160">
        <f>G317*(1+L317/100)</f>
        <v>0</v>
      </c>
      <c r="N317" s="160">
        <v>0</v>
      </c>
      <c r="O317" s="160">
        <f>ROUND(E317*N317,2)</f>
        <v>0</v>
      </c>
      <c r="P317" s="160">
        <v>0</v>
      </c>
      <c r="Q317" s="160">
        <f>ROUND(E317*P317,2)</f>
        <v>0</v>
      </c>
      <c r="R317" s="160"/>
      <c r="S317" s="160" t="s">
        <v>143</v>
      </c>
      <c r="T317" s="160" t="s">
        <v>144</v>
      </c>
      <c r="U317" s="160">
        <v>0</v>
      </c>
      <c r="V317" s="160">
        <f>ROUND(E317*U317,2)</f>
        <v>0</v>
      </c>
      <c r="W317" s="160"/>
      <c r="X317" s="160" t="s">
        <v>532</v>
      </c>
      <c r="Y317" s="150"/>
      <c r="Z317" s="150"/>
      <c r="AA317" s="150"/>
      <c r="AB317" s="150"/>
      <c r="AC317" s="150"/>
      <c r="AD317" s="150"/>
      <c r="AE317" s="150"/>
      <c r="AF317" s="150"/>
      <c r="AG317" s="150" t="s">
        <v>533</v>
      </c>
      <c r="AH317" s="150"/>
      <c r="AI317" s="150"/>
      <c r="AJ317" s="150"/>
      <c r="AK317" s="150"/>
      <c r="AL317" s="150"/>
      <c r="AM317" s="150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50"/>
      <c r="AY317" s="150"/>
      <c r="AZ317" s="150"/>
      <c r="BA317" s="150"/>
      <c r="BB317" s="150"/>
      <c r="BC317" s="150"/>
      <c r="BD317" s="150"/>
      <c r="BE317" s="150"/>
      <c r="BF317" s="150"/>
      <c r="BG317" s="150"/>
      <c r="BH317" s="150"/>
    </row>
    <row r="318" spans="1:60" outlineLevel="1" x14ac:dyDescent="0.25">
      <c r="A318" s="177">
        <v>137</v>
      </c>
      <c r="B318" s="178" t="s">
        <v>534</v>
      </c>
      <c r="C318" s="188" t="s">
        <v>535</v>
      </c>
      <c r="D318" s="179" t="s">
        <v>531</v>
      </c>
      <c r="E318" s="180">
        <v>1</v>
      </c>
      <c r="F318" s="181"/>
      <c r="G318" s="182">
        <f>ROUND(E318*F318,2)</f>
        <v>0</v>
      </c>
      <c r="H318" s="161"/>
      <c r="I318" s="160">
        <f>ROUND(E318*H318,2)</f>
        <v>0</v>
      </c>
      <c r="J318" s="161"/>
      <c r="K318" s="160">
        <f>ROUND(E318*J318,2)</f>
        <v>0</v>
      </c>
      <c r="L318" s="160">
        <v>21</v>
      </c>
      <c r="M318" s="160">
        <f>G318*(1+L318/100)</f>
        <v>0</v>
      </c>
      <c r="N318" s="160">
        <v>0</v>
      </c>
      <c r="O318" s="160">
        <f>ROUND(E318*N318,2)</f>
        <v>0</v>
      </c>
      <c r="P318" s="160">
        <v>0</v>
      </c>
      <c r="Q318" s="160">
        <f>ROUND(E318*P318,2)</f>
        <v>0</v>
      </c>
      <c r="R318" s="160"/>
      <c r="S318" s="160" t="s">
        <v>143</v>
      </c>
      <c r="T318" s="160" t="s">
        <v>144</v>
      </c>
      <c r="U318" s="160">
        <v>0</v>
      </c>
      <c r="V318" s="160">
        <f>ROUND(E318*U318,2)</f>
        <v>0</v>
      </c>
      <c r="W318" s="160"/>
      <c r="X318" s="160" t="s">
        <v>532</v>
      </c>
      <c r="Y318" s="150"/>
      <c r="Z318" s="150"/>
      <c r="AA318" s="150"/>
      <c r="AB318" s="150"/>
      <c r="AC318" s="150"/>
      <c r="AD318" s="150"/>
      <c r="AE318" s="150"/>
      <c r="AF318" s="150"/>
      <c r="AG318" s="150" t="s">
        <v>533</v>
      </c>
      <c r="AH318" s="150"/>
      <c r="AI318" s="150"/>
      <c r="AJ318" s="150"/>
      <c r="AK318" s="150"/>
      <c r="AL318" s="150"/>
      <c r="AM318" s="150"/>
      <c r="AN318" s="150"/>
      <c r="AO318" s="150"/>
      <c r="AP318" s="150"/>
      <c r="AQ318" s="150"/>
      <c r="AR318" s="150"/>
      <c r="AS318" s="150"/>
      <c r="AT318" s="150"/>
      <c r="AU318" s="150"/>
      <c r="AV318" s="150"/>
      <c r="AW318" s="150"/>
      <c r="AX318" s="150"/>
      <c r="AY318" s="150"/>
      <c r="AZ318" s="150"/>
      <c r="BA318" s="150"/>
      <c r="BB318" s="150"/>
      <c r="BC318" s="150"/>
      <c r="BD318" s="150"/>
      <c r="BE318" s="150"/>
      <c r="BF318" s="150"/>
      <c r="BG318" s="150"/>
      <c r="BH318" s="150"/>
    </row>
    <row r="319" spans="1:60" outlineLevel="1" x14ac:dyDescent="0.25">
      <c r="A319" s="171">
        <v>138</v>
      </c>
      <c r="B319" s="172" t="s">
        <v>536</v>
      </c>
      <c r="C319" s="186" t="s">
        <v>537</v>
      </c>
      <c r="D319" s="173" t="s">
        <v>531</v>
      </c>
      <c r="E319" s="174">
        <v>1</v>
      </c>
      <c r="F319" s="175"/>
      <c r="G319" s="176">
        <f>ROUND(E319*F319,2)</f>
        <v>0</v>
      </c>
      <c r="H319" s="161"/>
      <c r="I319" s="160">
        <f>ROUND(E319*H319,2)</f>
        <v>0</v>
      </c>
      <c r="J319" s="161"/>
      <c r="K319" s="160">
        <f>ROUND(E319*J319,2)</f>
        <v>0</v>
      </c>
      <c r="L319" s="160">
        <v>21</v>
      </c>
      <c r="M319" s="160">
        <f>G319*(1+L319/100)</f>
        <v>0</v>
      </c>
      <c r="N319" s="160">
        <v>0</v>
      </c>
      <c r="O319" s="160">
        <f>ROUND(E319*N319,2)</f>
        <v>0</v>
      </c>
      <c r="P319" s="160">
        <v>0</v>
      </c>
      <c r="Q319" s="160">
        <f>ROUND(E319*P319,2)</f>
        <v>0</v>
      </c>
      <c r="R319" s="160"/>
      <c r="S319" s="160" t="s">
        <v>143</v>
      </c>
      <c r="T319" s="160" t="s">
        <v>144</v>
      </c>
      <c r="U319" s="160">
        <v>0</v>
      </c>
      <c r="V319" s="160">
        <f>ROUND(E319*U319,2)</f>
        <v>0</v>
      </c>
      <c r="W319" s="160"/>
      <c r="X319" s="160" t="s">
        <v>532</v>
      </c>
      <c r="Y319" s="150"/>
      <c r="Z319" s="150"/>
      <c r="AA319" s="150"/>
      <c r="AB319" s="150"/>
      <c r="AC319" s="150"/>
      <c r="AD319" s="150"/>
      <c r="AE319" s="150"/>
      <c r="AF319" s="150"/>
      <c r="AG319" s="150" t="s">
        <v>533</v>
      </c>
      <c r="AH319" s="150"/>
      <c r="AI319" s="150"/>
      <c r="AJ319" s="150"/>
      <c r="AK319" s="150"/>
      <c r="AL319" s="150"/>
      <c r="AM319" s="150"/>
      <c r="AN319" s="150"/>
      <c r="AO319" s="150"/>
      <c r="AP319" s="150"/>
      <c r="AQ319" s="150"/>
      <c r="AR319" s="150"/>
      <c r="AS319" s="150"/>
      <c r="AT319" s="150"/>
      <c r="AU319" s="150"/>
      <c r="AV319" s="150"/>
      <c r="AW319" s="150"/>
      <c r="AX319" s="150"/>
      <c r="AY319" s="150"/>
      <c r="AZ319" s="150"/>
      <c r="BA319" s="150"/>
      <c r="BB319" s="150"/>
      <c r="BC319" s="150"/>
      <c r="BD319" s="150"/>
      <c r="BE319" s="150"/>
      <c r="BF319" s="150"/>
      <c r="BG319" s="150"/>
      <c r="BH319" s="150"/>
    </row>
    <row r="320" spans="1:60" outlineLevel="1" x14ac:dyDescent="0.25">
      <c r="A320" s="171">
        <v>139</v>
      </c>
      <c r="B320" s="172" t="s">
        <v>543</v>
      </c>
      <c r="C320" s="186" t="s">
        <v>544</v>
      </c>
      <c r="D320" s="173" t="s">
        <v>531</v>
      </c>
      <c r="E320" s="174">
        <v>1</v>
      </c>
      <c r="F320" s="175"/>
      <c r="G320" s="176">
        <f>ROUND(E320*F320,2)</f>
        <v>0</v>
      </c>
      <c r="H320" s="271"/>
      <c r="I320" s="272">
        <f>ROUND(E320*H320,2)</f>
        <v>0</v>
      </c>
      <c r="J320" s="271"/>
      <c r="K320" s="272">
        <f>ROUND(E320*J320,2)</f>
        <v>0</v>
      </c>
      <c r="L320" s="272">
        <v>21</v>
      </c>
      <c r="M320" s="272">
        <f>G320*(1+L320/100)</f>
        <v>0</v>
      </c>
      <c r="N320" s="272">
        <v>0</v>
      </c>
      <c r="O320" s="272">
        <f>ROUND(E320*N320,2)</f>
        <v>0</v>
      </c>
      <c r="P320" s="272">
        <v>0</v>
      </c>
      <c r="Q320" s="272">
        <f>ROUND(E320*P320,2)</f>
        <v>0</v>
      </c>
      <c r="R320" s="272"/>
      <c r="S320" s="272" t="s">
        <v>143</v>
      </c>
      <c r="T320" s="272" t="s">
        <v>144</v>
      </c>
      <c r="U320" s="272">
        <v>0</v>
      </c>
      <c r="V320" s="272">
        <f>ROUND(E320*U320,2)</f>
        <v>0</v>
      </c>
      <c r="W320" s="272"/>
      <c r="X320" s="272" t="s">
        <v>532</v>
      </c>
      <c r="Y320" s="150"/>
      <c r="Z320" s="150"/>
      <c r="AA320" s="150"/>
      <c r="AB320" s="150"/>
      <c r="AC320" s="150"/>
      <c r="AD320" s="150"/>
      <c r="AE320" s="150"/>
      <c r="AF320" s="150"/>
      <c r="AG320" s="150" t="s">
        <v>545</v>
      </c>
      <c r="AH320" s="150"/>
      <c r="AI320" s="150"/>
      <c r="AJ320" s="150"/>
      <c r="AK320" s="150"/>
      <c r="AL320" s="150"/>
      <c r="AM320" s="150"/>
      <c r="AN320" s="150"/>
      <c r="AO320" s="150"/>
      <c r="AP320" s="150"/>
      <c r="AQ320" s="150"/>
      <c r="AR320" s="150"/>
      <c r="AS320" s="150"/>
      <c r="AT320" s="150"/>
      <c r="AU320" s="150"/>
      <c r="AV320" s="150"/>
      <c r="AW320" s="150"/>
      <c r="AX320" s="150"/>
      <c r="AY320" s="150"/>
      <c r="AZ320" s="150"/>
      <c r="BA320" s="150"/>
      <c r="BB320" s="150"/>
      <c r="BC320" s="150"/>
      <c r="BD320" s="150"/>
      <c r="BE320" s="150"/>
      <c r="BF320" s="150"/>
      <c r="BG320" s="150"/>
      <c r="BH320" s="150"/>
    </row>
    <row r="321" spans="1:33" x14ac:dyDescent="0.25">
      <c r="A321" s="3"/>
      <c r="B321" s="4"/>
      <c r="C321" s="190"/>
      <c r="D321" s="6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AE321">
        <v>15</v>
      </c>
      <c r="AF321">
        <v>21</v>
      </c>
      <c r="AG321" t="s">
        <v>125</v>
      </c>
    </row>
    <row r="322" spans="1:33" x14ac:dyDescent="0.25">
      <c r="A322" s="153"/>
      <c r="B322" s="154" t="s">
        <v>31</v>
      </c>
      <c r="C322" s="191"/>
      <c r="D322" s="155"/>
      <c r="E322" s="156"/>
      <c r="F322" s="156"/>
      <c r="G322" s="184">
        <f>G8+G36+G43+G46+G52+G68+G75+G82+G85+G94+G119+G121+G137+G147+G180+G198+G206+G222+G240+G246+G266+G286+G294+G307+G309+G316</f>
        <v>0</v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AE322">
        <f>SUMIF(L7:L319,AE321,G7:G319)</f>
        <v>0</v>
      </c>
      <c r="AF322">
        <f>SUMIF(L7:L319,AF321,G7:G319)</f>
        <v>0</v>
      </c>
      <c r="AG322" t="s">
        <v>538</v>
      </c>
    </row>
    <row r="323" spans="1:33" x14ac:dyDescent="0.25">
      <c r="A323" s="3"/>
      <c r="B323" s="4"/>
      <c r="C323" s="190"/>
      <c r="D323" s="6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33" x14ac:dyDescent="0.25">
      <c r="A324" s="3"/>
      <c r="B324" s="4"/>
      <c r="C324" s="190"/>
      <c r="D324" s="6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33" x14ac:dyDescent="0.25">
      <c r="A325" s="269" t="s">
        <v>539</v>
      </c>
      <c r="B325" s="269"/>
      <c r="C325" s="270"/>
      <c r="D325" s="6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33" x14ac:dyDescent="0.25">
      <c r="A326" s="250"/>
      <c r="B326" s="251"/>
      <c r="C326" s="252"/>
      <c r="D326" s="251"/>
      <c r="E326" s="251"/>
      <c r="F326" s="251"/>
      <c r="G326" s="25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AG326" t="s">
        <v>540</v>
      </c>
    </row>
    <row r="327" spans="1:33" x14ac:dyDescent="0.25">
      <c r="A327" s="254"/>
      <c r="B327" s="255"/>
      <c r="C327" s="256"/>
      <c r="D327" s="255"/>
      <c r="E327" s="255"/>
      <c r="F327" s="255"/>
      <c r="G327" s="257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33" x14ac:dyDescent="0.25">
      <c r="A328" s="254"/>
      <c r="B328" s="255"/>
      <c r="C328" s="256"/>
      <c r="D328" s="255"/>
      <c r="E328" s="255"/>
      <c r="F328" s="255"/>
      <c r="G328" s="257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33" x14ac:dyDescent="0.25">
      <c r="A329" s="254"/>
      <c r="B329" s="255"/>
      <c r="C329" s="256"/>
      <c r="D329" s="255"/>
      <c r="E329" s="255"/>
      <c r="F329" s="255"/>
      <c r="G329" s="257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33" x14ac:dyDescent="0.25">
      <c r="A330" s="258"/>
      <c r="B330" s="259"/>
      <c r="C330" s="260"/>
      <c r="D330" s="259"/>
      <c r="E330" s="259"/>
      <c r="F330" s="259"/>
      <c r="G330" s="26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33" x14ac:dyDescent="0.25">
      <c r="A331" s="3"/>
      <c r="B331" s="4"/>
      <c r="C331" s="190"/>
      <c r="D331" s="6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33" x14ac:dyDescent="0.25">
      <c r="C332" s="192"/>
      <c r="D332" s="10"/>
      <c r="AG332" t="s">
        <v>541</v>
      </c>
    </row>
    <row r="333" spans="1:33" x14ac:dyDescent="0.25">
      <c r="D333" s="10"/>
    </row>
    <row r="334" spans="1:33" x14ac:dyDescent="0.25">
      <c r="D334" s="10"/>
    </row>
    <row r="335" spans="1:33" x14ac:dyDescent="0.25">
      <c r="D335" s="10"/>
    </row>
    <row r="336" spans="1:33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  <row r="5001" spans="4:4" x14ac:dyDescent="0.25">
      <c r="D5001" s="10"/>
    </row>
  </sheetData>
  <mergeCells count="6">
    <mergeCell ref="A326:G330"/>
    <mergeCell ref="A1:G1"/>
    <mergeCell ref="C2:G2"/>
    <mergeCell ref="C3:G3"/>
    <mergeCell ref="C4:G4"/>
    <mergeCell ref="A325:C325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2123_01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2123_01 Pol'!Názvy_tisku</vt:lpstr>
      <vt:lpstr>oadresa</vt:lpstr>
      <vt:lpstr>Stavba!Objednatel</vt:lpstr>
      <vt:lpstr>Stavba!Objekt</vt:lpstr>
      <vt:lpstr>'01 2123_01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Motl</cp:lastModifiedBy>
  <cp:lastPrinted>2019-03-19T12:27:02Z</cp:lastPrinted>
  <dcterms:created xsi:type="dcterms:W3CDTF">2009-04-08T07:15:50Z</dcterms:created>
  <dcterms:modified xsi:type="dcterms:W3CDTF">2021-06-04T08:35:52Z</dcterms:modified>
</cp:coreProperties>
</file>