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285" yWindow="1170" windowWidth="17715" windowHeight="13440" activeTab="2"/>
  </bookViews>
  <sheets>
    <sheet name="Rekapitulace stavby" sheetId="1" r:id="rId1"/>
    <sheet name="15_2019 - Zdravotně techn..." sheetId="2" r:id="rId2"/>
    <sheet name="Pokyny pro vyplnění" sheetId="3" r:id="rId3"/>
  </sheets>
  <definedNames>
    <definedName name="_xlnm._FilterDatabase" localSheetId="1" hidden="1">'15_2019 - Zdravotně techn...'!$C$93:$K$561</definedName>
    <definedName name="_xlnm.Print_Titles" localSheetId="1">'15_2019 - Zdravotně techn...'!$93:$93</definedName>
    <definedName name="_xlnm.Print_Titles" localSheetId="0">'Rekapitulace stavby'!$49:$49</definedName>
    <definedName name="_xlnm.Print_Area" localSheetId="1">'15_2019 - Zdravotně techn...'!$C$4:$J$38,'15_2019 - Zdravotně techn...'!$C$44:$J$73,'15_2019 - Zdravotně techn...'!$C$79:$K$561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559" i="2"/>
  <c r="BH559" i="2"/>
  <c r="BG559" i="2"/>
  <c r="BF559" i="2"/>
  <c r="BE559" i="2"/>
  <c r="T559" i="2"/>
  <c r="R559" i="2"/>
  <c r="P559" i="2"/>
  <c r="BK559" i="2"/>
  <c r="J559" i="2"/>
  <c r="BI556" i="2"/>
  <c r="BH556" i="2"/>
  <c r="BG556" i="2"/>
  <c r="BF556" i="2"/>
  <c r="BE556" i="2"/>
  <c r="T556" i="2"/>
  <c r="R556" i="2"/>
  <c r="P556" i="2"/>
  <c r="BK556" i="2"/>
  <c r="J556" i="2"/>
  <c r="BI553" i="2"/>
  <c r="BH553" i="2"/>
  <c r="BG553" i="2"/>
  <c r="BF553" i="2"/>
  <c r="BE553" i="2"/>
  <c r="T553" i="2"/>
  <c r="R553" i="2"/>
  <c r="P553" i="2"/>
  <c r="BK553" i="2"/>
  <c r="J553" i="2"/>
  <c r="BI550" i="2"/>
  <c r="BH550" i="2"/>
  <c r="BG550" i="2"/>
  <c r="BF550" i="2"/>
  <c r="BE550" i="2"/>
  <c r="T550" i="2"/>
  <c r="R550" i="2"/>
  <c r="P550" i="2"/>
  <c r="BK550" i="2"/>
  <c r="J550" i="2"/>
  <c r="BI547" i="2"/>
  <c r="BH547" i="2"/>
  <c r="BG547" i="2"/>
  <c r="BF547" i="2"/>
  <c r="BE547" i="2"/>
  <c r="T547" i="2"/>
  <c r="R547" i="2"/>
  <c r="P547" i="2"/>
  <c r="BK547" i="2"/>
  <c r="J547" i="2"/>
  <c r="BI544" i="2"/>
  <c r="BH544" i="2"/>
  <c r="BG544" i="2"/>
  <c r="BF544" i="2"/>
  <c r="BE544" i="2"/>
  <c r="T544" i="2"/>
  <c r="T543" i="2" s="1"/>
  <c r="R544" i="2"/>
  <c r="R543" i="2" s="1"/>
  <c r="P544" i="2"/>
  <c r="P543" i="2" s="1"/>
  <c r="BK544" i="2"/>
  <c r="BK543" i="2" s="1"/>
  <c r="J543" i="2" s="1"/>
  <c r="J72" i="2" s="1"/>
  <c r="J544" i="2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T528" i="2" s="1"/>
  <c r="R529" i="2"/>
  <c r="R528" i="2" s="1"/>
  <c r="P529" i="2"/>
  <c r="P528" i="2" s="1"/>
  <c r="BK529" i="2"/>
  <c r="BK528" i="2" s="1"/>
  <c r="J528" i="2" s="1"/>
  <c r="J71" i="2" s="1"/>
  <c r="J529" i="2"/>
  <c r="BE529" i="2" s="1"/>
  <c r="BI526" i="2"/>
  <c r="BH526" i="2"/>
  <c r="BG526" i="2"/>
  <c r="BF526" i="2"/>
  <c r="BE526" i="2"/>
  <c r="T526" i="2"/>
  <c r="R526" i="2"/>
  <c r="P526" i="2"/>
  <c r="BK526" i="2"/>
  <c r="J526" i="2"/>
  <c r="BI523" i="2"/>
  <c r="BH523" i="2"/>
  <c r="BG523" i="2"/>
  <c r="BF523" i="2"/>
  <c r="BE523" i="2"/>
  <c r="T523" i="2"/>
  <c r="R523" i="2"/>
  <c r="P523" i="2"/>
  <c r="BK523" i="2"/>
  <c r="J523" i="2"/>
  <c r="BI520" i="2"/>
  <c r="BH520" i="2"/>
  <c r="BG520" i="2"/>
  <c r="BF520" i="2"/>
  <c r="BE520" i="2"/>
  <c r="T520" i="2"/>
  <c r="R520" i="2"/>
  <c r="P520" i="2"/>
  <c r="BK520" i="2"/>
  <c r="J520" i="2"/>
  <c r="BI517" i="2"/>
  <c r="BH517" i="2"/>
  <c r="BG517" i="2"/>
  <c r="BF517" i="2"/>
  <c r="BE517" i="2"/>
  <c r="T517" i="2"/>
  <c r="R517" i="2"/>
  <c r="P517" i="2"/>
  <c r="BK517" i="2"/>
  <c r="J517" i="2"/>
  <c r="BI514" i="2"/>
  <c r="BH514" i="2"/>
  <c r="BG514" i="2"/>
  <c r="BF514" i="2"/>
  <c r="BE514" i="2"/>
  <c r="T514" i="2"/>
  <c r="R514" i="2"/>
  <c r="P514" i="2"/>
  <c r="BK514" i="2"/>
  <c r="J514" i="2"/>
  <c r="BI511" i="2"/>
  <c r="BH511" i="2"/>
  <c r="BG511" i="2"/>
  <c r="BF511" i="2"/>
  <c r="BE511" i="2"/>
  <c r="T511" i="2"/>
  <c r="R511" i="2"/>
  <c r="P511" i="2"/>
  <c r="BK511" i="2"/>
  <c r="J511" i="2"/>
  <c r="BI508" i="2"/>
  <c r="BH508" i="2"/>
  <c r="BG508" i="2"/>
  <c r="BF508" i="2"/>
  <c r="BE508" i="2"/>
  <c r="T508" i="2"/>
  <c r="R508" i="2"/>
  <c r="P508" i="2"/>
  <c r="BK508" i="2"/>
  <c r="J508" i="2"/>
  <c r="BI505" i="2"/>
  <c r="BH505" i="2"/>
  <c r="BG505" i="2"/>
  <c r="BF505" i="2"/>
  <c r="BE505" i="2"/>
  <c r="T505" i="2"/>
  <c r="R505" i="2"/>
  <c r="P505" i="2"/>
  <c r="BK505" i="2"/>
  <c r="J505" i="2"/>
  <c r="BI502" i="2"/>
  <c r="BH502" i="2"/>
  <c r="BG502" i="2"/>
  <c r="BF502" i="2"/>
  <c r="BE502" i="2"/>
  <c r="T502" i="2"/>
  <c r="R502" i="2"/>
  <c r="P502" i="2"/>
  <c r="BK502" i="2"/>
  <c r="J502" i="2"/>
  <c r="BI499" i="2"/>
  <c r="BH499" i="2"/>
  <c r="BG499" i="2"/>
  <c r="BF499" i="2"/>
  <c r="BE499" i="2"/>
  <c r="T499" i="2"/>
  <c r="R499" i="2"/>
  <c r="P499" i="2"/>
  <c r="BK499" i="2"/>
  <c r="J499" i="2"/>
  <c r="BI496" i="2"/>
  <c r="BH496" i="2"/>
  <c r="BG496" i="2"/>
  <c r="BF496" i="2"/>
  <c r="BE496" i="2"/>
  <c r="T496" i="2"/>
  <c r="R496" i="2"/>
  <c r="P496" i="2"/>
  <c r="BK496" i="2"/>
  <c r="J496" i="2"/>
  <c r="BI493" i="2"/>
  <c r="BH493" i="2"/>
  <c r="BG493" i="2"/>
  <c r="BF493" i="2"/>
  <c r="BE493" i="2"/>
  <c r="T493" i="2"/>
  <c r="R493" i="2"/>
  <c r="P493" i="2"/>
  <c r="BK493" i="2"/>
  <c r="J493" i="2"/>
  <c r="BI490" i="2"/>
  <c r="BH490" i="2"/>
  <c r="BG490" i="2"/>
  <c r="BF490" i="2"/>
  <c r="BE490" i="2"/>
  <c r="T490" i="2"/>
  <c r="R490" i="2"/>
  <c r="P490" i="2"/>
  <c r="BK490" i="2"/>
  <c r="J490" i="2"/>
  <c r="BI487" i="2"/>
  <c r="BH487" i="2"/>
  <c r="BG487" i="2"/>
  <c r="BF487" i="2"/>
  <c r="BE487" i="2"/>
  <c r="T487" i="2"/>
  <c r="R487" i="2"/>
  <c r="P487" i="2"/>
  <c r="BK487" i="2"/>
  <c r="J487" i="2"/>
  <c r="BI484" i="2"/>
  <c r="BH484" i="2"/>
  <c r="BG484" i="2"/>
  <c r="BF484" i="2"/>
  <c r="BE484" i="2"/>
  <c r="T484" i="2"/>
  <c r="R484" i="2"/>
  <c r="P484" i="2"/>
  <c r="BK484" i="2"/>
  <c r="J484" i="2"/>
  <c r="BI482" i="2"/>
  <c r="BH482" i="2"/>
  <c r="BG482" i="2"/>
  <c r="BF482" i="2"/>
  <c r="BE482" i="2"/>
  <c r="T482" i="2"/>
  <c r="R482" i="2"/>
  <c r="P482" i="2"/>
  <c r="BK482" i="2"/>
  <c r="J482" i="2"/>
  <c r="BI480" i="2"/>
  <c r="BH480" i="2"/>
  <c r="BG480" i="2"/>
  <c r="BF480" i="2"/>
  <c r="BE480" i="2"/>
  <c r="T480" i="2"/>
  <c r="R480" i="2"/>
  <c r="P480" i="2"/>
  <c r="BK480" i="2"/>
  <c r="J480" i="2"/>
  <c r="BI477" i="2"/>
  <c r="BH477" i="2"/>
  <c r="BG477" i="2"/>
  <c r="BF477" i="2"/>
  <c r="BE477" i="2"/>
  <c r="T477" i="2"/>
  <c r="R477" i="2"/>
  <c r="P477" i="2"/>
  <c r="BK477" i="2"/>
  <c r="J477" i="2"/>
  <c r="BI474" i="2"/>
  <c r="BH474" i="2"/>
  <c r="BG474" i="2"/>
  <c r="BF474" i="2"/>
  <c r="BE474" i="2"/>
  <c r="T474" i="2"/>
  <c r="R474" i="2"/>
  <c r="P474" i="2"/>
  <c r="BK474" i="2"/>
  <c r="J474" i="2"/>
  <c r="BI471" i="2"/>
  <c r="BH471" i="2"/>
  <c r="BG471" i="2"/>
  <c r="BF471" i="2"/>
  <c r="BE471" i="2"/>
  <c r="T471" i="2"/>
  <c r="R471" i="2"/>
  <c r="P471" i="2"/>
  <c r="BK471" i="2"/>
  <c r="J471" i="2"/>
  <c r="BI468" i="2"/>
  <c r="BH468" i="2"/>
  <c r="BG468" i="2"/>
  <c r="BF468" i="2"/>
  <c r="BE468" i="2"/>
  <c r="T468" i="2"/>
  <c r="R468" i="2"/>
  <c r="P468" i="2"/>
  <c r="BK468" i="2"/>
  <c r="J468" i="2"/>
  <c r="BI465" i="2"/>
  <c r="BH465" i="2"/>
  <c r="BG465" i="2"/>
  <c r="BF465" i="2"/>
  <c r="BE465" i="2"/>
  <c r="T465" i="2"/>
  <c r="R465" i="2"/>
  <c r="P465" i="2"/>
  <c r="BK465" i="2"/>
  <c r="J465" i="2"/>
  <c r="BI462" i="2"/>
  <c r="BH462" i="2"/>
  <c r="BG462" i="2"/>
  <c r="BF462" i="2"/>
  <c r="BE462" i="2"/>
  <c r="T462" i="2"/>
  <c r="R462" i="2"/>
  <c r="P462" i="2"/>
  <c r="BK462" i="2"/>
  <c r="J462" i="2"/>
  <c r="BI459" i="2"/>
  <c r="BH459" i="2"/>
  <c r="BG459" i="2"/>
  <c r="BF459" i="2"/>
  <c r="BE459" i="2"/>
  <c r="T459" i="2"/>
  <c r="R459" i="2"/>
  <c r="P459" i="2"/>
  <c r="BK459" i="2"/>
  <c r="J459" i="2"/>
  <c r="BI456" i="2"/>
  <c r="BH456" i="2"/>
  <c r="BG456" i="2"/>
  <c r="BF456" i="2"/>
  <c r="BE456" i="2"/>
  <c r="T456" i="2"/>
  <c r="R456" i="2"/>
  <c r="P456" i="2"/>
  <c r="BK456" i="2"/>
  <c r="J456" i="2"/>
  <c r="BI453" i="2"/>
  <c r="BH453" i="2"/>
  <c r="BG453" i="2"/>
  <c r="BF453" i="2"/>
  <c r="BE453" i="2"/>
  <c r="T453" i="2"/>
  <c r="R453" i="2"/>
  <c r="P453" i="2"/>
  <c r="BK453" i="2"/>
  <c r="J453" i="2"/>
  <c r="BI450" i="2"/>
  <c r="BH450" i="2"/>
  <c r="BG450" i="2"/>
  <c r="BF450" i="2"/>
  <c r="BE450" i="2"/>
  <c r="T450" i="2"/>
  <c r="R450" i="2"/>
  <c r="P450" i="2"/>
  <c r="BK450" i="2"/>
  <c r="J450" i="2"/>
  <c r="BI447" i="2"/>
  <c r="BH447" i="2"/>
  <c r="BG447" i="2"/>
  <c r="BF447" i="2"/>
  <c r="BE447" i="2"/>
  <c r="T447" i="2"/>
  <c r="R447" i="2"/>
  <c r="P447" i="2"/>
  <c r="BK447" i="2"/>
  <c r="J447" i="2"/>
  <c r="BI444" i="2"/>
  <c r="BH444" i="2"/>
  <c r="BG444" i="2"/>
  <c r="BF444" i="2"/>
  <c r="BE444" i="2"/>
  <c r="T444" i="2"/>
  <c r="R444" i="2"/>
  <c r="P444" i="2"/>
  <c r="BK444" i="2"/>
  <c r="J444" i="2"/>
  <c r="BI441" i="2"/>
  <c r="BH441" i="2"/>
  <c r="BG441" i="2"/>
  <c r="BF441" i="2"/>
  <c r="BE441" i="2"/>
  <c r="T441" i="2"/>
  <c r="R441" i="2"/>
  <c r="P441" i="2"/>
  <c r="BK441" i="2"/>
  <c r="J441" i="2"/>
  <c r="BI438" i="2"/>
  <c r="BH438" i="2"/>
  <c r="BG438" i="2"/>
  <c r="BF438" i="2"/>
  <c r="BE438" i="2"/>
  <c r="T438" i="2"/>
  <c r="R438" i="2"/>
  <c r="P438" i="2"/>
  <c r="BK438" i="2"/>
  <c r="J438" i="2"/>
  <c r="BI435" i="2"/>
  <c r="BH435" i="2"/>
  <c r="BG435" i="2"/>
  <c r="BF435" i="2"/>
  <c r="BE435" i="2"/>
  <c r="T435" i="2"/>
  <c r="R435" i="2"/>
  <c r="P435" i="2"/>
  <c r="BK435" i="2"/>
  <c r="J435" i="2"/>
  <c r="BI432" i="2"/>
  <c r="BH432" i="2"/>
  <c r="BG432" i="2"/>
  <c r="BF432" i="2"/>
  <c r="BE432" i="2"/>
  <c r="T432" i="2"/>
  <c r="R432" i="2"/>
  <c r="P432" i="2"/>
  <c r="BK432" i="2"/>
  <c r="J432" i="2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BE426" i="2"/>
  <c r="T426" i="2"/>
  <c r="R426" i="2"/>
  <c r="P426" i="2"/>
  <c r="BK426" i="2"/>
  <c r="J426" i="2"/>
  <c r="BI423" i="2"/>
  <c r="BH423" i="2"/>
  <c r="BG423" i="2"/>
  <c r="BF423" i="2"/>
  <c r="BE423" i="2"/>
  <c r="T423" i="2"/>
  <c r="R423" i="2"/>
  <c r="P423" i="2"/>
  <c r="BK423" i="2"/>
  <c r="J423" i="2"/>
  <c r="BI420" i="2"/>
  <c r="BH420" i="2"/>
  <c r="BG420" i="2"/>
  <c r="BF420" i="2"/>
  <c r="BE420" i="2"/>
  <c r="T420" i="2"/>
  <c r="R420" i="2"/>
  <c r="P420" i="2"/>
  <c r="BK420" i="2"/>
  <c r="J420" i="2"/>
  <c r="BI417" i="2"/>
  <c r="BH417" i="2"/>
  <c r="BG417" i="2"/>
  <c r="BF417" i="2"/>
  <c r="BE417" i="2"/>
  <c r="T417" i="2"/>
  <c r="R417" i="2"/>
  <c r="P417" i="2"/>
  <c r="BK417" i="2"/>
  <c r="J417" i="2"/>
  <c r="BI414" i="2"/>
  <c r="BH414" i="2"/>
  <c r="BG414" i="2"/>
  <c r="BF414" i="2"/>
  <c r="BE414" i="2"/>
  <c r="T414" i="2"/>
  <c r="R414" i="2"/>
  <c r="P414" i="2"/>
  <c r="BK414" i="2"/>
  <c r="J414" i="2"/>
  <c r="BI411" i="2"/>
  <c r="BH411" i="2"/>
  <c r="BG411" i="2"/>
  <c r="BF411" i="2"/>
  <c r="BE411" i="2"/>
  <c r="T411" i="2"/>
  <c r="T410" i="2" s="1"/>
  <c r="R411" i="2"/>
  <c r="R410" i="2" s="1"/>
  <c r="P411" i="2"/>
  <c r="P410" i="2" s="1"/>
  <c r="BK411" i="2"/>
  <c r="BK410" i="2" s="1"/>
  <c r="J410" i="2" s="1"/>
  <c r="J70" i="2" s="1"/>
  <c r="J411" i="2"/>
  <c r="BI408" i="2"/>
  <c r="BH408" i="2"/>
  <c r="BG408" i="2"/>
  <c r="BF408" i="2"/>
  <c r="T408" i="2"/>
  <c r="R408" i="2"/>
  <c r="P408" i="2"/>
  <c r="BK408" i="2"/>
  <c r="J408" i="2"/>
  <c r="BE408" i="2" s="1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T402" i="2"/>
  <c r="R402" i="2"/>
  <c r="P402" i="2"/>
  <c r="BK402" i="2"/>
  <c r="J402" i="2"/>
  <c r="BE402" i="2" s="1"/>
  <c r="BI399" i="2"/>
  <c r="BH399" i="2"/>
  <c r="BG399" i="2"/>
  <c r="BF399" i="2"/>
  <c r="T399" i="2"/>
  <c r="R399" i="2"/>
  <c r="P399" i="2"/>
  <c r="BK399" i="2"/>
  <c r="J399" i="2"/>
  <c r="BE399" i="2" s="1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1" i="2"/>
  <c r="BH381" i="2"/>
  <c r="BG381" i="2"/>
  <c r="BF381" i="2"/>
  <c r="T381" i="2"/>
  <c r="R381" i="2"/>
  <c r="P381" i="2"/>
  <c r="BK381" i="2"/>
  <c r="J381" i="2"/>
  <c r="BE381" i="2" s="1"/>
  <c r="BI378" i="2"/>
  <c r="BH378" i="2"/>
  <c r="BG378" i="2"/>
  <c r="BF378" i="2"/>
  <c r="T378" i="2"/>
  <c r="R378" i="2"/>
  <c r="P378" i="2"/>
  <c r="BK378" i="2"/>
  <c r="J378" i="2"/>
  <c r="BE378" i="2" s="1"/>
  <c r="BI375" i="2"/>
  <c r="BH375" i="2"/>
  <c r="BG375" i="2"/>
  <c r="BF375" i="2"/>
  <c r="T375" i="2"/>
  <c r="R375" i="2"/>
  <c r="P375" i="2"/>
  <c r="BK375" i="2"/>
  <c r="J375" i="2"/>
  <c r="BE375" i="2" s="1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T369" i="2"/>
  <c r="R369" i="2"/>
  <c r="P369" i="2"/>
  <c r="BK369" i="2"/>
  <c r="J369" i="2"/>
  <c r="BE369" i="2" s="1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T342" i="2"/>
  <c r="R342" i="2"/>
  <c r="P342" i="2"/>
  <c r="BK342" i="2"/>
  <c r="J342" i="2"/>
  <c r="BE342" i="2" s="1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T336" i="2"/>
  <c r="R336" i="2"/>
  <c r="P336" i="2"/>
  <c r="BK336" i="2"/>
  <c r="J336" i="2"/>
  <c r="BE336" i="2" s="1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BE327" i="2"/>
  <c r="T327" i="2"/>
  <c r="R327" i="2"/>
  <c r="P327" i="2"/>
  <c r="BK327" i="2"/>
  <c r="J327" i="2"/>
  <c r="BI324" i="2"/>
  <c r="BH324" i="2"/>
  <c r="BG324" i="2"/>
  <c r="BF324" i="2"/>
  <c r="BE324" i="2"/>
  <c r="T324" i="2"/>
  <c r="R324" i="2"/>
  <c r="P324" i="2"/>
  <c r="BK324" i="2"/>
  <c r="J324" i="2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BE303" i="2"/>
  <c r="T303" i="2"/>
  <c r="R303" i="2"/>
  <c r="P303" i="2"/>
  <c r="BK303" i="2"/>
  <c r="J303" i="2"/>
  <c r="BI300" i="2"/>
  <c r="BH300" i="2"/>
  <c r="BG300" i="2"/>
  <c r="BF300" i="2"/>
  <c r="BE300" i="2"/>
  <c r="T300" i="2"/>
  <c r="R300" i="2"/>
  <c r="P300" i="2"/>
  <c r="BK300" i="2"/>
  <c r="J300" i="2"/>
  <c r="BI297" i="2"/>
  <c r="BH297" i="2"/>
  <c r="BG297" i="2"/>
  <c r="BF297" i="2"/>
  <c r="BE297" i="2"/>
  <c r="T297" i="2"/>
  <c r="R297" i="2"/>
  <c r="P297" i="2"/>
  <c r="BK297" i="2"/>
  <c r="J297" i="2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BE288" i="2"/>
  <c r="T288" i="2"/>
  <c r="R288" i="2"/>
  <c r="P288" i="2"/>
  <c r="BK288" i="2"/>
  <c r="J288" i="2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BE282" i="2"/>
  <c r="T282" i="2"/>
  <c r="R282" i="2"/>
  <c r="P282" i="2"/>
  <c r="BK282" i="2"/>
  <c r="J282" i="2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T272" i="2" s="1"/>
  <c r="R273" i="2"/>
  <c r="R272" i="2" s="1"/>
  <c r="P273" i="2"/>
  <c r="P272" i="2" s="1"/>
  <c r="BK273" i="2"/>
  <c r="BK272" i="2" s="1"/>
  <c r="J272" i="2" s="1"/>
  <c r="J69" i="2" s="1"/>
  <c r="J273" i="2"/>
  <c r="BI270" i="2"/>
  <c r="BH270" i="2"/>
  <c r="BG270" i="2"/>
  <c r="BF270" i="2"/>
  <c r="T270" i="2"/>
  <c r="R270" i="2"/>
  <c r="P270" i="2"/>
  <c r="BK270" i="2"/>
  <c r="J270" i="2"/>
  <c r="BE270" i="2" s="1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8" i="2"/>
  <c r="BH228" i="2"/>
  <c r="BG228" i="2"/>
  <c r="BF228" i="2"/>
  <c r="BE228" i="2"/>
  <c r="T228" i="2"/>
  <c r="R228" i="2"/>
  <c r="P228" i="2"/>
  <c r="BK228" i="2"/>
  <c r="J228" i="2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6" i="2"/>
  <c r="BH216" i="2"/>
  <c r="BG216" i="2"/>
  <c r="BF216" i="2"/>
  <c r="BE216" i="2"/>
  <c r="T216" i="2"/>
  <c r="R216" i="2"/>
  <c r="P216" i="2"/>
  <c r="BK216" i="2"/>
  <c r="J216" i="2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3" i="2"/>
  <c r="BH183" i="2"/>
  <c r="BG183" i="2"/>
  <c r="BF183" i="2"/>
  <c r="BE183" i="2"/>
  <c r="T183" i="2"/>
  <c r="R183" i="2"/>
  <c r="P183" i="2"/>
  <c r="BK183" i="2"/>
  <c r="J183" i="2"/>
  <c r="BI180" i="2"/>
  <c r="BH180" i="2"/>
  <c r="BG180" i="2"/>
  <c r="BF180" i="2"/>
  <c r="BE180" i="2"/>
  <c r="T180" i="2"/>
  <c r="T179" i="2" s="1"/>
  <c r="T178" i="2" s="1"/>
  <c r="R180" i="2"/>
  <c r="R179" i="2" s="1"/>
  <c r="R178" i="2" s="1"/>
  <c r="P180" i="2"/>
  <c r="P179" i="2" s="1"/>
  <c r="P178" i="2" s="1"/>
  <c r="BK180" i="2"/>
  <c r="BK179" i="2" s="1"/>
  <c r="J180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BE167" i="2"/>
  <c r="T167" i="2"/>
  <c r="T166" i="2" s="1"/>
  <c r="R167" i="2"/>
  <c r="R166" i="2" s="1"/>
  <c r="P167" i="2"/>
  <c r="P166" i="2" s="1"/>
  <c r="BK167" i="2"/>
  <c r="BK166" i="2" s="1"/>
  <c r="J166" i="2" s="1"/>
  <c r="J66" i="2" s="1"/>
  <c r="J167" i="2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136" i="2"/>
  <c r="BE136" i="2" s="1"/>
  <c r="J65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129" i="2"/>
  <c r="BE129" i="2" s="1"/>
  <c r="J64" i="2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T121" i="2" s="1"/>
  <c r="R122" i="2"/>
  <c r="R121" i="2" s="1"/>
  <c r="P122" i="2"/>
  <c r="P121" i="2" s="1"/>
  <c r="BK122" i="2"/>
  <c r="BK121" i="2" s="1"/>
  <c r="J121" i="2" s="1"/>
  <c r="J122" i="2"/>
  <c r="BE122" i="2" s="1"/>
  <c r="J63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7" i="2"/>
  <c r="F36" i="2" s="1"/>
  <c r="BD53" i="1" s="1"/>
  <c r="BH97" i="2"/>
  <c r="F35" i="2" s="1"/>
  <c r="BC53" i="1" s="1"/>
  <c r="BG97" i="2"/>
  <c r="F34" i="2" s="1"/>
  <c r="BB53" i="1" s="1"/>
  <c r="BF97" i="2"/>
  <c r="BE97" i="2"/>
  <c r="T97" i="2"/>
  <c r="T96" i="2" s="1"/>
  <c r="T95" i="2" s="1"/>
  <c r="T94" i="2" s="1"/>
  <c r="R97" i="2"/>
  <c r="R96" i="2" s="1"/>
  <c r="R95" i="2" s="1"/>
  <c r="R94" i="2" s="1"/>
  <c r="P97" i="2"/>
  <c r="P96" i="2" s="1"/>
  <c r="P95" i="2" s="1"/>
  <c r="P94" i="2" s="1"/>
  <c r="AU53" i="1" s="1"/>
  <c r="BK97" i="2"/>
  <c r="BK96" i="2" s="1"/>
  <c r="J97" i="2"/>
  <c r="J90" i="2"/>
  <c r="F90" i="2"/>
  <c r="F88" i="2"/>
  <c r="E86" i="2"/>
  <c r="J55" i="2"/>
  <c r="F55" i="2"/>
  <c r="F53" i="2"/>
  <c r="E51" i="2"/>
  <c r="J20" i="2"/>
  <c r="E20" i="2"/>
  <c r="F56" i="2" s="1"/>
  <c r="J19" i="2"/>
  <c r="J14" i="2"/>
  <c r="J88" i="2" s="1"/>
  <c r="E7" i="2"/>
  <c r="E47" i="2" s="1"/>
  <c r="BD52" i="1"/>
  <c r="BC52" i="1"/>
  <c r="BB52" i="1"/>
  <c r="AY52" i="1"/>
  <c r="AX52" i="1"/>
  <c r="AU52" i="1"/>
  <c r="AS52" i="1"/>
  <c r="BD51" i="1"/>
  <c r="W30" i="1" s="1"/>
  <c r="BC51" i="1"/>
  <c r="W29" i="1" s="1"/>
  <c r="BB51" i="1"/>
  <c r="W28" i="1" s="1"/>
  <c r="AY51" i="1"/>
  <c r="AX51" i="1"/>
  <c r="AU51" i="1"/>
  <c r="AS51" i="1"/>
  <c r="L47" i="1"/>
  <c r="AM46" i="1"/>
  <c r="L46" i="1"/>
  <c r="AM44" i="1"/>
  <c r="L44" i="1"/>
  <c r="L42" i="1"/>
  <c r="L41" i="1"/>
  <c r="J53" i="2" l="1"/>
  <c r="E82" i="2"/>
  <c r="F91" i="2"/>
  <c r="J96" i="2"/>
  <c r="J62" i="2" s="1"/>
  <c r="BK95" i="2"/>
  <c r="F32" i="2"/>
  <c r="AZ53" i="1" s="1"/>
  <c r="AZ52" i="1" s="1"/>
  <c r="J32" i="2"/>
  <c r="AV53" i="1" s="1"/>
  <c r="F33" i="2"/>
  <c r="BA53" i="1" s="1"/>
  <c r="BA52" i="1" s="1"/>
  <c r="J33" i="2"/>
  <c r="AW53" i="1" s="1"/>
  <c r="J179" i="2"/>
  <c r="J68" i="2" s="1"/>
  <c r="BK178" i="2"/>
  <c r="J178" i="2" s="1"/>
  <c r="J67" i="2" s="1"/>
  <c r="AW52" i="1" l="1"/>
  <c r="BA51" i="1"/>
  <c r="AZ51" i="1"/>
  <c r="AV52" i="1"/>
  <c r="AT52" i="1" s="1"/>
  <c r="AT53" i="1"/>
  <c r="J95" i="2"/>
  <c r="J61" i="2" s="1"/>
  <c r="BK94" i="2"/>
  <c r="J94" i="2" s="1"/>
  <c r="W27" i="1" l="1"/>
  <c r="AW51" i="1"/>
  <c r="AK27" i="1" s="1"/>
  <c r="J60" i="2"/>
  <c r="J29" i="2"/>
  <c r="AV51" i="1"/>
  <c r="W26" i="1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<sst xmlns="http://schemas.openxmlformats.org/spreadsheetml/2006/main" count="5073" uniqueCount="979">
  <si>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</si>
  <si>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</si>
  <si>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</si>
  <si>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</si>
  <si>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</si>
  <si>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</si>
  <si>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</si>
  <si>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{19c36a78-f548-404d-ba8b-2e16321cd1a8}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</si>
  <si>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</si>
  <si>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</si>
  <si>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</si>
  <si>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</si>
  <si>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</si>
  <si>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</si>
  <si>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</si>
  <si>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</si>
  <si>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</si>
  <si>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</si>
  <si>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</si>
  <si>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</si>
  <si>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</si>
  <si>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</si>
  <si>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</si>
  <si>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</si>
  <si>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</si>
  <si>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</si>
  <si>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</si>
  <si>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</si>
  <si>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</si>
  <si>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</si>
  <si>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</si>
  <si>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</si>
  <si>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</si>
  <si>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</si>
  <si>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</si>
  <si>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</si>
  <si>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</si>
  <si>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</si>
  <si>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</si>
  <si>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</si>
  <si>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</si>
  <si>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</si>
  <si>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</si>
  <si>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</si>
  <si>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</si>
  <si>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</si>
  <si>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</si>
  <si>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</si>
  <si>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</si>
  <si>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</si>
  <si>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</si>
  <si>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</si>
  <si>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</si>
  <si>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</si>
  <si>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</si>
  <si>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</si>
  <si>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</si>
  <si>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</si>
  <si>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</si>
  <si>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</si>
  <si>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</si>
  <si>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</si>
  <si>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</si>
  <si>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</si>
  <si>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</si>
  <si>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</si>
  <si>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</si>
  <si>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</si>
  <si>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</si>
  <si>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</si>
  <si>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</si>
  <si>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</si>
  <si>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</si>
  <si>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</si>
  <si>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</si>
  <si>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</si>
  <si>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SO02_Sportovní hala</t>
  </si>
  <si>
    <t>STA</t>
  </si>
  <si>
    <t>1</t>
  </si>
  <si>
    <t>{d1d0c409-de53-459a-b96b-5c9f2cbfa49b}</t>
  </si>
  <si>
    <t>2</t>
  </si>
  <si>
    <t>/</t>
  </si>
  <si>
    <t>Zdravotně technické instalace</t>
  </si>
  <si>
    <t>Soupis</t>
  </si>
  <si>
    <t>{05e20d3b-3c45-49f5-904f-b218d73b06f1}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</si>
  <si>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</si>
  <si>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</si>
  <si>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</si>
  <si>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</si>
  <si>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</si>
  <si>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</si>
  <si>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</si>
  <si>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15_2019 - SO02_Sportovní hala</t>
  </si>
  <si>
    <t>Soupis:</t>
  </si>
  <si>
    <t>15_2019 -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</si>
  <si>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</si>
  <si>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</si>
  <si>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</si>
  <si>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</si>
  <si>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</si>
  <si>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</si>
  <si>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</si>
  <si>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</si>
  <si>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</si>
  <si>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</si>
  <si>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</si>
  <si>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</si>
  <si>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</si>
  <si>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</si>
  <si>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</si>
  <si>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</si>
  <si>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</si>
  <si>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</si>
  <si>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</si>
  <si>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</si>
  <si>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</si>
  <si>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</si>
  <si>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</si>
  <si>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</si>
  <si>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</si>
  <si>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</si>
  <si>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</si>
  <si>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</si>
  <si>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</si>
  <si>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</si>
  <si>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</si>
  <si>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</si>
  <si>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</si>
  <si>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</si>
  <si>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</si>
  <si>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</si>
  <si>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132301202</t>
  </si>
  <si>
    <t>Hloubení zapažených i nezapažených rýh šířky přes 600 do 2 000 mm s urovnáním dna do předepsaného profilu a spádu v hornině tř. 4 přes 100 do 1 000 m3</t>
  </si>
  <si>
    <t>m3</t>
  </si>
  <si>
    <t>CS ÚRS 2017 01</t>
  </si>
  <si>
    <t>4</t>
  </si>
  <si>
    <t>-1075392750</t>
  </si>
  <si>
    <t>P</t>
  </si>
  <si>
    <t>Poznámka k položce:
viz.výkr.č. D.1.4.1-01-06</t>
  </si>
  <si>
    <t>VV</t>
  </si>
  <si>
    <t>136*0,9*1,1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</si>
  <si>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</si>
  <si>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</si>
  <si>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28486715</t>
  </si>
  <si>
    <t>0,9*1,1*136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</si>
  <si>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</si>
  <si>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</si>
  <si>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</si>
  <si>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1885438133</t>
  </si>
  <si>
    <t>55,08+12,24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</si>
  <si>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</si>
  <si>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</si>
  <si>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-2100425432</t>
  </si>
  <si>
    <t>5</t>
  </si>
  <si>
    <t>167101102</t>
  </si>
  <si>
    <t>Nakládání, skládání a překládání neulehlého výkopku nebo sypaniny nakládání, množství přes 100 m3, z hornin tř. 1 až 4</t>
  </si>
  <si>
    <t>-1793630465</t>
  </si>
  <si>
    <t>6</t>
  </si>
  <si>
    <t>174101101</t>
  </si>
  <si>
    <t>Zásyp sypaninou z jakékoliv horniny s uložením výkopku ve vrstvách se zhutněním jam, šachet, rýh nebo kolem objektů v těchto vykopávkách</t>
  </si>
  <si>
    <t>-896165498</t>
  </si>
  <si>
    <t>136*0,9*0,65</t>
  </si>
  <si>
    <t>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</si>
  <si>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</si>
  <si>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</si>
  <si>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1844637572</t>
  </si>
  <si>
    <t>136*0,9*0,45</t>
  </si>
  <si>
    <t>8</t>
  </si>
  <si>
    <t>M</t>
  </si>
  <si>
    <t>583373080</t>
  </si>
  <si>
    <t>štěrkopísek frakce 0-2 třída B</t>
  </si>
  <si>
    <t>t</t>
  </si>
  <si>
    <t>-832390730</t>
  </si>
  <si>
    <t>55,08*1,6</t>
  </si>
  <si>
    <t>Vodorovné konstrukce</t>
  </si>
  <si>
    <t>9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</si>
  <si>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</si>
  <si>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</si>
  <si>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</si>
  <si>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472356054</t>
  </si>
  <si>
    <t>Poznámka k položce:
výkr.č.D.1.4.1.b-01-06</t>
  </si>
  <si>
    <t>19</t>
  </si>
  <si>
    <t>10</t>
  </si>
  <si>
    <t>451573111</t>
  </si>
  <si>
    <t>Lože pod potrubí, stoky a drobné objekty v otevřeném výkopu z písku a štěrkopísku do 63 mm</t>
  </si>
  <si>
    <t>-1378722219</t>
  </si>
  <si>
    <t>136*0,9*0,1</t>
  </si>
  <si>
    <t>Úpravy povrchů, podlahy a osazování výplní</t>
  </si>
  <si>
    <t>11</t>
  </si>
  <si>
    <t>612135101</t>
  </si>
  <si>
    <t>Hrubá výplň rýh maltou jakékoli šířky rýhy ve stěnách</t>
  </si>
  <si>
    <t>m2</t>
  </si>
  <si>
    <t>210749351</t>
  </si>
  <si>
    <t>(38+120+20+40)*0,15</t>
  </si>
  <si>
    <t>12</t>
  </si>
  <si>
    <t>612325121</t>
  </si>
  <si>
    <t>Vápenocementová nebo vápenná omítka rýh štuková ve stěnách, šířky rýhy do 150 mm</t>
  </si>
  <si>
    <t>45176235</t>
  </si>
  <si>
    <t>Ostatní konstrukce a práce, bourání</t>
  </si>
  <si>
    <t>13</t>
  </si>
  <si>
    <t>953941511</t>
  </si>
  <si>
    <t>Osazení drobných kovových výrobků bez jejich dodání s vysekáním kapes pro upevňovací prvky se zazděním, zabetonováním nebo zalitím věšáků pro vedení pod betonovým stropem</t>
  </si>
  <si>
    <t>-21215578</t>
  </si>
  <si>
    <t>Poznámka k položce:
viz.výkr.č. D.1.4.1-01-16</t>
  </si>
  <si>
    <t>8+4</t>
  </si>
  <si>
    <t>14</t>
  </si>
  <si>
    <t>286156580</t>
  </si>
  <si>
    <t>instalační objímka pevná dvoušroubová HTPO DN 75</t>
  </si>
  <si>
    <t>-454399037</t>
  </si>
  <si>
    <t>286156590</t>
  </si>
  <si>
    <t>instalační objímka pevná dvoušroubová HTPO DN 110</t>
  </si>
  <si>
    <t>1630460382</t>
  </si>
  <si>
    <t>16</t>
  </si>
  <si>
    <t>286156620</t>
  </si>
  <si>
    <t>připevňovací matice pro HTPO</t>
  </si>
  <si>
    <t>1169496018</t>
  </si>
  <si>
    <t>17</t>
  </si>
  <si>
    <t>286156630</t>
  </si>
  <si>
    <t>připevňovací šroub pro HTPO</t>
  </si>
  <si>
    <t>-192159112</t>
  </si>
  <si>
    <t>18</t>
  </si>
  <si>
    <t>972054241</t>
  </si>
  <si>
    <t>Vybourání otvorů ve stropech nebo klenbách železobetonových bez odstranění podlahy a násypu, plochy do 0,09 m2, tl. do 150 mm</t>
  </si>
  <si>
    <t>639820033</t>
  </si>
  <si>
    <t>974031142</t>
  </si>
  <si>
    <t>Vysekání rýh ve zdivu cihelném na maltu vápennou nebo vápenocementovou do hl. 70 mm a šířky do 70 mm</t>
  </si>
  <si>
    <t>m</t>
  </si>
  <si>
    <t>877689330</t>
  </si>
  <si>
    <t>38</t>
  </si>
  <si>
    <t>20</t>
  </si>
  <si>
    <t>974031143</t>
  </si>
  <si>
    <t>Vysekání rýh ve zdivu cihelném na maltu vápennou nebo vápenocementovou do hl. 70 mm a šířky do 100 mm</t>
  </si>
  <si>
    <t>-860875535</t>
  </si>
  <si>
    <t>120</t>
  </si>
  <si>
    <t>974031153</t>
  </si>
  <si>
    <t>Vysekání rýh ve zdivu cihelném na maltu vápennou nebo vápenocementovou do hl. 100 mm a šířky do 100 mm</t>
  </si>
  <si>
    <t>-226421146</t>
  </si>
  <si>
    <t>22</t>
  </si>
  <si>
    <t>974031164</t>
  </si>
  <si>
    <t>Vysekání rýh ve zdivu cihelném na maltu vápennou nebo vápenocementovou do hl. 150 mm a šířky do 150 mm</t>
  </si>
  <si>
    <t>-1838150768</t>
  </si>
  <si>
    <t>40</t>
  </si>
  <si>
    <t>997</t>
  </si>
  <si>
    <t>Přesun sutě</t>
  </si>
  <si>
    <t>23</t>
  </si>
  <si>
    <t>997013151</t>
  </si>
  <si>
    <t>Vnitrostaveništní doprava suti a vybouraných hmot vodorovně do 50 m svisle s omezením mechanizace pro budovy a haly výšky do 6 m</t>
  </si>
  <si>
    <t>-804404303</t>
  </si>
  <si>
    <t>24</t>
  </si>
  <si>
    <t>997013509</t>
  </si>
  <si>
    <t>Odvoz suti a vybouraných hmot na skládku nebo meziskládku se složením, na vzdálenost Příplatek k ceně za každý další i započatý 1 km přes 1 km</t>
  </si>
  <si>
    <t>2127102769</t>
  </si>
  <si>
    <t>4,47</t>
  </si>
  <si>
    <t>25</t>
  </si>
  <si>
    <t>997013511</t>
  </si>
  <si>
    <t>Odvoz suti a vybouraných hmot z meziskládky na skládku s naložením a se složením, na vzdálenost do 1 km</t>
  </si>
  <si>
    <t>-1310244653</t>
  </si>
  <si>
    <t>26</t>
  </si>
  <si>
    <t>997013831</t>
  </si>
  <si>
    <t>Poplatek za uložení stavebního odpadu na skládce (skládkovné) směsného</t>
  </si>
  <si>
    <t>1695226940</t>
  </si>
  <si>
    <t>PSV</t>
  </si>
  <si>
    <t>Práce a dodávky PSV</t>
  </si>
  <si>
    <t>721</t>
  </si>
  <si>
    <t>Zdravotechnika - vnitřní kanalizace</t>
  </si>
  <si>
    <t>27</t>
  </si>
  <si>
    <t>721173722</t>
  </si>
  <si>
    <t>Potrubí PEHD d40, tvarovky+uchycení</t>
  </si>
  <si>
    <t>-1508113683</t>
  </si>
  <si>
    <t>28</t>
  </si>
  <si>
    <t>721173723</t>
  </si>
  <si>
    <t>Potrubí PEHD d50, tvarovky+uchycení</t>
  </si>
  <si>
    <t>-1725088998</t>
  </si>
  <si>
    <t>33</t>
  </si>
  <si>
    <t>29</t>
  </si>
  <si>
    <t>721173704</t>
  </si>
  <si>
    <t>Potrubí PEHD d56, tvarovky+uchycení</t>
  </si>
  <si>
    <t>-841569995</t>
  </si>
  <si>
    <t>30</t>
  </si>
  <si>
    <t>721173604</t>
  </si>
  <si>
    <t>Potrubí PEHD d63, tvarovky+uchycení</t>
  </si>
  <si>
    <t>-1023561426</t>
  </si>
  <si>
    <t>31</t>
  </si>
  <si>
    <t>721173605</t>
  </si>
  <si>
    <t>Potrubí PEHD d75, tvarovky+uchycení</t>
  </si>
  <si>
    <t>1107500029</t>
  </si>
  <si>
    <t>32</t>
  </si>
  <si>
    <t>721173606</t>
  </si>
  <si>
    <t>Potrubí PEHD d90, tvarovky+uchycení</t>
  </si>
  <si>
    <t>126884790</t>
  </si>
  <si>
    <t>721173607</t>
  </si>
  <si>
    <t>Potrubí PEHD d110, tvarovky+uchycení</t>
  </si>
  <si>
    <t>-61487759</t>
  </si>
  <si>
    <t>34</t>
  </si>
  <si>
    <t>721173401</t>
  </si>
  <si>
    <t>Potrubí z plastových trub PVC SN4 svodné (ležaté) DN 110</t>
  </si>
  <si>
    <t>-1613107742</t>
  </si>
  <si>
    <t>60</t>
  </si>
  <si>
    <t>35</t>
  </si>
  <si>
    <t>721173402</t>
  </si>
  <si>
    <t>Potrubí z plastových trub PVC SN4 svodné (ležaté) DN 125</t>
  </si>
  <si>
    <t>1079884346</t>
  </si>
  <si>
    <t>52</t>
  </si>
  <si>
    <t>36</t>
  </si>
  <si>
    <t>721173403</t>
  </si>
  <si>
    <t>Potrubí z plastových trub PVC SN4 svodné (ležaté) DN 160</t>
  </si>
  <si>
    <t>212534445</t>
  </si>
  <si>
    <t>37</t>
  </si>
  <si>
    <t>721174004</t>
  </si>
  <si>
    <t>Potrubí z plastových trub polypropylenové svodné (ležaté) DN 70</t>
  </si>
  <si>
    <t>487285131</t>
  </si>
  <si>
    <t>4+4</t>
  </si>
  <si>
    <t>721174005</t>
  </si>
  <si>
    <t>Potrubí z plastových trub polypropylenové svodné (ležaté) DN 100</t>
  </si>
  <si>
    <t>-491658797</t>
  </si>
  <si>
    <t>39</t>
  </si>
  <si>
    <t>721174024</t>
  </si>
  <si>
    <t>Potrubí z plastových trub polypropylenové odpadní (svislé) DN 70</t>
  </si>
  <si>
    <t>336381928</t>
  </si>
  <si>
    <t>721174025</t>
  </si>
  <si>
    <t>Potrubí z plastových trub polypropylenové odpadní (svislé) DN 100</t>
  </si>
  <si>
    <t>-1924257708</t>
  </si>
  <si>
    <t>41</t>
  </si>
  <si>
    <t>721174043</t>
  </si>
  <si>
    <t>Potrubí z plastových trub polypropylenové připojovací DN 50</t>
  </si>
  <si>
    <t>-1104574320</t>
  </si>
  <si>
    <t>44</t>
  </si>
  <si>
    <t>42</t>
  </si>
  <si>
    <t>721174045</t>
  </si>
  <si>
    <t>Potrubí z plastových trub polypropylenové připojovací DN 100</t>
  </si>
  <si>
    <t>436012701</t>
  </si>
  <si>
    <t>43</t>
  </si>
  <si>
    <t>721194105</t>
  </si>
  <si>
    <t>Vyměření přípojek na potrubí vyvedení a upevnění odpadních výpustek DN 50</t>
  </si>
  <si>
    <t>1229973422</t>
  </si>
  <si>
    <t>721194109</t>
  </si>
  <si>
    <t>Vyměření přípojek na potrubí vyvedení a upevnění odpadních výpustek DN 100</t>
  </si>
  <si>
    <t>1411280757</t>
  </si>
  <si>
    <t>45</t>
  </si>
  <si>
    <t>721211422</t>
  </si>
  <si>
    <t>Podlahové vpusti se svislým odtokem DN 50/75/110 mřížka nerez 138x138</t>
  </si>
  <si>
    <t>368692454</t>
  </si>
  <si>
    <t>2+1</t>
  </si>
  <si>
    <t>46</t>
  </si>
  <si>
    <t>721233211</t>
  </si>
  <si>
    <t>Střešní vtok pro podtlakové odvodnění D50 osazení do žlabu, napojení na folii, elektrický ohřev, set pro připojení parozábrany D50</t>
  </si>
  <si>
    <t>1369767704</t>
  </si>
  <si>
    <t>2+2</t>
  </si>
  <si>
    <t>47</t>
  </si>
  <si>
    <t>721233212</t>
  </si>
  <si>
    <t>Střešní vtok pro podtlakové odvodnění D75 osazení do žlabu, napojení na folii, elektrický ohřev, set pro připojení parozábrany D75</t>
  </si>
  <si>
    <t>-1248360987</t>
  </si>
  <si>
    <t>48</t>
  </si>
  <si>
    <t>721273152</t>
  </si>
  <si>
    <t xml:space="preserve">Ventilační hlavice z polypropylenu (PP) DN 75 </t>
  </si>
  <si>
    <t>-1827824936</t>
  </si>
  <si>
    <t>49</t>
  </si>
  <si>
    <t>721273153</t>
  </si>
  <si>
    <t xml:space="preserve">Ventilační hlavice z polypropylenu (PP) DN 110 </t>
  </si>
  <si>
    <t>-813247082</t>
  </si>
  <si>
    <t>50</t>
  </si>
  <si>
    <t>721274121</t>
  </si>
  <si>
    <t>Ventily přivzdušňovací odpadních potrubí vnitřní od DN 32 do DN 50</t>
  </si>
  <si>
    <t>267170514</t>
  </si>
  <si>
    <t>51</t>
  </si>
  <si>
    <t>721274122</t>
  </si>
  <si>
    <t>Ventily přivzdušňovací odpadních potrubí vnitřní DN 75</t>
  </si>
  <si>
    <t>630660118</t>
  </si>
  <si>
    <t>721274124</t>
  </si>
  <si>
    <t>Ventily přivzdušňovací odpadních potrubí vnitřní DN 110</t>
  </si>
  <si>
    <t>-699537514</t>
  </si>
  <si>
    <t>53</t>
  </si>
  <si>
    <t>551618410</t>
  </si>
  <si>
    <t>vtok se zápachovou uzávěrkou DN 40</t>
  </si>
  <si>
    <t>-1223868289</t>
  </si>
  <si>
    <t>54</t>
  </si>
  <si>
    <t>725980123</t>
  </si>
  <si>
    <t>Dvířka 15/30</t>
  </si>
  <si>
    <t>763138138</t>
  </si>
  <si>
    <t>55</t>
  </si>
  <si>
    <t>721290111</t>
  </si>
  <si>
    <t>Zkouška těsnosti kanalizace v objektech vodou do DN 125</t>
  </si>
  <si>
    <t>1483717461</t>
  </si>
  <si>
    <t>60+52+98+54+8+4+22+40+44+21+22</t>
  </si>
  <si>
    <t>56</t>
  </si>
  <si>
    <t>721290112</t>
  </si>
  <si>
    <t>Zkouška těsnosti kanalizace v objektech vodou DN 150 nebo DN 200</t>
  </si>
  <si>
    <t>2118649868</t>
  </si>
  <si>
    <t>24+16</t>
  </si>
  <si>
    <t>57</t>
  </si>
  <si>
    <t>998721101</t>
  </si>
  <si>
    <t>Přesun hmot pro vnitřní kanalizace stanovený z hmotnosti přesunovaného materiálu vodorovná dopravní vzdálenost do 50 m v objektech výšky do 6 m</t>
  </si>
  <si>
    <t>581929378</t>
  </si>
  <si>
    <t>722</t>
  </si>
  <si>
    <t>Zdravotechnika - vnitřní vodovod</t>
  </si>
  <si>
    <t>58</t>
  </si>
  <si>
    <t>722140105</t>
  </si>
  <si>
    <t>Potrubí z ocelových trubek z ušlechtilé oceli spojované lisováním (mapress) DN 32</t>
  </si>
  <si>
    <t>-1241490612</t>
  </si>
  <si>
    <t>59</t>
  </si>
  <si>
    <t>722140106</t>
  </si>
  <si>
    <t>Potrubí z ocelových trubek z ušlechtilé oceli spojované lisováním (mapress) DN 40</t>
  </si>
  <si>
    <t>-444817405</t>
  </si>
  <si>
    <t>722181114</t>
  </si>
  <si>
    <t>Ochrana potrubí plstěnými pásy DN 32 a DN 40</t>
  </si>
  <si>
    <t>-1213044793</t>
  </si>
  <si>
    <t>10+55</t>
  </si>
  <si>
    <t>61</t>
  </si>
  <si>
    <t>722176112</t>
  </si>
  <si>
    <t>Montáž potrubí z plastových trub svařovaných polyfuzně D přes 16 do 20 mm</t>
  </si>
  <si>
    <t>-724601127</t>
  </si>
  <si>
    <t>146</t>
  </si>
  <si>
    <t>62</t>
  </si>
  <si>
    <t>286151330</t>
  </si>
  <si>
    <t>trubka tlaková PP-RCT řada PN 16 20 x 2,3 x 4000 mm</t>
  </si>
  <si>
    <t>1680499630</t>
  </si>
  <si>
    <t>63</t>
  </si>
  <si>
    <t>722176113</t>
  </si>
  <si>
    <t>Montáž potrubí z plastových trub svařovaných polyfuzně D přes 20 do 25 mm</t>
  </si>
  <si>
    <t>-340836365</t>
  </si>
  <si>
    <t>92</t>
  </si>
  <si>
    <t>64</t>
  </si>
  <si>
    <t>286151350</t>
  </si>
  <si>
    <t>trubka tlaková PP-RCT řada PN 16 25 x 2,8 x 4000 mm</t>
  </si>
  <si>
    <t>1419277218</t>
  </si>
  <si>
    <t>65</t>
  </si>
  <si>
    <t>722176114</t>
  </si>
  <si>
    <t>Montáž potrubí z plastových trub svařovaných polyfuzně D přes 25 do 32 mm</t>
  </si>
  <si>
    <t>384278506</t>
  </si>
  <si>
    <t>96</t>
  </si>
  <si>
    <t>66</t>
  </si>
  <si>
    <t>286151380</t>
  </si>
  <si>
    <t>trubka tlaková PP-RCT řada PN 16 32 x 3,6 x 4000 mm</t>
  </si>
  <si>
    <t>1922807946</t>
  </si>
  <si>
    <t>67</t>
  </si>
  <si>
    <t>722176115</t>
  </si>
  <si>
    <t>Montáž potrubí z plastových trub svařovaných polyfuzně D přes 32 do 40 mm</t>
  </si>
  <si>
    <t>1815297945</t>
  </si>
  <si>
    <t>68</t>
  </si>
  <si>
    <t>286151400</t>
  </si>
  <si>
    <t>trubka tlaková PPR-CT řada PN 16 40 x 4,5 x 4000 mm</t>
  </si>
  <si>
    <t>-1443979366</t>
  </si>
  <si>
    <t>69</t>
  </si>
  <si>
    <t>722176116</t>
  </si>
  <si>
    <t>Montáž potrubí z plastových trub svařovaných polyfuzně D přes 40 do 50 mm</t>
  </si>
  <si>
    <t>1028593636</t>
  </si>
  <si>
    <t>95</t>
  </si>
  <si>
    <t>70</t>
  </si>
  <si>
    <t>286151430</t>
  </si>
  <si>
    <t>trubka tlaková PPR-CT řada PN 16 50 x 5,6 x 4000 mm</t>
  </si>
  <si>
    <t>1396498772</t>
  </si>
  <si>
    <t>71</t>
  </si>
  <si>
    <t>283771420</t>
  </si>
  <si>
    <t>izolace tepelná potrubí z pěnového polyetylenu 20 x 13 mm</t>
  </si>
  <si>
    <t>1969023395</t>
  </si>
  <si>
    <t>72</t>
  </si>
  <si>
    <t>283771120</t>
  </si>
  <si>
    <t>izolace tepelná potrubí z pěnového polyetylenu 28 x 13 mm</t>
  </si>
  <si>
    <t>-562126948</t>
  </si>
  <si>
    <t>73</t>
  </si>
  <si>
    <t>283770520</t>
  </si>
  <si>
    <t>izolace tepelná potrubí z pěnového polyetylenu 32 x 13 mm</t>
  </si>
  <si>
    <t>-1240866988</t>
  </si>
  <si>
    <t>74</t>
  </si>
  <si>
    <t>283770580</t>
  </si>
  <si>
    <t>izolace tepelná potrubí z pěnového polyetylenu 40 x 13 mm</t>
  </si>
  <si>
    <t>-1896115880</t>
  </si>
  <si>
    <t>75</t>
  </si>
  <si>
    <t>283771230</t>
  </si>
  <si>
    <t>izolace tepelná potrubí z pěnového polyetylenu 54 x 13 mm</t>
  </si>
  <si>
    <t>-755490016</t>
  </si>
  <si>
    <t>76</t>
  </si>
  <si>
    <t>722182011</t>
  </si>
  <si>
    <t>Podpůrný žlab pro potrubí průměru D 20</t>
  </si>
  <si>
    <t>-1854450981</t>
  </si>
  <si>
    <t>77</t>
  </si>
  <si>
    <t>722182012</t>
  </si>
  <si>
    <t>Podpůrný žlab pro potrubí průměru D 25</t>
  </si>
  <si>
    <t>-874388188</t>
  </si>
  <si>
    <t>78</t>
  </si>
  <si>
    <t>722182013</t>
  </si>
  <si>
    <t>Podpůrný žlab pro potrubí průměru D 32</t>
  </si>
  <si>
    <t>593898024</t>
  </si>
  <si>
    <t>79</t>
  </si>
  <si>
    <t>722182014</t>
  </si>
  <si>
    <t>Podpůrný žlab pro potrubí průměru D 40</t>
  </si>
  <si>
    <t>668456965</t>
  </si>
  <si>
    <t>80</t>
  </si>
  <si>
    <t>722182015</t>
  </si>
  <si>
    <t>Podpůrný žlab pro potrubí průměru D 50</t>
  </si>
  <si>
    <t>-933188968</t>
  </si>
  <si>
    <t>81</t>
  </si>
  <si>
    <t>722220111</t>
  </si>
  <si>
    <t>Armatury s jedním závitem nástěnky pro výtokový ventil G 1/2</t>
  </si>
  <si>
    <t>397693284</t>
  </si>
  <si>
    <t>82</t>
  </si>
  <si>
    <t>551119990</t>
  </si>
  <si>
    <t>ventil rohový kulový s filtrem 1/2" x 3/8"</t>
  </si>
  <si>
    <t>-810246744</t>
  </si>
  <si>
    <t>83</t>
  </si>
  <si>
    <t>722220121</t>
  </si>
  <si>
    <t>Armatury s jedním závitem nástěnky pro baterii G 1/2</t>
  </si>
  <si>
    <t>pár</t>
  </si>
  <si>
    <t>-918863144</t>
  </si>
  <si>
    <t>84</t>
  </si>
  <si>
    <t>722234267</t>
  </si>
  <si>
    <t>Armatury se dvěma závity filtry mosazný PN 16 do 120 st.C G 6/4</t>
  </si>
  <si>
    <t>1843303746</t>
  </si>
  <si>
    <t>85</t>
  </si>
  <si>
    <t>722239101</t>
  </si>
  <si>
    <t>Armatury se dvěma závity montáž vodovodních armatur se dvěma závity ostatních typů G 1/2</t>
  </si>
  <si>
    <t>958780223</t>
  </si>
  <si>
    <t>4+4+8</t>
  </si>
  <si>
    <t>86</t>
  </si>
  <si>
    <t>551112240</t>
  </si>
  <si>
    <t>ventil přímý průchozí mosazný 3/8"</t>
  </si>
  <si>
    <t>-1381662559</t>
  </si>
  <si>
    <t>87</t>
  </si>
  <si>
    <t>551112260</t>
  </si>
  <si>
    <t>ventil přímý průchozí mosazný 1/2"</t>
  </si>
  <si>
    <t>1272560948</t>
  </si>
  <si>
    <t>88</t>
  </si>
  <si>
    <t>551104020</t>
  </si>
  <si>
    <t>ventil výtokový odvodňovací 1/4"</t>
  </si>
  <si>
    <t>-985458729</t>
  </si>
  <si>
    <t>89</t>
  </si>
  <si>
    <t>722239102</t>
  </si>
  <si>
    <t>Armatury se dvěma závity montáž vodovodních armatur se dvěma závity ostatních typů G 3/4</t>
  </si>
  <si>
    <t>86052015</t>
  </si>
  <si>
    <t>90</t>
  </si>
  <si>
    <t>551280000</t>
  </si>
  <si>
    <t>ventil vyvažovací stoupačkový dvouregulační  3/4"</t>
  </si>
  <si>
    <t>1036067214</t>
  </si>
  <si>
    <t>91</t>
  </si>
  <si>
    <t>551112280</t>
  </si>
  <si>
    <t>ventil přímý průchozí mosazný 3/4"</t>
  </si>
  <si>
    <t>1985847072</t>
  </si>
  <si>
    <t>722239103</t>
  </si>
  <si>
    <t>Armatury se dvěma závity montáž vodovodních armatur se dvěma závity ostatních typů G 1</t>
  </si>
  <si>
    <t>1603898114</t>
  </si>
  <si>
    <t>93</t>
  </si>
  <si>
    <t>551112300</t>
  </si>
  <si>
    <t>ventil přímý průchozí mosazný 1"</t>
  </si>
  <si>
    <t>-1600632560</t>
  </si>
  <si>
    <t>94</t>
  </si>
  <si>
    <t>722239104</t>
  </si>
  <si>
    <t>Armatury se dvěma závity montáž vodovodních armatur se dvěma závity ostatních typů G 5/4</t>
  </si>
  <si>
    <t>301454581</t>
  </si>
  <si>
    <t>551112320</t>
  </si>
  <si>
    <t>ventil přímý průchozí mosazný 5/4"</t>
  </si>
  <si>
    <t>-1633159131</t>
  </si>
  <si>
    <t>722239105</t>
  </si>
  <si>
    <t>Armatury se dvěma závity montáž vodovodních armatur se dvěma závity ostatních typů G 6/4</t>
  </si>
  <si>
    <t>-1084924758</t>
  </si>
  <si>
    <t>4+1+1</t>
  </si>
  <si>
    <t>97</t>
  </si>
  <si>
    <t>551112340</t>
  </si>
  <si>
    <t>ventil přímý průchozí mosazný 6/4"</t>
  </si>
  <si>
    <t>-1830589447</t>
  </si>
  <si>
    <t>98</t>
  </si>
  <si>
    <t>551186840</t>
  </si>
  <si>
    <t>ventil zpětný, RV280, mosaz, vnitřní připojení Rp 1 1/2", světlost DN 40</t>
  </si>
  <si>
    <t>1174778777</t>
  </si>
  <si>
    <t>99</t>
  </si>
  <si>
    <t>551186140</t>
  </si>
  <si>
    <t>oddělovač potrubní, BA295, mosaz, připojení    1 1/2", světlost DN 40</t>
  </si>
  <si>
    <t>-1297275951</t>
  </si>
  <si>
    <t>100</t>
  </si>
  <si>
    <t>722250133</t>
  </si>
  <si>
    <t>Požární příslušenství a armatury hydrantový systém s tvarově stálou hadicí celoplechový D 25 x 30 m, nástěnný, bílý</t>
  </si>
  <si>
    <t>soubor</t>
  </si>
  <si>
    <t>242616767</t>
  </si>
  <si>
    <t>101</t>
  </si>
  <si>
    <t>722290215</t>
  </si>
  <si>
    <t>Zkoušky, proplach a desinfekce vodovodního potrubí zkoušky těsnosti vodovodního potrubí hrdlového nebo přírubového do DN 100</t>
  </si>
  <si>
    <t>-1097256420</t>
  </si>
  <si>
    <t>146+92+96+42+95+55+10</t>
  </si>
  <si>
    <t>102</t>
  </si>
  <si>
    <t>722290234</t>
  </si>
  <si>
    <t>Zkoušky, proplach a desinfekce vodovodního potrubí proplach a desinfekce vodovodního potrubí do DN 80</t>
  </si>
  <si>
    <t>952074234</t>
  </si>
  <si>
    <t>103</t>
  </si>
  <si>
    <t>998722101</t>
  </si>
  <si>
    <t>Přesun hmot pro vnitřní vodovod stanovený z hmotnosti přesunovaného materiálu vodorovná dopravní vzdálenost do 50 m v objektech výšky do 6 m</t>
  </si>
  <si>
    <t>794792176</t>
  </si>
  <si>
    <t>725</t>
  </si>
  <si>
    <t>Zdravotechnika - zařizovací předměty</t>
  </si>
  <si>
    <t>104</t>
  </si>
  <si>
    <t>725119125</t>
  </si>
  <si>
    <t>Zařízení záchodů montáž klozetových mís závěsných na nosné stěny</t>
  </si>
  <si>
    <t>485383567</t>
  </si>
  <si>
    <t>9+1</t>
  </si>
  <si>
    <t>105</t>
  </si>
  <si>
    <t>642360410</t>
  </si>
  <si>
    <t>klozet keramický závěsný hluboké splachování bílý</t>
  </si>
  <si>
    <t>-1571504798</t>
  </si>
  <si>
    <t>106</t>
  </si>
  <si>
    <t>642360510</t>
  </si>
  <si>
    <t>klozet keramický závěsný hluboké splachování handicap bílý</t>
  </si>
  <si>
    <t>1203315521</t>
  </si>
  <si>
    <t>107</t>
  </si>
  <si>
    <t>551673810</t>
  </si>
  <si>
    <t>sedátko klozetové s poklopem duroplastové bílé</t>
  </si>
  <si>
    <t>55854125</t>
  </si>
  <si>
    <t>108</t>
  </si>
  <si>
    <t>551666140</t>
  </si>
  <si>
    <t>souprava pro připojení závěsného WC DN 110</t>
  </si>
  <si>
    <t>1871441528</t>
  </si>
  <si>
    <t>109</t>
  </si>
  <si>
    <t>725219102</t>
  </si>
  <si>
    <t>Umyvadla montáž umyvadel ostatních typů na šrouby do zdiva</t>
  </si>
  <si>
    <t>-863517513</t>
  </si>
  <si>
    <t>16+1+1</t>
  </si>
  <si>
    <t>110</t>
  </si>
  <si>
    <t>642110060</t>
  </si>
  <si>
    <t>umyvadlo keramické závěsné bílé 500x420x170 mm</t>
  </si>
  <si>
    <t>1510201221</t>
  </si>
  <si>
    <t>111</t>
  </si>
  <si>
    <t>642110100</t>
  </si>
  <si>
    <t>umyvadlo keramické závěsné 350 x 260 cm bílé</t>
  </si>
  <si>
    <t>-444675868</t>
  </si>
  <si>
    <t>112</t>
  </si>
  <si>
    <t>642110500</t>
  </si>
  <si>
    <t>umyvadlo keramické závěsné bez otvoru invalidní 65 cm bílé</t>
  </si>
  <si>
    <t>-1835350078</t>
  </si>
  <si>
    <t>113</t>
  </si>
  <si>
    <t>642110090</t>
  </si>
  <si>
    <t>kryt sifonu keramický bílý 210x285x345 mm</t>
  </si>
  <si>
    <t>-1937442717</t>
  </si>
  <si>
    <t>114</t>
  </si>
  <si>
    <t>725829131</t>
  </si>
  <si>
    <t>Baterie umyvadlové montáž ostatních typů stojánkových G 1/2</t>
  </si>
  <si>
    <t>1033930744</t>
  </si>
  <si>
    <t>115</t>
  </si>
  <si>
    <t>551456380</t>
  </si>
  <si>
    <t>baterie umyvadlová stojánková páková s ovl.výpusti 5/4", výtokové rameno 110mm chrom</t>
  </si>
  <si>
    <t>-1237220954</t>
  </si>
  <si>
    <t>116</t>
  </si>
  <si>
    <t>725869101</t>
  </si>
  <si>
    <t>Zápachové uzávěrky zařizovacích předmětů montáž zápachových uzávěrek umyvadlových do DN 40</t>
  </si>
  <si>
    <t>1761309913</t>
  </si>
  <si>
    <t>117</t>
  </si>
  <si>
    <t>551613220</t>
  </si>
  <si>
    <t>uzávěrka zápachová umyvadlová s krycí růžicí odtoku DN 40, chrom</t>
  </si>
  <si>
    <t>-23653288</t>
  </si>
  <si>
    <t>118</t>
  </si>
  <si>
    <t>725339111</t>
  </si>
  <si>
    <t>Výlevky montáž výlevky</t>
  </si>
  <si>
    <t>-876229944</t>
  </si>
  <si>
    <t>119</t>
  </si>
  <si>
    <t>642711010</t>
  </si>
  <si>
    <t>výlevka keramická volně stojící</t>
  </si>
  <si>
    <t>2022391503</t>
  </si>
  <si>
    <t>642862510</t>
  </si>
  <si>
    <t>mřížka plastová sklopná k výlevce</t>
  </si>
  <si>
    <t>2050015294</t>
  </si>
  <si>
    <t>121</t>
  </si>
  <si>
    <t>725821312</t>
  </si>
  <si>
    <t>Baterie dřezové nástěnné pákové s otáčivým kulatým ústím a délkou ramínka 300 mm pro výlevku</t>
  </si>
  <si>
    <t>421059233</t>
  </si>
  <si>
    <t>122</t>
  </si>
  <si>
    <t>725129101</t>
  </si>
  <si>
    <t>Pisoárové záchodky montáž ostatních typů keramických</t>
  </si>
  <si>
    <t>-1318857961</t>
  </si>
  <si>
    <t xml:space="preserve">Poznámka k položce:
výkr.č.D.1.4.1.b-01-06
</t>
  </si>
  <si>
    <t>123</t>
  </si>
  <si>
    <t>642513100</t>
  </si>
  <si>
    <t>pisoár keramický se senzorovým splachovačem, bateriové napájení, 24V DC</t>
  </si>
  <si>
    <t>993848192</t>
  </si>
  <si>
    <t>124</t>
  </si>
  <si>
    <t>725865411</t>
  </si>
  <si>
    <t>Zápachové uzávěrky zařizovacích předmětů pro pisoáry DN 32/40</t>
  </si>
  <si>
    <t>-1026306755</t>
  </si>
  <si>
    <t>125</t>
  </si>
  <si>
    <t>721219114</t>
  </si>
  <si>
    <t>Odtokové sprchové žlaby montáž odtokových sprchových žlabů ostatních typů délky do 1000 mm</t>
  </si>
  <si>
    <t>1623500950</t>
  </si>
  <si>
    <t>4+4+1</t>
  </si>
  <si>
    <t>126</t>
  </si>
  <si>
    <t>552332030</t>
  </si>
  <si>
    <t>žlab sprchového koutu šířka koutu 1000 mm</t>
  </si>
  <si>
    <t>-551005866</t>
  </si>
  <si>
    <t>127</t>
  </si>
  <si>
    <t>552332010</t>
  </si>
  <si>
    <t>žlab sprchového koutu šířka koutu 800 mm</t>
  </si>
  <si>
    <t>-563081310</t>
  </si>
  <si>
    <t>128</t>
  </si>
  <si>
    <t>552332070</t>
  </si>
  <si>
    <t>rošt žlabu sprchového koutu design 2 šířka koutu 800 mm</t>
  </si>
  <si>
    <t>832807187</t>
  </si>
  <si>
    <t>129</t>
  </si>
  <si>
    <t>552332090</t>
  </si>
  <si>
    <t>rošt žlabu sprchového koutu design 2 šířka koutu 1000 mm</t>
  </si>
  <si>
    <t>789849378</t>
  </si>
  <si>
    <t>130</t>
  </si>
  <si>
    <t>552332120</t>
  </si>
  <si>
    <t>flexi dopojení žlabu sprchového koutu G=6/4" DN 40/50</t>
  </si>
  <si>
    <t>632735254</t>
  </si>
  <si>
    <t>131</t>
  </si>
  <si>
    <t>725849411</t>
  </si>
  <si>
    <t>Baterie sprchové montáž nástěnných baterií s nastavitelnou výškou sprchy</t>
  </si>
  <si>
    <t>-1402492537</t>
  </si>
  <si>
    <t>132</t>
  </si>
  <si>
    <t>551455920</t>
  </si>
  <si>
    <t>baterie sprchová páková nástěnná</t>
  </si>
  <si>
    <t>472356373</t>
  </si>
  <si>
    <t>133</t>
  </si>
  <si>
    <t>551928560</t>
  </si>
  <si>
    <t>hadice sprchová kovová/metal 150 cm</t>
  </si>
  <si>
    <t>914238213</t>
  </si>
  <si>
    <t>134</t>
  </si>
  <si>
    <t>551928540</t>
  </si>
  <si>
    <t>růžice sprchová třípolohová D 85 mm L 240 mm</t>
  </si>
  <si>
    <t>-14304701</t>
  </si>
  <si>
    <t>135</t>
  </si>
  <si>
    <t>554310970</t>
  </si>
  <si>
    <t>dávkovač tekutého mýdla 1000 ml, stříbrná metalická</t>
  </si>
  <si>
    <t>2079184348</t>
  </si>
  <si>
    <t>136</t>
  </si>
  <si>
    <t>554310860</t>
  </si>
  <si>
    <t>věšák nástěnný pro ručníky dvojháček, nerez-chrom</t>
  </si>
  <si>
    <t>-1089165485</t>
  </si>
  <si>
    <t>137</t>
  </si>
  <si>
    <t>554310930</t>
  </si>
  <si>
    <t>držák toaletního papíru vč. zásobníku, chrom</t>
  </si>
  <si>
    <t>-699587429</t>
  </si>
  <si>
    <t>138</t>
  </si>
  <si>
    <t>554310920</t>
  </si>
  <si>
    <t xml:space="preserve">WC souprava, štětka vč. držáku </t>
  </si>
  <si>
    <t>1650756183</t>
  </si>
  <si>
    <t>139</t>
  </si>
  <si>
    <t>551470600</t>
  </si>
  <si>
    <t>madlo invalidní krakorcové sklopné chrom 55 cm</t>
  </si>
  <si>
    <t>73233796</t>
  </si>
  <si>
    <t>140</t>
  </si>
  <si>
    <t>551470620</t>
  </si>
  <si>
    <t>madlo invalidní krakorcové chrom 55 cm</t>
  </si>
  <si>
    <t>956904073</t>
  </si>
  <si>
    <t>141</t>
  </si>
  <si>
    <t>551470610</t>
  </si>
  <si>
    <t>madlo invalidní krakorcové sklopné chrom 83,4 cm</t>
  </si>
  <si>
    <t>2094265984</t>
  </si>
  <si>
    <t>142</t>
  </si>
  <si>
    <t>551470630</t>
  </si>
  <si>
    <t>madlo invalidní krakorcové s držákem toalet. papíru chrom 83,4 cm</t>
  </si>
  <si>
    <t>906571820</t>
  </si>
  <si>
    <t>143</t>
  </si>
  <si>
    <t>998725101</t>
  </si>
  <si>
    <t>Přesun hmot pro zařizovací předměty stanovený z hmotnosti přesunovaného materiálu vodorovná dopravní vzdálenost do 50 m v objektech výšky do 6 m</t>
  </si>
  <si>
    <t>1188719071</t>
  </si>
  <si>
    <t>726</t>
  </si>
  <si>
    <t>Zdravotechnika - předstěnové instalace</t>
  </si>
  <si>
    <t>144</t>
  </si>
  <si>
    <t>726111204</t>
  </si>
  <si>
    <t>Předstěnové instalační systémy pro zazdění do masivních zděných konstrukcí montáž ostatních typů klozetů</t>
  </si>
  <si>
    <t>1640989274</t>
  </si>
  <si>
    <t>145</t>
  </si>
  <si>
    <t>552817060</t>
  </si>
  <si>
    <t>montážní prvek pro závěsné WC ovládání zepředu, výška 112 cm</t>
  </si>
  <si>
    <t>-588127012</t>
  </si>
  <si>
    <t>552817080</t>
  </si>
  <si>
    <t>montážní prvek pro závěsné WC ovládání zepředu, pro tělesně postižené výška 112 cm</t>
  </si>
  <si>
    <t>1170467308</t>
  </si>
  <si>
    <t>147</t>
  </si>
  <si>
    <t>552817940</t>
  </si>
  <si>
    <t>tlačítko pro ovládání WC zepředu, plast, dvě množství vody, 24,6 x 16,4 cm, matný chrom</t>
  </si>
  <si>
    <t>-526305995</t>
  </si>
  <si>
    <t>148</t>
  </si>
  <si>
    <t>998726111</t>
  </si>
  <si>
    <t>Přesun hmot pro instalační prefabrikáty stanovený z hmotnosti přesunovaného materiálu vodorovná dopravní vzdálenost do 50 m v objektech výšky do 6 m</t>
  </si>
  <si>
    <t>-1101423101</t>
  </si>
  <si>
    <t>727</t>
  </si>
  <si>
    <t>Zdravotechnika - požární ochrana</t>
  </si>
  <si>
    <t>149</t>
  </si>
  <si>
    <t>727111541</t>
  </si>
  <si>
    <t>Protipožární trubní ucpávky kovové potrubí bez izolace prostup stropem tloušťky 150 mm požární odolnost EI 120 D 18</t>
  </si>
  <si>
    <t>-2072137639</t>
  </si>
  <si>
    <t>150</t>
  </si>
  <si>
    <t>727111542</t>
  </si>
  <si>
    <t>Protipožární trubní ucpávky kovové potrubí bez izolace prostup stropem tloušťky 150 mm požární odolnost EI 120 D 25</t>
  </si>
  <si>
    <t>-668882750</t>
  </si>
  <si>
    <t>151</t>
  </si>
  <si>
    <t>727111543</t>
  </si>
  <si>
    <t>Protipožární trubní ucpávky kovové potrubí bez izolace prostup stropem tloušťky 150 mm požární odolnost EI 120 D 33</t>
  </si>
  <si>
    <t>-1382622873</t>
  </si>
  <si>
    <t>152</t>
  </si>
  <si>
    <t>727111544</t>
  </si>
  <si>
    <t>Protipožární trubní ucpávky kovové potrubí bez izolace prostup stropem tloušťky 150 mm požární odolnost EI 120 D 50</t>
  </si>
  <si>
    <t>484741685</t>
  </si>
  <si>
    <t>153</t>
  </si>
  <si>
    <t>727121133</t>
  </si>
  <si>
    <t>Protipožární ochranné manžety z jedné strany dělící konstrukce požární odolnost EI 120 D 75</t>
  </si>
  <si>
    <t>1317121923</t>
  </si>
  <si>
    <t>154</t>
  </si>
  <si>
    <t>727121135</t>
  </si>
  <si>
    <t>Protipožární ochranné manžety z jedné strany dělící konstrukce požární odolnost EI 120 D 110</t>
  </si>
  <si>
    <t>-1031970817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</si>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</sst>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7" fillId="0" borderId="0" xfId="0" applyFont="1" applyBorder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7"/>
      <c r="AQ5" s="29"/>
      <c r="BE5" s="35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7"/>
      <c r="AQ6" s="29"/>
      <c r="BE6" s="35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5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5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52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5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2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52"/>
      <c r="BS13" s="22" t="s">
        <v>8</v>
      </c>
    </row>
    <row r="14" spans="1:74" ht="15">
      <c r="B14" s="26"/>
      <c r="C14" s="27"/>
      <c r="D14" s="27"/>
      <c r="E14" s="356" t="s">
        <v>32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5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2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52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52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2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2"/>
      <c r="BS19" s="22" t="s">
        <v>8</v>
      </c>
    </row>
    <row r="20" spans="2:71" ht="48.75" customHeight="1">
      <c r="B20" s="26"/>
      <c r="C20" s="27"/>
      <c r="D20" s="27"/>
      <c r="E20" s="358" t="s">
        <v>37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7"/>
      <c r="AP20" s="27"/>
      <c r="AQ20" s="29"/>
      <c r="BE20" s="35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2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9">
        <f>ROUND(AG51,2)</f>
        <v>0</v>
      </c>
      <c r="AL23" s="360"/>
      <c r="AM23" s="360"/>
      <c r="AN23" s="360"/>
      <c r="AO23" s="360"/>
      <c r="AP23" s="40"/>
      <c r="AQ23" s="43"/>
      <c r="BE23" s="35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1" t="s">
        <v>39</v>
      </c>
      <c r="M25" s="361"/>
      <c r="N25" s="361"/>
      <c r="O25" s="361"/>
      <c r="P25" s="40"/>
      <c r="Q25" s="40"/>
      <c r="R25" s="40"/>
      <c r="S25" s="40"/>
      <c r="T25" s="40"/>
      <c r="U25" s="40"/>
      <c r="V25" s="40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0"/>
      <c r="AG25" s="40"/>
      <c r="AH25" s="40"/>
      <c r="AI25" s="40"/>
      <c r="AJ25" s="40"/>
      <c r="AK25" s="361" t="s">
        <v>41</v>
      </c>
      <c r="AL25" s="361"/>
      <c r="AM25" s="361"/>
      <c r="AN25" s="361"/>
      <c r="AO25" s="361"/>
      <c r="AP25" s="40"/>
      <c r="AQ25" s="43"/>
      <c r="BE25" s="352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4">
        <v>0.21</v>
      </c>
      <c r="M26" s="345"/>
      <c r="N26" s="345"/>
      <c r="O26" s="345"/>
      <c r="P26" s="46"/>
      <c r="Q26" s="46"/>
      <c r="R26" s="46"/>
      <c r="S26" s="46"/>
      <c r="T26" s="46"/>
      <c r="U26" s="46"/>
      <c r="V26" s="46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6"/>
      <c r="AG26" s="46"/>
      <c r="AH26" s="46"/>
      <c r="AI26" s="46"/>
      <c r="AJ26" s="46"/>
      <c r="AK26" s="346">
        <f>ROUND(AV51,2)</f>
        <v>0</v>
      </c>
      <c r="AL26" s="345"/>
      <c r="AM26" s="345"/>
      <c r="AN26" s="345"/>
      <c r="AO26" s="345"/>
      <c r="AP26" s="46"/>
      <c r="AQ26" s="48"/>
      <c r="BE26" s="352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4">
        <v>0.15</v>
      </c>
      <c r="M27" s="345"/>
      <c r="N27" s="345"/>
      <c r="O27" s="345"/>
      <c r="P27" s="46"/>
      <c r="Q27" s="46"/>
      <c r="R27" s="46"/>
      <c r="S27" s="46"/>
      <c r="T27" s="46"/>
      <c r="U27" s="46"/>
      <c r="V27" s="46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6"/>
      <c r="AG27" s="46"/>
      <c r="AH27" s="46"/>
      <c r="AI27" s="46"/>
      <c r="AJ27" s="46"/>
      <c r="AK27" s="346">
        <f>ROUND(AW51,2)</f>
        <v>0</v>
      </c>
      <c r="AL27" s="345"/>
      <c r="AM27" s="345"/>
      <c r="AN27" s="345"/>
      <c r="AO27" s="345"/>
      <c r="AP27" s="46"/>
      <c r="AQ27" s="48"/>
      <c r="BE27" s="352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4">
        <v>0.21</v>
      </c>
      <c r="M28" s="345"/>
      <c r="N28" s="345"/>
      <c r="O28" s="345"/>
      <c r="P28" s="46"/>
      <c r="Q28" s="46"/>
      <c r="R28" s="46"/>
      <c r="S28" s="46"/>
      <c r="T28" s="46"/>
      <c r="U28" s="46"/>
      <c r="V28" s="46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6"/>
      <c r="AG28" s="46"/>
      <c r="AH28" s="46"/>
      <c r="AI28" s="46"/>
      <c r="AJ28" s="46"/>
      <c r="AK28" s="346">
        <v>0</v>
      </c>
      <c r="AL28" s="345"/>
      <c r="AM28" s="345"/>
      <c r="AN28" s="345"/>
      <c r="AO28" s="345"/>
      <c r="AP28" s="46"/>
      <c r="AQ28" s="48"/>
      <c r="BE28" s="352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4">
        <v>0.15</v>
      </c>
      <c r="M29" s="345"/>
      <c r="N29" s="345"/>
      <c r="O29" s="345"/>
      <c r="P29" s="46"/>
      <c r="Q29" s="46"/>
      <c r="R29" s="46"/>
      <c r="S29" s="46"/>
      <c r="T29" s="46"/>
      <c r="U29" s="46"/>
      <c r="V29" s="46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6"/>
      <c r="AG29" s="46"/>
      <c r="AH29" s="46"/>
      <c r="AI29" s="46"/>
      <c r="AJ29" s="46"/>
      <c r="AK29" s="346">
        <v>0</v>
      </c>
      <c r="AL29" s="345"/>
      <c r="AM29" s="345"/>
      <c r="AN29" s="345"/>
      <c r="AO29" s="345"/>
      <c r="AP29" s="46"/>
      <c r="AQ29" s="48"/>
      <c r="BE29" s="352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4">
        <v>0</v>
      </c>
      <c r="M30" s="345"/>
      <c r="N30" s="345"/>
      <c r="O30" s="345"/>
      <c r="P30" s="46"/>
      <c r="Q30" s="46"/>
      <c r="R30" s="46"/>
      <c r="S30" s="46"/>
      <c r="T30" s="46"/>
      <c r="U30" s="46"/>
      <c r="V30" s="46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6"/>
      <c r="AG30" s="46"/>
      <c r="AH30" s="46"/>
      <c r="AI30" s="46"/>
      <c r="AJ30" s="46"/>
      <c r="AK30" s="346">
        <v>0</v>
      </c>
      <c r="AL30" s="345"/>
      <c r="AM30" s="345"/>
      <c r="AN30" s="345"/>
      <c r="AO30" s="345"/>
      <c r="AP30" s="46"/>
      <c r="AQ30" s="48"/>
      <c r="BE30" s="35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2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7" t="s">
        <v>50</v>
      </c>
      <c r="Y32" s="348"/>
      <c r="Z32" s="348"/>
      <c r="AA32" s="348"/>
      <c r="AB32" s="348"/>
      <c r="AC32" s="51"/>
      <c r="AD32" s="51"/>
      <c r="AE32" s="51"/>
      <c r="AF32" s="51"/>
      <c r="AG32" s="51"/>
      <c r="AH32" s="51"/>
      <c r="AI32" s="51"/>
      <c r="AJ32" s="51"/>
      <c r="AK32" s="349">
        <f>SUM(AK23:AK30)</f>
        <v>0</v>
      </c>
      <c r="AL32" s="348"/>
      <c r="AM32" s="348"/>
      <c r="AN32" s="348"/>
      <c r="AO32" s="350"/>
      <c r="AP32" s="49"/>
      <c r="AQ32" s="53"/>
      <c r="BE32" s="35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Sportovní hala Slezská Ostrava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2" t="str">
        <f>IF(AN8= "","",AN8)</f>
        <v>12. 12. 2019</v>
      </c>
      <c r="AN44" s="33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3" t="str">
        <f>IF(E17="","",E17)</f>
        <v>PPS Kania s.r.o.</v>
      </c>
      <c r="AN46" s="333"/>
      <c r="AO46" s="333"/>
      <c r="AP46" s="333"/>
      <c r="AQ46" s="61"/>
      <c r="AR46" s="59"/>
      <c r="AS46" s="334" t="s">
        <v>52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0" t="s">
        <v>53</v>
      </c>
      <c r="D49" s="341"/>
      <c r="E49" s="341"/>
      <c r="F49" s="341"/>
      <c r="G49" s="341"/>
      <c r="H49" s="77"/>
      <c r="I49" s="342" t="s">
        <v>54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55</v>
      </c>
      <c r="AH49" s="341"/>
      <c r="AI49" s="341"/>
      <c r="AJ49" s="341"/>
      <c r="AK49" s="341"/>
      <c r="AL49" s="341"/>
      <c r="AM49" s="341"/>
      <c r="AN49" s="342" t="s">
        <v>56</v>
      </c>
      <c r="AO49" s="341"/>
      <c r="AP49" s="341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0">
        <f>ROUND(AG52,2)</f>
        <v>0</v>
      </c>
      <c r="AH51" s="320"/>
      <c r="AI51" s="320"/>
      <c r="AJ51" s="320"/>
      <c r="AK51" s="320"/>
      <c r="AL51" s="320"/>
      <c r="AM51" s="320"/>
      <c r="AN51" s="321">
        <f>SUM(AG51,AT51)</f>
        <v>0</v>
      </c>
      <c r="AO51" s="321"/>
      <c r="AP51" s="321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22.5" customHeight="1">
      <c r="B52" s="94"/>
      <c r="C52" s="95"/>
      <c r="D52" s="326" t="s">
        <v>16</v>
      </c>
      <c r="E52" s="326"/>
      <c r="F52" s="326"/>
      <c r="G52" s="326"/>
      <c r="H52" s="326"/>
      <c r="I52" s="96"/>
      <c r="J52" s="326" t="s">
        <v>76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5">
        <f>ROUND(AG53,2)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29" t="s">
        <v>16</v>
      </c>
      <c r="F53" s="329"/>
      <c r="G53" s="329"/>
      <c r="H53" s="329"/>
      <c r="I53" s="329"/>
      <c r="J53" s="106"/>
      <c r="K53" s="329" t="s">
        <v>82</v>
      </c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7">
        <f>'15_2019 - Zdravotně techn...'!J29</f>
        <v>0</v>
      </c>
      <c r="AH53" s="328"/>
      <c r="AI53" s="328"/>
      <c r="AJ53" s="328"/>
      <c r="AK53" s="328"/>
      <c r="AL53" s="328"/>
      <c r="AM53" s="328"/>
      <c r="AN53" s="327">
        <f>SUM(AG53,AT53)</f>
        <v>0</v>
      </c>
      <c r="AO53" s="328"/>
      <c r="AP53" s="328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'15_2019 - Zdravotně techn...'!P94</f>
        <v>0</v>
      </c>
      <c r="AV53" s="110">
        <f>'15_2019 - Zdravotně techn...'!J32</f>
        <v>0</v>
      </c>
      <c r="AW53" s="110">
        <f>'15_2019 - Zdravotně techn...'!J33</f>
        <v>0</v>
      </c>
      <c r="AX53" s="110">
        <f>'15_2019 - Zdravotně techn...'!J34</f>
        <v>0</v>
      </c>
      <c r="AY53" s="110">
        <f>'15_2019 - Zdravotně techn...'!J35</f>
        <v>0</v>
      </c>
      <c r="AZ53" s="110">
        <f>'15_2019 - Zdravotně techn...'!F32</f>
        <v>0</v>
      </c>
      <c r="BA53" s="110">
        <f>'15_2019 - Zdravotně techn...'!F33</f>
        <v>0</v>
      </c>
      <c r="BB53" s="110">
        <f>'15_2019 - Zdravotně techn...'!F34</f>
        <v>0</v>
      </c>
      <c r="BC53" s="110">
        <f>'15_2019 - Zdravotně techn...'!F35</f>
        <v>0</v>
      </c>
      <c r="BD53" s="112">
        <f>'15_2019 - Zdravotně techn...'!F36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KxeObeC0dhSmfxjh0SL5Py9CLKQ4oyPdCwvOtRHDFFSQck7wn5r/R9SwU6fPlcZZ3KwH0gSqrEKfLfyKIJijQQ==" saltValue="1IFtSvNLW5OvlZ5PQKW6Xg==" spinCount="100000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15_2019 - Zdravotně techn...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6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2" t="s">
        <v>86</v>
      </c>
      <c r="H1" s="362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3" t="str">
        <f>'Rekapitulace stavby'!K6</f>
        <v>Sportovní hala Slezská Ostrava</v>
      </c>
      <c r="F7" s="369"/>
      <c r="G7" s="369"/>
      <c r="H7" s="369"/>
      <c r="I7" s="120"/>
      <c r="J7" s="27"/>
      <c r="K7" s="29"/>
    </row>
    <row r="8" spans="1:70" ht="15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3" t="s">
        <v>92</v>
      </c>
      <c r="F9" s="364"/>
      <c r="G9" s="364"/>
      <c r="H9" s="364"/>
      <c r="I9" s="121"/>
      <c r="J9" s="40"/>
      <c r="K9" s="43"/>
    </row>
    <row r="10" spans="1:70" s="1" customFormat="1" ht="15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5" t="s">
        <v>94</v>
      </c>
      <c r="F11" s="364"/>
      <c r="G11" s="364"/>
      <c r="H11" s="364"/>
      <c r="I11" s="12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58" t="s">
        <v>21</v>
      </c>
      <c r="F26" s="358"/>
      <c r="G26" s="358"/>
      <c r="H26" s="358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ROUND(J94,2)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ROUND(SUM(BE94:BE561), 2)</f>
        <v>0</v>
      </c>
      <c r="G32" s="40"/>
      <c r="H32" s="40"/>
      <c r="I32" s="134">
        <v>0.21</v>
      </c>
      <c r="J32" s="133">
        <f>ROUND(ROUND((SUM(BE94:BE561)),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ROUND(SUM(BF94:BF561), 2)</f>
        <v>0</v>
      </c>
      <c r="G33" s="40"/>
      <c r="H33" s="40"/>
      <c r="I33" s="134">
        <v>0.15</v>
      </c>
      <c r="J33" s="133">
        <f>ROUND(ROUND((SUM(BF94:BF561)),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ROUND(SUM(BG94:BG561),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ROUND(SUM(BH94:BH561),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ROUND(SUM(BI94:BI561),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3" t="str">
        <f>E7</f>
        <v>Sportovní hala Slezská Ostrava</v>
      </c>
      <c r="F47" s="369"/>
      <c r="G47" s="369"/>
      <c r="H47" s="369"/>
      <c r="I47" s="121"/>
      <c r="J47" s="40"/>
      <c r="K47" s="43"/>
    </row>
    <row r="48" spans="2:11" ht="15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3" t="s">
        <v>92</v>
      </c>
      <c r="F49" s="364"/>
      <c r="G49" s="364"/>
      <c r="H49" s="364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5" t="str">
        <f>E11</f>
        <v>15_2019 - Zdravotně technické instalace</v>
      </c>
      <c r="F51" s="364"/>
      <c r="G51" s="364"/>
      <c r="H51" s="364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J94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J95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J96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J121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J128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J135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J166</f>
        <v>0</v>
      </c>
      <c r="K66" s="165"/>
    </row>
    <row r="67" spans="2:12" s="8" customFormat="1" ht="24.95" customHeight="1">
      <c r="B67" s="152"/>
      <c r="C67" s="153"/>
      <c r="D67" s="154" t="s">
        <v>106</v>
      </c>
      <c r="E67" s="155"/>
      <c r="F67" s="155"/>
      <c r="G67" s="155"/>
      <c r="H67" s="155"/>
      <c r="I67" s="156"/>
      <c r="J67" s="157">
        <f>J178</f>
        <v>0</v>
      </c>
      <c r="K67" s="158"/>
    </row>
    <row r="68" spans="2:12" s="9" customFormat="1" ht="19.899999999999999" customHeight="1">
      <c r="B68" s="159"/>
      <c r="C68" s="160"/>
      <c r="D68" s="161" t="s">
        <v>107</v>
      </c>
      <c r="E68" s="162"/>
      <c r="F68" s="162"/>
      <c r="G68" s="162"/>
      <c r="H68" s="162"/>
      <c r="I68" s="163"/>
      <c r="J68" s="164">
        <f>J179</f>
        <v>0</v>
      </c>
      <c r="K68" s="165"/>
    </row>
    <row r="69" spans="2:12" s="9" customFormat="1" ht="19.899999999999999" customHeight="1">
      <c r="B69" s="159"/>
      <c r="C69" s="160"/>
      <c r="D69" s="161" t="s">
        <v>108</v>
      </c>
      <c r="E69" s="162"/>
      <c r="F69" s="162"/>
      <c r="G69" s="162"/>
      <c r="H69" s="162"/>
      <c r="I69" s="163"/>
      <c r="J69" s="164">
        <f>J272</f>
        <v>0</v>
      </c>
      <c r="K69" s="165"/>
    </row>
    <row r="70" spans="2:12" s="9" customFormat="1" ht="19.899999999999999" customHeight="1">
      <c r="B70" s="159"/>
      <c r="C70" s="160"/>
      <c r="D70" s="161" t="s">
        <v>109</v>
      </c>
      <c r="E70" s="162"/>
      <c r="F70" s="162"/>
      <c r="G70" s="162"/>
      <c r="H70" s="162"/>
      <c r="I70" s="163"/>
      <c r="J70" s="164">
        <f>J410</f>
        <v>0</v>
      </c>
      <c r="K70" s="165"/>
    </row>
    <row r="71" spans="2:12" s="9" customFormat="1" ht="19.899999999999999" customHeight="1">
      <c r="B71" s="159"/>
      <c r="C71" s="160"/>
      <c r="D71" s="161" t="s">
        <v>110</v>
      </c>
      <c r="E71" s="162"/>
      <c r="F71" s="162"/>
      <c r="G71" s="162"/>
      <c r="H71" s="162"/>
      <c r="I71" s="163"/>
      <c r="J71" s="164">
        <f>J528</f>
        <v>0</v>
      </c>
      <c r="K71" s="165"/>
    </row>
    <row r="72" spans="2:12" s="9" customFormat="1" ht="19.899999999999999" customHeight="1">
      <c r="B72" s="159"/>
      <c r="C72" s="160"/>
      <c r="D72" s="161" t="s">
        <v>111</v>
      </c>
      <c r="E72" s="162"/>
      <c r="F72" s="162"/>
      <c r="G72" s="162"/>
      <c r="H72" s="162"/>
      <c r="I72" s="163"/>
      <c r="J72" s="164">
        <f>J543</f>
        <v>0</v>
      </c>
      <c r="K72" s="165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21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42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5"/>
      <c r="J78" s="58"/>
      <c r="K78" s="58"/>
      <c r="L78" s="59"/>
    </row>
    <row r="79" spans="2:12" s="1" customFormat="1" ht="36.950000000000003" customHeight="1">
      <c r="B79" s="39"/>
      <c r="C79" s="60" t="s">
        <v>112</v>
      </c>
      <c r="D79" s="61"/>
      <c r="E79" s="61"/>
      <c r="F79" s="61"/>
      <c r="G79" s="61"/>
      <c r="H79" s="61"/>
      <c r="I79" s="166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6"/>
      <c r="J80" s="61"/>
      <c r="K80" s="61"/>
      <c r="L80" s="59"/>
    </row>
    <row r="81" spans="2:63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66"/>
      <c r="J81" s="61"/>
      <c r="K81" s="61"/>
      <c r="L81" s="59"/>
    </row>
    <row r="82" spans="2:63" s="1" customFormat="1" ht="22.5" customHeight="1">
      <c r="B82" s="39"/>
      <c r="C82" s="61"/>
      <c r="D82" s="61"/>
      <c r="E82" s="366" t="str">
        <f>E7</f>
        <v>Sportovní hala Slezská Ostrava</v>
      </c>
      <c r="F82" s="367"/>
      <c r="G82" s="367"/>
      <c r="H82" s="367"/>
      <c r="I82" s="166"/>
      <c r="J82" s="61"/>
      <c r="K82" s="61"/>
      <c r="L82" s="59"/>
    </row>
    <row r="83" spans="2:63" ht="15">
      <c r="B83" s="26"/>
      <c r="C83" s="63" t="s">
        <v>91</v>
      </c>
      <c r="D83" s="167"/>
      <c r="E83" s="167"/>
      <c r="F83" s="167"/>
      <c r="G83" s="167"/>
      <c r="H83" s="167"/>
      <c r="J83" s="167"/>
      <c r="K83" s="167"/>
      <c r="L83" s="168"/>
    </row>
    <row r="84" spans="2:63" s="1" customFormat="1" ht="22.5" customHeight="1">
      <c r="B84" s="39"/>
      <c r="C84" s="61"/>
      <c r="D84" s="61"/>
      <c r="E84" s="366" t="s">
        <v>92</v>
      </c>
      <c r="F84" s="368"/>
      <c r="G84" s="368"/>
      <c r="H84" s="368"/>
      <c r="I84" s="166"/>
      <c r="J84" s="61"/>
      <c r="K84" s="61"/>
      <c r="L84" s="59"/>
    </row>
    <row r="85" spans="2:63" s="1" customFormat="1" ht="14.45" customHeight="1">
      <c r="B85" s="39"/>
      <c r="C85" s="63" t="s">
        <v>93</v>
      </c>
      <c r="D85" s="61"/>
      <c r="E85" s="61"/>
      <c r="F85" s="61"/>
      <c r="G85" s="61"/>
      <c r="H85" s="61"/>
      <c r="I85" s="166"/>
      <c r="J85" s="61"/>
      <c r="K85" s="61"/>
      <c r="L85" s="59"/>
    </row>
    <row r="86" spans="2:63" s="1" customFormat="1" ht="23.25" customHeight="1">
      <c r="B86" s="39"/>
      <c r="C86" s="61"/>
      <c r="D86" s="61"/>
      <c r="E86" s="330" t="str">
        <f>E11</f>
        <v>15_2019 - Zdravotně technické instalace</v>
      </c>
      <c r="F86" s="368"/>
      <c r="G86" s="368"/>
      <c r="H86" s="368"/>
      <c r="I86" s="166"/>
      <c r="J86" s="61"/>
      <c r="K86" s="61"/>
      <c r="L86" s="59"/>
    </row>
    <row r="87" spans="2:63" s="1" customFormat="1" ht="6.9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3" s="1" customFormat="1" ht="18" customHeight="1">
      <c r="B88" s="39"/>
      <c r="C88" s="63" t="s">
        <v>23</v>
      </c>
      <c r="D88" s="61"/>
      <c r="E88" s="61"/>
      <c r="F88" s="169" t="str">
        <f>F14</f>
        <v xml:space="preserve"> </v>
      </c>
      <c r="G88" s="61"/>
      <c r="H88" s="61"/>
      <c r="I88" s="170" t="s">
        <v>25</v>
      </c>
      <c r="J88" s="71" t="str">
        <f>IF(J14="","",J14)</f>
        <v>12. 12. 2019</v>
      </c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66"/>
      <c r="J89" s="61"/>
      <c r="K89" s="61"/>
      <c r="L89" s="59"/>
    </row>
    <row r="90" spans="2:63" s="1" customFormat="1" ht="15">
      <c r="B90" s="39"/>
      <c r="C90" s="63" t="s">
        <v>27</v>
      </c>
      <c r="D90" s="61"/>
      <c r="E90" s="61"/>
      <c r="F90" s="169" t="str">
        <f>E17</f>
        <v>Statutární město OStrava,Slezská Ostrava</v>
      </c>
      <c r="G90" s="61"/>
      <c r="H90" s="61"/>
      <c r="I90" s="170" t="s">
        <v>33</v>
      </c>
      <c r="J90" s="169" t="str">
        <f>E23</f>
        <v>PPS Kania s.r.o.</v>
      </c>
      <c r="K90" s="61"/>
      <c r="L90" s="59"/>
    </row>
    <row r="91" spans="2:63" s="1" customFormat="1" ht="14.45" customHeight="1">
      <c r="B91" s="39"/>
      <c r="C91" s="63" t="s">
        <v>31</v>
      </c>
      <c r="D91" s="61"/>
      <c r="E91" s="61"/>
      <c r="F91" s="169" t="str">
        <f>IF(E20="","",E20)</f>
        <v/>
      </c>
      <c r="G91" s="61"/>
      <c r="H91" s="61"/>
      <c r="I91" s="166"/>
      <c r="J91" s="61"/>
      <c r="K91" s="61"/>
      <c r="L91" s="59"/>
    </row>
    <row r="92" spans="2:63" s="1" customFormat="1" ht="10.35" customHeight="1">
      <c r="B92" s="39"/>
      <c r="C92" s="61"/>
      <c r="D92" s="61"/>
      <c r="E92" s="61"/>
      <c r="F92" s="61"/>
      <c r="G92" s="61"/>
      <c r="H92" s="61"/>
      <c r="I92" s="166"/>
      <c r="J92" s="61"/>
      <c r="K92" s="61"/>
      <c r="L92" s="59"/>
    </row>
    <row r="93" spans="2:63" s="10" customFormat="1" ht="29.25" customHeight="1">
      <c r="B93" s="171"/>
      <c r="C93" s="172" t="s">
        <v>113</v>
      </c>
      <c r="D93" s="173" t="s">
        <v>57</v>
      </c>
      <c r="E93" s="173" t="s">
        <v>53</v>
      </c>
      <c r="F93" s="173" t="s">
        <v>114</v>
      </c>
      <c r="G93" s="173" t="s">
        <v>115</v>
      </c>
      <c r="H93" s="173" t="s">
        <v>116</v>
      </c>
      <c r="I93" s="174" t="s">
        <v>117</v>
      </c>
      <c r="J93" s="173" t="s">
        <v>97</v>
      </c>
      <c r="K93" s="175" t="s">
        <v>118</v>
      </c>
      <c r="L93" s="176"/>
      <c r="M93" s="79" t="s">
        <v>119</v>
      </c>
      <c r="N93" s="80" t="s">
        <v>42</v>
      </c>
      <c r="O93" s="80" t="s">
        <v>120</v>
      </c>
      <c r="P93" s="80" t="s">
        <v>121</v>
      </c>
      <c r="Q93" s="80" t="s">
        <v>122</v>
      </c>
      <c r="R93" s="80" t="s">
        <v>123</v>
      </c>
      <c r="S93" s="80" t="s">
        <v>124</v>
      </c>
      <c r="T93" s="81" t="s">
        <v>125</v>
      </c>
    </row>
    <row r="94" spans="2:63" s="1" customFormat="1" ht="29.25" customHeight="1">
      <c r="B94" s="39"/>
      <c r="C94" s="85" t="s">
        <v>98</v>
      </c>
      <c r="D94" s="61"/>
      <c r="E94" s="61"/>
      <c r="F94" s="61"/>
      <c r="G94" s="61"/>
      <c r="H94" s="61"/>
      <c r="I94" s="166"/>
      <c r="J94" s="177">
        <f>BK94</f>
        <v>0</v>
      </c>
      <c r="K94" s="61"/>
      <c r="L94" s="59"/>
      <c r="M94" s="82"/>
      <c r="N94" s="83"/>
      <c r="O94" s="83"/>
      <c r="P94" s="178">
        <f>P95+P178</f>
        <v>0</v>
      </c>
      <c r="Q94" s="83"/>
      <c r="R94" s="178">
        <f>R95+R178</f>
        <v>94.462880999999996</v>
      </c>
      <c r="S94" s="83"/>
      <c r="T94" s="179">
        <f>T95+T178</f>
        <v>4.47</v>
      </c>
      <c r="AT94" s="22" t="s">
        <v>71</v>
      </c>
      <c r="AU94" s="22" t="s">
        <v>99</v>
      </c>
      <c r="BK94" s="180">
        <f>BK95+BK178</f>
        <v>0</v>
      </c>
    </row>
    <row r="95" spans="2:63" s="11" customFormat="1" ht="37.35" customHeight="1">
      <c r="B95" s="181"/>
      <c r="C95" s="182"/>
      <c r="D95" s="183" t="s">
        <v>71</v>
      </c>
      <c r="E95" s="184" t="s">
        <v>126</v>
      </c>
      <c r="F95" s="184" t="s">
        <v>127</v>
      </c>
      <c r="G95" s="182"/>
      <c r="H95" s="182"/>
      <c r="I95" s="185"/>
      <c r="J95" s="186">
        <f>BK95</f>
        <v>0</v>
      </c>
      <c r="K95" s="182"/>
      <c r="L95" s="187"/>
      <c r="M95" s="188"/>
      <c r="N95" s="189"/>
      <c r="O95" s="189"/>
      <c r="P95" s="190">
        <f>P96+P121+P128+P135+P166</f>
        <v>0</v>
      </c>
      <c r="Q95" s="189"/>
      <c r="R95" s="190">
        <f>R96+R121+R128+R135+R166</f>
        <v>91.862031000000002</v>
      </c>
      <c r="S95" s="189"/>
      <c r="T95" s="191">
        <f>T96+T121+T128+T135+T166</f>
        <v>4.47</v>
      </c>
      <c r="AR95" s="192" t="s">
        <v>78</v>
      </c>
      <c r="AT95" s="193" t="s">
        <v>71</v>
      </c>
      <c r="AU95" s="193" t="s">
        <v>72</v>
      </c>
      <c r="AY95" s="192" t="s">
        <v>128</v>
      </c>
      <c r="BK95" s="194">
        <f>BK96+BK121+BK128+BK135+BK166</f>
        <v>0</v>
      </c>
    </row>
    <row r="96" spans="2:63" s="11" customFormat="1" ht="19.899999999999999" customHeight="1">
      <c r="B96" s="181"/>
      <c r="C96" s="182"/>
      <c r="D96" s="195" t="s">
        <v>71</v>
      </c>
      <c r="E96" s="196" t="s">
        <v>78</v>
      </c>
      <c r="F96" s="196" t="s">
        <v>129</v>
      </c>
      <c r="G96" s="182"/>
      <c r="H96" s="182"/>
      <c r="I96" s="185"/>
      <c r="J96" s="197">
        <f>BK96</f>
        <v>0</v>
      </c>
      <c r="K96" s="182"/>
      <c r="L96" s="187"/>
      <c r="M96" s="188"/>
      <c r="N96" s="189"/>
      <c r="O96" s="189"/>
      <c r="P96" s="190">
        <f>SUM(P97:P120)</f>
        <v>0</v>
      </c>
      <c r="Q96" s="189"/>
      <c r="R96" s="190">
        <f>SUM(R97:R120)</f>
        <v>88.128</v>
      </c>
      <c r="S96" s="189"/>
      <c r="T96" s="191">
        <f>SUM(T97:T120)</f>
        <v>0</v>
      </c>
      <c r="AR96" s="192" t="s">
        <v>78</v>
      </c>
      <c r="AT96" s="193" t="s">
        <v>71</v>
      </c>
      <c r="AU96" s="193" t="s">
        <v>78</v>
      </c>
      <c r="AY96" s="192" t="s">
        <v>128</v>
      </c>
      <c r="BK96" s="194">
        <f>SUM(BK97:BK120)</f>
        <v>0</v>
      </c>
    </row>
    <row r="97" spans="2:65" s="1" customFormat="1" ht="31.5" customHeight="1">
      <c r="B97" s="39"/>
      <c r="C97" s="198" t="s">
        <v>78</v>
      </c>
      <c r="D97" s="198" t="s">
        <v>130</v>
      </c>
      <c r="E97" s="199" t="s">
        <v>131</v>
      </c>
      <c r="F97" s="200" t="s">
        <v>132</v>
      </c>
      <c r="G97" s="201" t="s">
        <v>133</v>
      </c>
      <c r="H97" s="202">
        <v>134.63999999999999</v>
      </c>
      <c r="I97" s="203"/>
      <c r="J97" s="204">
        <f>ROUND(I97*H97,2)</f>
        <v>0</v>
      </c>
      <c r="K97" s="200" t="s">
        <v>134</v>
      </c>
      <c r="L97" s="59"/>
      <c r="M97" s="205" t="s">
        <v>21</v>
      </c>
      <c r="N97" s="206" t="s">
        <v>43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2" t="s">
        <v>135</v>
      </c>
      <c r="AT97" s="22" t="s">
        <v>130</v>
      </c>
      <c r="AU97" s="22" t="s">
        <v>80</v>
      </c>
      <c r="AY97" s="22" t="s">
        <v>128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78</v>
      </c>
      <c r="BK97" s="209">
        <f>ROUND(I97*H97,2)</f>
        <v>0</v>
      </c>
      <c r="BL97" s="22" t="s">
        <v>135</v>
      </c>
      <c r="BM97" s="22" t="s">
        <v>136</v>
      </c>
    </row>
    <row r="98" spans="2:65" s="1" customFormat="1" ht="27">
      <c r="B98" s="39"/>
      <c r="C98" s="61"/>
      <c r="D98" s="210" t="s">
        <v>137</v>
      </c>
      <c r="E98" s="61"/>
      <c r="F98" s="211" t="s">
        <v>138</v>
      </c>
      <c r="G98" s="61"/>
      <c r="H98" s="61"/>
      <c r="I98" s="166"/>
      <c r="J98" s="61"/>
      <c r="K98" s="61"/>
      <c r="L98" s="59"/>
      <c r="M98" s="212"/>
      <c r="N98" s="40"/>
      <c r="O98" s="40"/>
      <c r="P98" s="40"/>
      <c r="Q98" s="40"/>
      <c r="R98" s="40"/>
      <c r="S98" s="40"/>
      <c r="T98" s="76"/>
      <c r="AT98" s="22" t="s">
        <v>137</v>
      </c>
      <c r="AU98" s="22" t="s">
        <v>80</v>
      </c>
    </row>
    <row r="99" spans="2:65" s="12" customFormat="1">
      <c r="B99" s="213"/>
      <c r="C99" s="214"/>
      <c r="D99" s="215" t="s">
        <v>139</v>
      </c>
      <c r="E99" s="216" t="s">
        <v>21</v>
      </c>
      <c r="F99" s="217" t="s">
        <v>140</v>
      </c>
      <c r="G99" s="214"/>
      <c r="H99" s="218">
        <v>134.63999999999999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139</v>
      </c>
      <c r="AU99" s="224" t="s">
        <v>80</v>
      </c>
      <c r="AV99" s="12" t="s">
        <v>80</v>
      </c>
      <c r="AW99" s="12" t="s">
        <v>35</v>
      </c>
      <c r="AX99" s="12" t="s">
        <v>78</v>
      </c>
      <c r="AY99" s="224" t="s">
        <v>128</v>
      </c>
    </row>
    <row r="100" spans="2:65" s="1" customFormat="1" ht="44.25" customHeight="1">
      <c r="B100" s="39"/>
      <c r="C100" s="198" t="s">
        <v>80</v>
      </c>
      <c r="D100" s="198" t="s">
        <v>130</v>
      </c>
      <c r="E100" s="199" t="s">
        <v>141</v>
      </c>
      <c r="F100" s="200" t="s">
        <v>142</v>
      </c>
      <c r="G100" s="201" t="s">
        <v>133</v>
      </c>
      <c r="H100" s="202">
        <v>134.63999999999999</v>
      </c>
      <c r="I100" s="203"/>
      <c r="J100" s="204">
        <f>ROUND(I100*H100,2)</f>
        <v>0</v>
      </c>
      <c r="K100" s="200" t="s">
        <v>134</v>
      </c>
      <c r="L100" s="59"/>
      <c r="M100" s="205" t="s">
        <v>21</v>
      </c>
      <c r="N100" s="206" t="s">
        <v>43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2" t="s">
        <v>135</v>
      </c>
      <c r="AT100" s="22" t="s">
        <v>130</v>
      </c>
      <c r="AU100" s="22" t="s">
        <v>80</v>
      </c>
      <c r="AY100" s="22" t="s">
        <v>128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78</v>
      </c>
      <c r="BK100" s="209">
        <f>ROUND(I100*H100,2)</f>
        <v>0</v>
      </c>
      <c r="BL100" s="22" t="s">
        <v>135</v>
      </c>
      <c r="BM100" s="22" t="s">
        <v>143</v>
      </c>
    </row>
    <row r="101" spans="2:65" s="1" customFormat="1" ht="27">
      <c r="B101" s="39"/>
      <c r="C101" s="61"/>
      <c r="D101" s="210" t="s">
        <v>137</v>
      </c>
      <c r="E101" s="61"/>
      <c r="F101" s="211" t="s">
        <v>138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137</v>
      </c>
      <c r="AU101" s="22" t="s">
        <v>80</v>
      </c>
    </row>
    <row r="102" spans="2:65" s="12" customFormat="1">
      <c r="B102" s="213"/>
      <c r="C102" s="214"/>
      <c r="D102" s="215" t="s">
        <v>139</v>
      </c>
      <c r="E102" s="216" t="s">
        <v>21</v>
      </c>
      <c r="F102" s="217" t="s">
        <v>144</v>
      </c>
      <c r="G102" s="214"/>
      <c r="H102" s="218">
        <v>134.63999999999999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139</v>
      </c>
      <c r="AU102" s="224" t="s">
        <v>80</v>
      </c>
      <c r="AV102" s="12" t="s">
        <v>80</v>
      </c>
      <c r="AW102" s="12" t="s">
        <v>35</v>
      </c>
      <c r="AX102" s="12" t="s">
        <v>78</v>
      </c>
      <c r="AY102" s="224" t="s">
        <v>128</v>
      </c>
    </row>
    <row r="103" spans="2:65" s="1" customFormat="1" ht="44.25" customHeight="1">
      <c r="B103" s="39"/>
      <c r="C103" s="198" t="s">
        <v>145</v>
      </c>
      <c r="D103" s="198" t="s">
        <v>130</v>
      </c>
      <c r="E103" s="199" t="s">
        <v>146</v>
      </c>
      <c r="F103" s="200" t="s">
        <v>147</v>
      </c>
      <c r="G103" s="201" t="s">
        <v>133</v>
      </c>
      <c r="H103" s="202">
        <v>67.319999999999993</v>
      </c>
      <c r="I103" s="203"/>
      <c r="J103" s="204">
        <f>ROUND(I103*H103,2)</f>
        <v>0</v>
      </c>
      <c r="K103" s="200" t="s">
        <v>134</v>
      </c>
      <c r="L103" s="59"/>
      <c r="M103" s="205" t="s">
        <v>21</v>
      </c>
      <c r="N103" s="206" t="s">
        <v>43</v>
      </c>
      <c r="O103" s="40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2" t="s">
        <v>135</v>
      </c>
      <c r="AT103" s="22" t="s">
        <v>130</v>
      </c>
      <c r="AU103" s="22" t="s">
        <v>80</v>
      </c>
      <c r="AY103" s="22" t="s">
        <v>128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2" t="s">
        <v>78</v>
      </c>
      <c r="BK103" s="209">
        <f>ROUND(I103*H103,2)</f>
        <v>0</v>
      </c>
      <c r="BL103" s="22" t="s">
        <v>135</v>
      </c>
      <c r="BM103" s="22" t="s">
        <v>148</v>
      </c>
    </row>
    <row r="104" spans="2:65" s="1" customFormat="1" ht="27">
      <c r="B104" s="39"/>
      <c r="C104" s="61"/>
      <c r="D104" s="210" t="s">
        <v>137</v>
      </c>
      <c r="E104" s="61"/>
      <c r="F104" s="211" t="s">
        <v>138</v>
      </c>
      <c r="G104" s="61"/>
      <c r="H104" s="61"/>
      <c r="I104" s="166"/>
      <c r="J104" s="61"/>
      <c r="K104" s="61"/>
      <c r="L104" s="59"/>
      <c r="M104" s="212"/>
      <c r="N104" s="40"/>
      <c r="O104" s="40"/>
      <c r="P104" s="40"/>
      <c r="Q104" s="40"/>
      <c r="R104" s="40"/>
      <c r="S104" s="40"/>
      <c r="T104" s="76"/>
      <c r="AT104" s="22" t="s">
        <v>137</v>
      </c>
      <c r="AU104" s="22" t="s">
        <v>80</v>
      </c>
    </row>
    <row r="105" spans="2:65" s="12" customFormat="1">
      <c r="B105" s="213"/>
      <c r="C105" s="214"/>
      <c r="D105" s="215" t="s">
        <v>139</v>
      </c>
      <c r="E105" s="216" t="s">
        <v>21</v>
      </c>
      <c r="F105" s="217" t="s">
        <v>149</v>
      </c>
      <c r="G105" s="214"/>
      <c r="H105" s="218">
        <v>67.319999999999993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139</v>
      </c>
      <c r="AU105" s="224" t="s">
        <v>80</v>
      </c>
      <c r="AV105" s="12" t="s">
        <v>80</v>
      </c>
      <c r="AW105" s="12" t="s">
        <v>35</v>
      </c>
      <c r="AX105" s="12" t="s">
        <v>78</v>
      </c>
      <c r="AY105" s="224" t="s">
        <v>128</v>
      </c>
    </row>
    <row r="106" spans="2:65" s="1" customFormat="1" ht="44.25" customHeight="1">
      <c r="B106" s="39"/>
      <c r="C106" s="198" t="s">
        <v>135</v>
      </c>
      <c r="D106" s="198" t="s">
        <v>130</v>
      </c>
      <c r="E106" s="199" t="s">
        <v>150</v>
      </c>
      <c r="F106" s="200" t="s">
        <v>151</v>
      </c>
      <c r="G106" s="201" t="s">
        <v>133</v>
      </c>
      <c r="H106" s="202">
        <v>67.319999999999993</v>
      </c>
      <c r="I106" s="203"/>
      <c r="J106" s="204">
        <f>ROUND(I106*H106,2)</f>
        <v>0</v>
      </c>
      <c r="K106" s="200" t="s">
        <v>134</v>
      </c>
      <c r="L106" s="59"/>
      <c r="M106" s="205" t="s">
        <v>21</v>
      </c>
      <c r="N106" s="206" t="s">
        <v>43</v>
      </c>
      <c r="O106" s="40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2" t="s">
        <v>135</v>
      </c>
      <c r="AT106" s="22" t="s">
        <v>130</v>
      </c>
      <c r="AU106" s="22" t="s">
        <v>80</v>
      </c>
      <c r="AY106" s="22" t="s">
        <v>128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78</v>
      </c>
      <c r="BK106" s="209">
        <f>ROUND(I106*H106,2)</f>
        <v>0</v>
      </c>
      <c r="BL106" s="22" t="s">
        <v>135</v>
      </c>
      <c r="BM106" s="22" t="s">
        <v>152</v>
      </c>
    </row>
    <row r="107" spans="2:65" s="1" customFormat="1" ht="27">
      <c r="B107" s="39"/>
      <c r="C107" s="61"/>
      <c r="D107" s="210" t="s">
        <v>137</v>
      </c>
      <c r="E107" s="61"/>
      <c r="F107" s="211" t="s">
        <v>138</v>
      </c>
      <c r="G107" s="61"/>
      <c r="H107" s="61"/>
      <c r="I107" s="166"/>
      <c r="J107" s="61"/>
      <c r="K107" s="61"/>
      <c r="L107" s="59"/>
      <c r="M107" s="212"/>
      <c r="N107" s="40"/>
      <c r="O107" s="40"/>
      <c r="P107" s="40"/>
      <c r="Q107" s="40"/>
      <c r="R107" s="40"/>
      <c r="S107" s="40"/>
      <c r="T107" s="76"/>
      <c r="AT107" s="22" t="s">
        <v>137</v>
      </c>
      <c r="AU107" s="22" t="s">
        <v>80</v>
      </c>
    </row>
    <row r="108" spans="2:65" s="12" customFormat="1">
      <c r="B108" s="213"/>
      <c r="C108" s="214"/>
      <c r="D108" s="215" t="s">
        <v>139</v>
      </c>
      <c r="E108" s="216" t="s">
        <v>21</v>
      </c>
      <c r="F108" s="217" t="s">
        <v>149</v>
      </c>
      <c r="G108" s="214"/>
      <c r="H108" s="218">
        <v>67.319999999999993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139</v>
      </c>
      <c r="AU108" s="224" t="s">
        <v>80</v>
      </c>
      <c r="AV108" s="12" t="s">
        <v>80</v>
      </c>
      <c r="AW108" s="12" t="s">
        <v>35</v>
      </c>
      <c r="AX108" s="12" t="s">
        <v>78</v>
      </c>
      <c r="AY108" s="224" t="s">
        <v>128</v>
      </c>
    </row>
    <row r="109" spans="2:65" s="1" customFormat="1" ht="31.5" customHeight="1">
      <c r="B109" s="39"/>
      <c r="C109" s="198" t="s">
        <v>153</v>
      </c>
      <c r="D109" s="198" t="s">
        <v>130</v>
      </c>
      <c r="E109" s="199" t="s">
        <v>154</v>
      </c>
      <c r="F109" s="200" t="s">
        <v>155</v>
      </c>
      <c r="G109" s="201" t="s">
        <v>133</v>
      </c>
      <c r="H109" s="202">
        <v>134.63999999999999</v>
      </c>
      <c r="I109" s="203"/>
      <c r="J109" s="204">
        <f>ROUND(I109*H109,2)</f>
        <v>0</v>
      </c>
      <c r="K109" s="200" t="s">
        <v>134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2" t="s">
        <v>135</v>
      </c>
      <c r="AT109" s="22" t="s">
        <v>130</v>
      </c>
      <c r="AU109" s="22" t="s">
        <v>80</v>
      </c>
      <c r="AY109" s="22" t="s">
        <v>128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78</v>
      </c>
      <c r="BK109" s="209">
        <f>ROUND(I109*H109,2)</f>
        <v>0</v>
      </c>
      <c r="BL109" s="22" t="s">
        <v>135</v>
      </c>
      <c r="BM109" s="22" t="s">
        <v>156</v>
      </c>
    </row>
    <row r="110" spans="2:65" s="1" customFormat="1" ht="27">
      <c r="B110" s="39"/>
      <c r="C110" s="61"/>
      <c r="D110" s="210" t="s">
        <v>137</v>
      </c>
      <c r="E110" s="61"/>
      <c r="F110" s="211" t="s">
        <v>138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137</v>
      </c>
      <c r="AU110" s="22" t="s">
        <v>80</v>
      </c>
    </row>
    <row r="111" spans="2:65" s="12" customFormat="1">
      <c r="B111" s="213"/>
      <c r="C111" s="214"/>
      <c r="D111" s="215" t="s">
        <v>139</v>
      </c>
      <c r="E111" s="216" t="s">
        <v>21</v>
      </c>
      <c r="F111" s="217" t="s">
        <v>140</v>
      </c>
      <c r="G111" s="214"/>
      <c r="H111" s="218">
        <v>134.63999999999999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139</v>
      </c>
      <c r="AU111" s="224" t="s">
        <v>80</v>
      </c>
      <c r="AV111" s="12" t="s">
        <v>80</v>
      </c>
      <c r="AW111" s="12" t="s">
        <v>35</v>
      </c>
      <c r="AX111" s="12" t="s">
        <v>78</v>
      </c>
      <c r="AY111" s="224" t="s">
        <v>128</v>
      </c>
    </row>
    <row r="112" spans="2:65" s="1" customFormat="1" ht="31.5" customHeight="1">
      <c r="B112" s="39"/>
      <c r="C112" s="198" t="s">
        <v>157</v>
      </c>
      <c r="D112" s="198" t="s">
        <v>130</v>
      </c>
      <c r="E112" s="199" t="s">
        <v>158</v>
      </c>
      <c r="F112" s="200" t="s">
        <v>159</v>
      </c>
      <c r="G112" s="201" t="s">
        <v>133</v>
      </c>
      <c r="H112" s="202">
        <v>79.56</v>
      </c>
      <c r="I112" s="203"/>
      <c r="J112" s="204">
        <f>ROUND(I112*H112,2)</f>
        <v>0</v>
      </c>
      <c r="K112" s="200" t="s">
        <v>134</v>
      </c>
      <c r="L112" s="59"/>
      <c r="M112" s="205" t="s">
        <v>21</v>
      </c>
      <c r="N112" s="206" t="s">
        <v>43</v>
      </c>
      <c r="O112" s="40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2" t="s">
        <v>135</v>
      </c>
      <c r="AT112" s="22" t="s">
        <v>130</v>
      </c>
      <c r="AU112" s="22" t="s">
        <v>80</v>
      </c>
      <c r="AY112" s="22" t="s">
        <v>128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2" t="s">
        <v>78</v>
      </c>
      <c r="BK112" s="209">
        <f>ROUND(I112*H112,2)</f>
        <v>0</v>
      </c>
      <c r="BL112" s="22" t="s">
        <v>135</v>
      </c>
      <c r="BM112" s="22" t="s">
        <v>160</v>
      </c>
    </row>
    <row r="113" spans="2:65" s="1" customFormat="1" ht="27">
      <c r="B113" s="39"/>
      <c r="C113" s="61"/>
      <c r="D113" s="210" t="s">
        <v>137</v>
      </c>
      <c r="E113" s="61"/>
      <c r="F113" s="211" t="s">
        <v>138</v>
      </c>
      <c r="G113" s="61"/>
      <c r="H113" s="61"/>
      <c r="I113" s="166"/>
      <c r="J113" s="61"/>
      <c r="K113" s="61"/>
      <c r="L113" s="59"/>
      <c r="M113" s="212"/>
      <c r="N113" s="40"/>
      <c r="O113" s="40"/>
      <c r="P113" s="40"/>
      <c r="Q113" s="40"/>
      <c r="R113" s="40"/>
      <c r="S113" s="40"/>
      <c r="T113" s="76"/>
      <c r="AT113" s="22" t="s">
        <v>137</v>
      </c>
      <c r="AU113" s="22" t="s">
        <v>80</v>
      </c>
    </row>
    <row r="114" spans="2:65" s="12" customFormat="1">
      <c r="B114" s="213"/>
      <c r="C114" s="214"/>
      <c r="D114" s="215" t="s">
        <v>139</v>
      </c>
      <c r="E114" s="216" t="s">
        <v>21</v>
      </c>
      <c r="F114" s="217" t="s">
        <v>161</v>
      </c>
      <c r="G114" s="214"/>
      <c r="H114" s="218">
        <v>79.56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139</v>
      </c>
      <c r="AU114" s="224" t="s">
        <v>80</v>
      </c>
      <c r="AV114" s="12" t="s">
        <v>80</v>
      </c>
      <c r="AW114" s="12" t="s">
        <v>35</v>
      </c>
      <c r="AX114" s="12" t="s">
        <v>78</v>
      </c>
      <c r="AY114" s="224" t="s">
        <v>128</v>
      </c>
    </row>
    <row r="115" spans="2:65" s="1" customFormat="1" ht="44.25" customHeight="1">
      <c r="B115" s="39"/>
      <c r="C115" s="198" t="s">
        <v>162</v>
      </c>
      <c r="D115" s="198" t="s">
        <v>130</v>
      </c>
      <c r="E115" s="199" t="s">
        <v>163</v>
      </c>
      <c r="F115" s="200" t="s">
        <v>164</v>
      </c>
      <c r="G115" s="201" t="s">
        <v>133</v>
      </c>
      <c r="H115" s="202">
        <v>55.08</v>
      </c>
      <c r="I115" s="203"/>
      <c r="J115" s="204">
        <f>ROUND(I115*H115,2)</f>
        <v>0</v>
      </c>
      <c r="K115" s="200" t="s">
        <v>134</v>
      </c>
      <c r="L115" s="59"/>
      <c r="M115" s="205" t="s">
        <v>21</v>
      </c>
      <c r="N115" s="206" t="s">
        <v>43</v>
      </c>
      <c r="O115" s="40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22" t="s">
        <v>135</v>
      </c>
      <c r="AT115" s="22" t="s">
        <v>130</v>
      </c>
      <c r="AU115" s="22" t="s">
        <v>80</v>
      </c>
      <c r="AY115" s="22" t="s">
        <v>128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78</v>
      </c>
      <c r="BK115" s="209">
        <f>ROUND(I115*H115,2)</f>
        <v>0</v>
      </c>
      <c r="BL115" s="22" t="s">
        <v>135</v>
      </c>
      <c r="BM115" s="22" t="s">
        <v>165</v>
      </c>
    </row>
    <row r="116" spans="2:65" s="1" customFormat="1" ht="27">
      <c r="B116" s="39"/>
      <c r="C116" s="61"/>
      <c r="D116" s="210" t="s">
        <v>137</v>
      </c>
      <c r="E116" s="61"/>
      <c r="F116" s="211" t="s">
        <v>138</v>
      </c>
      <c r="G116" s="61"/>
      <c r="H116" s="61"/>
      <c r="I116" s="166"/>
      <c r="J116" s="61"/>
      <c r="K116" s="61"/>
      <c r="L116" s="59"/>
      <c r="M116" s="212"/>
      <c r="N116" s="40"/>
      <c r="O116" s="40"/>
      <c r="P116" s="40"/>
      <c r="Q116" s="40"/>
      <c r="R116" s="40"/>
      <c r="S116" s="40"/>
      <c r="T116" s="76"/>
      <c r="AT116" s="22" t="s">
        <v>137</v>
      </c>
      <c r="AU116" s="22" t="s">
        <v>80</v>
      </c>
    </row>
    <row r="117" spans="2:65" s="12" customFormat="1">
      <c r="B117" s="213"/>
      <c r="C117" s="214"/>
      <c r="D117" s="215" t="s">
        <v>139</v>
      </c>
      <c r="E117" s="216" t="s">
        <v>21</v>
      </c>
      <c r="F117" s="217" t="s">
        <v>166</v>
      </c>
      <c r="G117" s="214"/>
      <c r="H117" s="218">
        <v>55.08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139</v>
      </c>
      <c r="AU117" s="224" t="s">
        <v>80</v>
      </c>
      <c r="AV117" s="12" t="s">
        <v>80</v>
      </c>
      <c r="AW117" s="12" t="s">
        <v>35</v>
      </c>
      <c r="AX117" s="12" t="s">
        <v>78</v>
      </c>
      <c r="AY117" s="224" t="s">
        <v>128</v>
      </c>
    </row>
    <row r="118" spans="2:65" s="1" customFormat="1" ht="22.5" customHeight="1">
      <c r="B118" s="39"/>
      <c r="C118" s="225" t="s">
        <v>167</v>
      </c>
      <c r="D118" s="225" t="s">
        <v>168</v>
      </c>
      <c r="E118" s="226" t="s">
        <v>169</v>
      </c>
      <c r="F118" s="227" t="s">
        <v>170</v>
      </c>
      <c r="G118" s="228" t="s">
        <v>171</v>
      </c>
      <c r="H118" s="229">
        <v>88.128</v>
      </c>
      <c r="I118" s="230"/>
      <c r="J118" s="231">
        <f>ROUND(I118*H118,2)</f>
        <v>0</v>
      </c>
      <c r="K118" s="227" t="s">
        <v>134</v>
      </c>
      <c r="L118" s="232"/>
      <c r="M118" s="233" t="s">
        <v>21</v>
      </c>
      <c r="N118" s="234" t="s">
        <v>43</v>
      </c>
      <c r="O118" s="40"/>
      <c r="P118" s="207">
        <f>O118*H118</f>
        <v>0</v>
      </c>
      <c r="Q118" s="207">
        <v>1</v>
      </c>
      <c r="R118" s="207">
        <f>Q118*H118</f>
        <v>88.128</v>
      </c>
      <c r="S118" s="207">
        <v>0</v>
      </c>
      <c r="T118" s="208">
        <f>S118*H118</f>
        <v>0</v>
      </c>
      <c r="AR118" s="22" t="s">
        <v>167</v>
      </c>
      <c r="AT118" s="22" t="s">
        <v>168</v>
      </c>
      <c r="AU118" s="22" t="s">
        <v>80</v>
      </c>
      <c r="AY118" s="22" t="s">
        <v>128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78</v>
      </c>
      <c r="BK118" s="209">
        <f>ROUND(I118*H118,2)</f>
        <v>0</v>
      </c>
      <c r="BL118" s="22" t="s">
        <v>135</v>
      </c>
      <c r="BM118" s="22" t="s">
        <v>172</v>
      </c>
    </row>
    <row r="119" spans="2:65" s="1" customFormat="1" ht="27">
      <c r="B119" s="39"/>
      <c r="C119" s="61"/>
      <c r="D119" s="210" t="s">
        <v>137</v>
      </c>
      <c r="E119" s="61"/>
      <c r="F119" s="211" t="s">
        <v>138</v>
      </c>
      <c r="G119" s="61"/>
      <c r="H119" s="61"/>
      <c r="I119" s="166"/>
      <c r="J119" s="61"/>
      <c r="K119" s="61"/>
      <c r="L119" s="59"/>
      <c r="M119" s="212"/>
      <c r="N119" s="40"/>
      <c r="O119" s="40"/>
      <c r="P119" s="40"/>
      <c r="Q119" s="40"/>
      <c r="R119" s="40"/>
      <c r="S119" s="40"/>
      <c r="T119" s="76"/>
      <c r="AT119" s="22" t="s">
        <v>137</v>
      </c>
      <c r="AU119" s="22" t="s">
        <v>80</v>
      </c>
    </row>
    <row r="120" spans="2:65" s="12" customFormat="1">
      <c r="B120" s="213"/>
      <c r="C120" s="214"/>
      <c r="D120" s="210" t="s">
        <v>139</v>
      </c>
      <c r="E120" s="235" t="s">
        <v>21</v>
      </c>
      <c r="F120" s="236" t="s">
        <v>173</v>
      </c>
      <c r="G120" s="214"/>
      <c r="H120" s="237">
        <v>88.128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139</v>
      </c>
      <c r="AU120" s="224" t="s">
        <v>80</v>
      </c>
      <c r="AV120" s="12" t="s">
        <v>80</v>
      </c>
      <c r="AW120" s="12" t="s">
        <v>35</v>
      </c>
      <c r="AX120" s="12" t="s">
        <v>78</v>
      </c>
      <c r="AY120" s="224" t="s">
        <v>128</v>
      </c>
    </row>
    <row r="121" spans="2:65" s="11" customFormat="1" ht="29.85" customHeight="1">
      <c r="B121" s="181"/>
      <c r="C121" s="182"/>
      <c r="D121" s="195" t="s">
        <v>71</v>
      </c>
      <c r="E121" s="196" t="s">
        <v>135</v>
      </c>
      <c r="F121" s="196" t="s">
        <v>174</v>
      </c>
      <c r="G121" s="182"/>
      <c r="H121" s="182"/>
      <c r="I121" s="185"/>
      <c r="J121" s="197">
        <f>BK121</f>
        <v>0</v>
      </c>
      <c r="K121" s="182"/>
      <c r="L121" s="187"/>
      <c r="M121" s="188"/>
      <c r="N121" s="189"/>
      <c r="O121" s="189"/>
      <c r="P121" s="190">
        <f>SUM(P122:P127)</f>
        <v>0</v>
      </c>
      <c r="Q121" s="189"/>
      <c r="R121" s="190">
        <f>SUM(R122:R127)</f>
        <v>1.0123200000000001</v>
      </c>
      <c r="S121" s="189"/>
      <c r="T121" s="191">
        <f>SUM(T122:T127)</f>
        <v>0</v>
      </c>
      <c r="AR121" s="192" t="s">
        <v>78</v>
      </c>
      <c r="AT121" s="193" t="s">
        <v>71</v>
      </c>
      <c r="AU121" s="193" t="s">
        <v>78</v>
      </c>
      <c r="AY121" s="192" t="s">
        <v>128</v>
      </c>
      <c r="BK121" s="194">
        <f>SUM(BK122:BK127)</f>
        <v>0</v>
      </c>
    </row>
    <row r="122" spans="2:65" s="1" customFormat="1" ht="44.25" customHeight="1">
      <c r="B122" s="39"/>
      <c r="C122" s="198" t="s">
        <v>175</v>
      </c>
      <c r="D122" s="198" t="s">
        <v>130</v>
      </c>
      <c r="E122" s="199" t="s">
        <v>176</v>
      </c>
      <c r="F122" s="200" t="s">
        <v>177</v>
      </c>
      <c r="G122" s="201" t="s">
        <v>178</v>
      </c>
      <c r="H122" s="202">
        <v>19</v>
      </c>
      <c r="I122" s="203"/>
      <c r="J122" s="204">
        <f>ROUND(I122*H122,2)</f>
        <v>0</v>
      </c>
      <c r="K122" s="200" t="s">
        <v>134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5.3280000000000001E-2</v>
      </c>
      <c r="R122" s="207">
        <f>Q122*H122</f>
        <v>1.0123200000000001</v>
      </c>
      <c r="S122" s="207">
        <v>0</v>
      </c>
      <c r="T122" s="208">
        <f>S122*H122</f>
        <v>0</v>
      </c>
      <c r="AR122" s="22" t="s">
        <v>135</v>
      </c>
      <c r="AT122" s="22" t="s">
        <v>130</v>
      </c>
      <c r="AU122" s="22" t="s">
        <v>80</v>
      </c>
      <c r="AY122" s="22" t="s">
        <v>128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135</v>
      </c>
      <c r="BM122" s="22" t="s">
        <v>179</v>
      </c>
    </row>
    <row r="123" spans="2:65" s="1" customFormat="1" ht="27">
      <c r="B123" s="39"/>
      <c r="C123" s="61"/>
      <c r="D123" s="210" t="s">
        <v>137</v>
      </c>
      <c r="E123" s="61"/>
      <c r="F123" s="211" t="s">
        <v>180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137</v>
      </c>
      <c r="AU123" s="22" t="s">
        <v>80</v>
      </c>
    </row>
    <row r="124" spans="2:65" s="12" customFormat="1">
      <c r="B124" s="213"/>
      <c r="C124" s="214"/>
      <c r="D124" s="215" t="s">
        <v>139</v>
      </c>
      <c r="E124" s="216" t="s">
        <v>21</v>
      </c>
      <c r="F124" s="217" t="s">
        <v>181</v>
      </c>
      <c r="G124" s="214"/>
      <c r="H124" s="218">
        <v>19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139</v>
      </c>
      <c r="AU124" s="224" t="s">
        <v>80</v>
      </c>
      <c r="AV124" s="12" t="s">
        <v>80</v>
      </c>
      <c r="AW124" s="12" t="s">
        <v>35</v>
      </c>
      <c r="AX124" s="12" t="s">
        <v>78</v>
      </c>
      <c r="AY124" s="224" t="s">
        <v>128</v>
      </c>
    </row>
    <row r="125" spans="2:65" s="1" customFormat="1" ht="31.5" customHeight="1">
      <c r="B125" s="39"/>
      <c r="C125" s="198" t="s">
        <v>182</v>
      </c>
      <c r="D125" s="198" t="s">
        <v>130</v>
      </c>
      <c r="E125" s="199" t="s">
        <v>183</v>
      </c>
      <c r="F125" s="200" t="s">
        <v>184</v>
      </c>
      <c r="G125" s="201" t="s">
        <v>133</v>
      </c>
      <c r="H125" s="202">
        <v>12.24</v>
      </c>
      <c r="I125" s="203"/>
      <c r="J125" s="204">
        <f>ROUND(I125*H125,2)</f>
        <v>0</v>
      </c>
      <c r="K125" s="200" t="s">
        <v>134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135</v>
      </c>
      <c r="AT125" s="22" t="s">
        <v>130</v>
      </c>
      <c r="AU125" s="22" t="s">
        <v>80</v>
      </c>
      <c r="AY125" s="22" t="s">
        <v>128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135</v>
      </c>
      <c r="BM125" s="22" t="s">
        <v>185</v>
      </c>
    </row>
    <row r="126" spans="2:65" s="1" customFormat="1" ht="27">
      <c r="B126" s="39"/>
      <c r="C126" s="61"/>
      <c r="D126" s="210" t="s">
        <v>137</v>
      </c>
      <c r="E126" s="61"/>
      <c r="F126" s="211" t="s">
        <v>180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137</v>
      </c>
      <c r="AU126" s="22" t="s">
        <v>80</v>
      </c>
    </row>
    <row r="127" spans="2:65" s="12" customFormat="1">
      <c r="B127" s="213"/>
      <c r="C127" s="214"/>
      <c r="D127" s="210" t="s">
        <v>139</v>
      </c>
      <c r="E127" s="235" t="s">
        <v>21</v>
      </c>
      <c r="F127" s="236" t="s">
        <v>186</v>
      </c>
      <c r="G127" s="214"/>
      <c r="H127" s="237">
        <v>12.24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139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128</v>
      </c>
    </row>
    <row r="128" spans="2:65" s="11" customFormat="1" ht="29.85" customHeight="1">
      <c r="B128" s="181"/>
      <c r="C128" s="182"/>
      <c r="D128" s="195" t="s">
        <v>71</v>
      </c>
      <c r="E128" s="196" t="s">
        <v>157</v>
      </c>
      <c r="F128" s="196" t="s">
        <v>187</v>
      </c>
      <c r="G128" s="182"/>
      <c r="H128" s="182"/>
      <c r="I128" s="185"/>
      <c r="J128" s="197">
        <f>BK128</f>
        <v>0</v>
      </c>
      <c r="K128" s="182"/>
      <c r="L128" s="187"/>
      <c r="M128" s="188"/>
      <c r="N128" s="189"/>
      <c r="O128" s="189"/>
      <c r="P128" s="190">
        <f>SUM(P129:P134)</f>
        <v>0</v>
      </c>
      <c r="Q128" s="189"/>
      <c r="R128" s="190">
        <f>SUM(R129:R134)</f>
        <v>2.6660310000000003</v>
      </c>
      <c r="S128" s="189"/>
      <c r="T128" s="191">
        <f>SUM(T129:T134)</f>
        <v>0</v>
      </c>
      <c r="AR128" s="192" t="s">
        <v>78</v>
      </c>
      <c r="AT128" s="193" t="s">
        <v>71</v>
      </c>
      <c r="AU128" s="193" t="s">
        <v>78</v>
      </c>
      <c r="AY128" s="192" t="s">
        <v>128</v>
      </c>
      <c r="BK128" s="194">
        <f>SUM(BK129:BK134)</f>
        <v>0</v>
      </c>
    </row>
    <row r="129" spans="2:65" s="1" customFormat="1" ht="22.5" customHeight="1">
      <c r="B129" s="39"/>
      <c r="C129" s="198" t="s">
        <v>188</v>
      </c>
      <c r="D129" s="198" t="s">
        <v>130</v>
      </c>
      <c r="E129" s="199" t="s">
        <v>189</v>
      </c>
      <c r="F129" s="200" t="s">
        <v>190</v>
      </c>
      <c r="G129" s="201" t="s">
        <v>191</v>
      </c>
      <c r="H129" s="202">
        <v>32.700000000000003</v>
      </c>
      <c r="I129" s="203"/>
      <c r="J129" s="204">
        <f>ROUND(I129*H129,2)</f>
        <v>0</v>
      </c>
      <c r="K129" s="200" t="s">
        <v>134</v>
      </c>
      <c r="L129" s="59"/>
      <c r="M129" s="205" t="s">
        <v>21</v>
      </c>
      <c r="N129" s="206" t="s">
        <v>43</v>
      </c>
      <c r="O129" s="40"/>
      <c r="P129" s="207">
        <f>O129*H129</f>
        <v>0</v>
      </c>
      <c r="Q129" s="207">
        <v>0.04</v>
      </c>
      <c r="R129" s="207">
        <f>Q129*H129</f>
        <v>1.3080000000000001</v>
      </c>
      <c r="S129" s="207">
        <v>0</v>
      </c>
      <c r="T129" s="208">
        <f>S129*H129</f>
        <v>0</v>
      </c>
      <c r="AR129" s="22" t="s">
        <v>135</v>
      </c>
      <c r="AT129" s="22" t="s">
        <v>130</v>
      </c>
      <c r="AU129" s="22" t="s">
        <v>80</v>
      </c>
      <c r="AY129" s="22" t="s">
        <v>128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2" t="s">
        <v>78</v>
      </c>
      <c r="BK129" s="209">
        <f>ROUND(I129*H129,2)</f>
        <v>0</v>
      </c>
      <c r="BL129" s="22" t="s">
        <v>135</v>
      </c>
      <c r="BM129" s="22" t="s">
        <v>192</v>
      </c>
    </row>
    <row r="130" spans="2:65" s="1" customFormat="1" ht="27">
      <c r="B130" s="39"/>
      <c r="C130" s="61"/>
      <c r="D130" s="210" t="s">
        <v>137</v>
      </c>
      <c r="E130" s="61"/>
      <c r="F130" s="211" t="s">
        <v>180</v>
      </c>
      <c r="G130" s="61"/>
      <c r="H130" s="61"/>
      <c r="I130" s="166"/>
      <c r="J130" s="61"/>
      <c r="K130" s="61"/>
      <c r="L130" s="59"/>
      <c r="M130" s="212"/>
      <c r="N130" s="40"/>
      <c r="O130" s="40"/>
      <c r="P130" s="40"/>
      <c r="Q130" s="40"/>
      <c r="R130" s="40"/>
      <c r="S130" s="40"/>
      <c r="T130" s="76"/>
      <c r="AT130" s="22" t="s">
        <v>137</v>
      </c>
      <c r="AU130" s="22" t="s">
        <v>80</v>
      </c>
    </row>
    <row r="131" spans="2:65" s="12" customFormat="1">
      <c r="B131" s="213"/>
      <c r="C131" s="214"/>
      <c r="D131" s="215" t="s">
        <v>139</v>
      </c>
      <c r="E131" s="216" t="s">
        <v>21</v>
      </c>
      <c r="F131" s="217" t="s">
        <v>193</v>
      </c>
      <c r="G131" s="214"/>
      <c r="H131" s="218">
        <v>32.700000000000003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139</v>
      </c>
      <c r="AU131" s="224" t="s">
        <v>80</v>
      </c>
      <c r="AV131" s="12" t="s">
        <v>80</v>
      </c>
      <c r="AW131" s="12" t="s">
        <v>35</v>
      </c>
      <c r="AX131" s="12" t="s">
        <v>78</v>
      </c>
      <c r="AY131" s="224" t="s">
        <v>128</v>
      </c>
    </row>
    <row r="132" spans="2:65" s="1" customFormat="1" ht="22.5" customHeight="1">
      <c r="B132" s="39"/>
      <c r="C132" s="198" t="s">
        <v>194</v>
      </c>
      <c r="D132" s="198" t="s">
        <v>130</v>
      </c>
      <c r="E132" s="199" t="s">
        <v>195</v>
      </c>
      <c r="F132" s="200" t="s">
        <v>196</v>
      </c>
      <c r="G132" s="201" t="s">
        <v>191</v>
      </c>
      <c r="H132" s="202">
        <v>32.700000000000003</v>
      </c>
      <c r="I132" s="203"/>
      <c r="J132" s="204">
        <f>ROUND(I132*H132,2)</f>
        <v>0</v>
      </c>
      <c r="K132" s="200" t="s">
        <v>134</v>
      </c>
      <c r="L132" s="59"/>
      <c r="M132" s="205" t="s">
        <v>21</v>
      </c>
      <c r="N132" s="206" t="s">
        <v>43</v>
      </c>
      <c r="O132" s="40"/>
      <c r="P132" s="207">
        <f>O132*H132</f>
        <v>0</v>
      </c>
      <c r="Q132" s="207">
        <v>4.1529999999999997E-2</v>
      </c>
      <c r="R132" s="207">
        <f>Q132*H132</f>
        <v>1.358031</v>
      </c>
      <c r="S132" s="207">
        <v>0</v>
      </c>
      <c r="T132" s="208">
        <f>S132*H132</f>
        <v>0</v>
      </c>
      <c r="AR132" s="22" t="s">
        <v>135</v>
      </c>
      <c r="AT132" s="22" t="s">
        <v>130</v>
      </c>
      <c r="AU132" s="22" t="s">
        <v>80</v>
      </c>
      <c r="AY132" s="22" t="s">
        <v>128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2" t="s">
        <v>78</v>
      </c>
      <c r="BK132" s="209">
        <f>ROUND(I132*H132,2)</f>
        <v>0</v>
      </c>
      <c r="BL132" s="22" t="s">
        <v>135</v>
      </c>
      <c r="BM132" s="22" t="s">
        <v>197</v>
      </c>
    </row>
    <row r="133" spans="2:65" s="1" customFormat="1" ht="27">
      <c r="B133" s="39"/>
      <c r="C133" s="61"/>
      <c r="D133" s="210" t="s">
        <v>137</v>
      </c>
      <c r="E133" s="61"/>
      <c r="F133" s="211" t="s">
        <v>180</v>
      </c>
      <c r="G133" s="61"/>
      <c r="H133" s="61"/>
      <c r="I133" s="166"/>
      <c r="J133" s="61"/>
      <c r="K133" s="61"/>
      <c r="L133" s="59"/>
      <c r="M133" s="212"/>
      <c r="N133" s="40"/>
      <c r="O133" s="40"/>
      <c r="P133" s="40"/>
      <c r="Q133" s="40"/>
      <c r="R133" s="40"/>
      <c r="S133" s="40"/>
      <c r="T133" s="76"/>
      <c r="AT133" s="22" t="s">
        <v>137</v>
      </c>
      <c r="AU133" s="22" t="s">
        <v>80</v>
      </c>
    </row>
    <row r="134" spans="2:65" s="12" customFormat="1">
      <c r="B134" s="213"/>
      <c r="C134" s="214"/>
      <c r="D134" s="210" t="s">
        <v>139</v>
      </c>
      <c r="E134" s="235" t="s">
        <v>21</v>
      </c>
      <c r="F134" s="236" t="s">
        <v>193</v>
      </c>
      <c r="G134" s="214"/>
      <c r="H134" s="237">
        <v>32.700000000000003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139</v>
      </c>
      <c r="AU134" s="224" t="s">
        <v>80</v>
      </c>
      <c r="AV134" s="12" t="s">
        <v>80</v>
      </c>
      <c r="AW134" s="12" t="s">
        <v>35</v>
      </c>
      <c r="AX134" s="12" t="s">
        <v>78</v>
      </c>
      <c r="AY134" s="224" t="s">
        <v>128</v>
      </c>
    </row>
    <row r="135" spans="2:65" s="11" customFormat="1" ht="29.85" customHeight="1">
      <c r="B135" s="181"/>
      <c r="C135" s="182"/>
      <c r="D135" s="195" t="s">
        <v>71</v>
      </c>
      <c r="E135" s="196" t="s">
        <v>175</v>
      </c>
      <c r="F135" s="196" t="s">
        <v>198</v>
      </c>
      <c r="G135" s="182"/>
      <c r="H135" s="182"/>
      <c r="I135" s="185"/>
      <c r="J135" s="197">
        <f>BK135</f>
        <v>0</v>
      </c>
      <c r="K135" s="182"/>
      <c r="L135" s="187"/>
      <c r="M135" s="188"/>
      <c r="N135" s="189"/>
      <c r="O135" s="189"/>
      <c r="P135" s="190">
        <f>SUM(P136:P165)</f>
        <v>0</v>
      </c>
      <c r="Q135" s="189"/>
      <c r="R135" s="190">
        <f>SUM(R136:R165)</f>
        <v>5.568E-2</v>
      </c>
      <c r="S135" s="189"/>
      <c r="T135" s="191">
        <f>SUM(T136:T165)</f>
        <v>4.47</v>
      </c>
      <c r="AR135" s="192" t="s">
        <v>78</v>
      </c>
      <c r="AT135" s="193" t="s">
        <v>71</v>
      </c>
      <c r="AU135" s="193" t="s">
        <v>78</v>
      </c>
      <c r="AY135" s="192" t="s">
        <v>128</v>
      </c>
      <c r="BK135" s="194">
        <f>SUM(BK136:BK165)</f>
        <v>0</v>
      </c>
    </row>
    <row r="136" spans="2:65" s="1" customFormat="1" ht="44.25" customHeight="1">
      <c r="B136" s="39"/>
      <c r="C136" s="198" t="s">
        <v>199</v>
      </c>
      <c r="D136" s="198" t="s">
        <v>130</v>
      </c>
      <c r="E136" s="199" t="s">
        <v>200</v>
      </c>
      <c r="F136" s="200" t="s">
        <v>201</v>
      </c>
      <c r="G136" s="201" t="s">
        <v>178</v>
      </c>
      <c r="H136" s="202">
        <v>12</v>
      </c>
      <c r="I136" s="203"/>
      <c r="J136" s="204">
        <f>ROUND(I136*H136,2)</f>
        <v>0</v>
      </c>
      <c r="K136" s="200" t="s">
        <v>134</v>
      </c>
      <c r="L136" s="59"/>
      <c r="M136" s="205" t="s">
        <v>21</v>
      </c>
      <c r="N136" s="206" t="s">
        <v>43</v>
      </c>
      <c r="O136" s="40"/>
      <c r="P136" s="207">
        <f>O136*H136</f>
        <v>0</v>
      </c>
      <c r="Q136" s="207">
        <v>4.4200000000000003E-3</v>
      </c>
      <c r="R136" s="207">
        <f>Q136*H136</f>
        <v>5.3040000000000004E-2</v>
      </c>
      <c r="S136" s="207">
        <v>0</v>
      </c>
      <c r="T136" s="208">
        <f>S136*H136</f>
        <v>0</v>
      </c>
      <c r="AR136" s="22" t="s">
        <v>135</v>
      </c>
      <c r="AT136" s="22" t="s">
        <v>130</v>
      </c>
      <c r="AU136" s="22" t="s">
        <v>80</v>
      </c>
      <c r="AY136" s="22" t="s">
        <v>128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2" t="s">
        <v>78</v>
      </c>
      <c r="BK136" s="209">
        <f>ROUND(I136*H136,2)</f>
        <v>0</v>
      </c>
      <c r="BL136" s="22" t="s">
        <v>135</v>
      </c>
      <c r="BM136" s="22" t="s">
        <v>202</v>
      </c>
    </row>
    <row r="137" spans="2:65" s="1" customFormat="1" ht="27">
      <c r="B137" s="39"/>
      <c r="C137" s="61"/>
      <c r="D137" s="210" t="s">
        <v>137</v>
      </c>
      <c r="E137" s="61"/>
      <c r="F137" s="211" t="s">
        <v>203</v>
      </c>
      <c r="G137" s="61"/>
      <c r="H137" s="61"/>
      <c r="I137" s="166"/>
      <c r="J137" s="61"/>
      <c r="K137" s="61"/>
      <c r="L137" s="59"/>
      <c r="M137" s="212"/>
      <c r="N137" s="40"/>
      <c r="O137" s="40"/>
      <c r="P137" s="40"/>
      <c r="Q137" s="40"/>
      <c r="R137" s="40"/>
      <c r="S137" s="40"/>
      <c r="T137" s="76"/>
      <c r="AT137" s="22" t="s">
        <v>137</v>
      </c>
      <c r="AU137" s="22" t="s">
        <v>80</v>
      </c>
    </row>
    <row r="138" spans="2:65" s="12" customFormat="1">
      <c r="B138" s="213"/>
      <c r="C138" s="214"/>
      <c r="D138" s="215" t="s">
        <v>139</v>
      </c>
      <c r="E138" s="216" t="s">
        <v>21</v>
      </c>
      <c r="F138" s="217" t="s">
        <v>204</v>
      </c>
      <c r="G138" s="214"/>
      <c r="H138" s="218">
        <v>12</v>
      </c>
      <c r="I138" s="219"/>
      <c r="J138" s="214"/>
      <c r="K138" s="214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139</v>
      </c>
      <c r="AU138" s="224" t="s">
        <v>80</v>
      </c>
      <c r="AV138" s="12" t="s">
        <v>80</v>
      </c>
      <c r="AW138" s="12" t="s">
        <v>35</v>
      </c>
      <c r="AX138" s="12" t="s">
        <v>78</v>
      </c>
      <c r="AY138" s="224" t="s">
        <v>128</v>
      </c>
    </row>
    <row r="139" spans="2:65" s="1" customFormat="1" ht="22.5" customHeight="1">
      <c r="B139" s="39"/>
      <c r="C139" s="225" t="s">
        <v>205</v>
      </c>
      <c r="D139" s="225" t="s">
        <v>168</v>
      </c>
      <c r="E139" s="226" t="s">
        <v>206</v>
      </c>
      <c r="F139" s="227" t="s">
        <v>207</v>
      </c>
      <c r="G139" s="228" t="s">
        <v>178</v>
      </c>
      <c r="H139" s="229">
        <v>8</v>
      </c>
      <c r="I139" s="230"/>
      <c r="J139" s="231">
        <f>ROUND(I139*H139,2)</f>
        <v>0</v>
      </c>
      <c r="K139" s="227" t="s">
        <v>134</v>
      </c>
      <c r="L139" s="232"/>
      <c r="M139" s="233" t="s">
        <v>21</v>
      </c>
      <c r="N139" s="234" t="s">
        <v>43</v>
      </c>
      <c r="O139" s="40"/>
      <c r="P139" s="207">
        <f>O139*H139</f>
        <v>0</v>
      </c>
      <c r="Q139" s="207">
        <v>1.4999999999999999E-4</v>
      </c>
      <c r="R139" s="207">
        <f>Q139*H139</f>
        <v>1.1999999999999999E-3</v>
      </c>
      <c r="S139" s="207">
        <v>0</v>
      </c>
      <c r="T139" s="208">
        <f>S139*H139</f>
        <v>0</v>
      </c>
      <c r="AR139" s="22" t="s">
        <v>167</v>
      </c>
      <c r="AT139" s="22" t="s">
        <v>168</v>
      </c>
      <c r="AU139" s="22" t="s">
        <v>80</v>
      </c>
      <c r="AY139" s="22" t="s">
        <v>128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2" t="s">
        <v>78</v>
      </c>
      <c r="BK139" s="209">
        <f>ROUND(I139*H139,2)</f>
        <v>0</v>
      </c>
      <c r="BL139" s="22" t="s">
        <v>135</v>
      </c>
      <c r="BM139" s="22" t="s">
        <v>208</v>
      </c>
    </row>
    <row r="140" spans="2:65" s="1" customFormat="1" ht="27">
      <c r="B140" s="39"/>
      <c r="C140" s="61"/>
      <c r="D140" s="210" t="s">
        <v>137</v>
      </c>
      <c r="E140" s="61"/>
      <c r="F140" s="211" t="s">
        <v>138</v>
      </c>
      <c r="G140" s="61"/>
      <c r="H140" s="61"/>
      <c r="I140" s="166"/>
      <c r="J140" s="61"/>
      <c r="K140" s="61"/>
      <c r="L140" s="59"/>
      <c r="M140" s="212"/>
      <c r="N140" s="40"/>
      <c r="O140" s="40"/>
      <c r="P140" s="40"/>
      <c r="Q140" s="40"/>
      <c r="R140" s="40"/>
      <c r="S140" s="40"/>
      <c r="T140" s="76"/>
      <c r="AT140" s="22" t="s">
        <v>137</v>
      </c>
      <c r="AU140" s="22" t="s">
        <v>80</v>
      </c>
    </row>
    <row r="141" spans="2:65" s="12" customFormat="1">
      <c r="B141" s="213"/>
      <c r="C141" s="214"/>
      <c r="D141" s="215" t="s">
        <v>139</v>
      </c>
      <c r="E141" s="216" t="s">
        <v>21</v>
      </c>
      <c r="F141" s="217" t="s">
        <v>167</v>
      </c>
      <c r="G141" s="214"/>
      <c r="H141" s="218">
        <v>8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139</v>
      </c>
      <c r="AU141" s="224" t="s">
        <v>80</v>
      </c>
      <c r="AV141" s="12" t="s">
        <v>80</v>
      </c>
      <c r="AW141" s="12" t="s">
        <v>35</v>
      </c>
      <c r="AX141" s="12" t="s">
        <v>78</v>
      </c>
      <c r="AY141" s="224" t="s">
        <v>128</v>
      </c>
    </row>
    <row r="142" spans="2:65" s="1" customFormat="1" ht="22.5" customHeight="1">
      <c r="B142" s="39"/>
      <c r="C142" s="225" t="s">
        <v>10</v>
      </c>
      <c r="D142" s="225" t="s">
        <v>168</v>
      </c>
      <c r="E142" s="226" t="s">
        <v>209</v>
      </c>
      <c r="F142" s="227" t="s">
        <v>210</v>
      </c>
      <c r="G142" s="228" t="s">
        <v>178</v>
      </c>
      <c r="H142" s="229">
        <v>4</v>
      </c>
      <c r="I142" s="230"/>
      <c r="J142" s="231">
        <f>ROUND(I142*H142,2)</f>
        <v>0</v>
      </c>
      <c r="K142" s="227" t="s">
        <v>134</v>
      </c>
      <c r="L142" s="232"/>
      <c r="M142" s="233" t="s">
        <v>21</v>
      </c>
      <c r="N142" s="234" t="s">
        <v>43</v>
      </c>
      <c r="O142" s="40"/>
      <c r="P142" s="207">
        <f>O142*H142</f>
        <v>0</v>
      </c>
      <c r="Q142" s="207">
        <v>2.7E-4</v>
      </c>
      <c r="R142" s="207">
        <f>Q142*H142</f>
        <v>1.08E-3</v>
      </c>
      <c r="S142" s="207">
        <v>0</v>
      </c>
      <c r="T142" s="208">
        <f>S142*H142</f>
        <v>0</v>
      </c>
      <c r="AR142" s="22" t="s">
        <v>167</v>
      </c>
      <c r="AT142" s="22" t="s">
        <v>168</v>
      </c>
      <c r="AU142" s="22" t="s">
        <v>80</v>
      </c>
      <c r="AY142" s="22" t="s">
        <v>128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78</v>
      </c>
      <c r="BK142" s="209">
        <f>ROUND(I142*H142,2)</f>
        <v>0</v>
      </c>
      <c r="BL142" s="22" t="s">
        <v>135</v>
      </c>
      <c r="BM142" s="22" t="s">
        <v>211</v>
      </c>
    </row>
    <row r="143" spans="2:65" s="1" customFormat="1" ht="27">
      <c r="B143" s="39"/>
      <c r="C143" s="61"/>
      <c r="D143" s="210" t="s">
        <v>137</v>
      </c>
      <c r="E143" s="61"/>
      <c r="F143" s="211" t="s">
        <v>138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137</v>
      </c>
      <c r="AU143" s="22" t="s">
        <v>80</v>
      </c>
    </row>
    <row r="144" spans="2:65" s="12" customFormat="1">
      <c r="B144" s="213"/>
      <c r="C144" s="214"/>
      <c r="D144" s="215" t="s">
        <v>139</v>
      </c>
      <c r="E144" s="216" t="s">
        <v>21</v>
      </c>
      <c r="F144" s="217" t="s">
        <v>135</v>
      </c>
      <c r="G144" s="214"/>
      <c r="H144" s="218">
        <v>4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139</v>
      </c>
      <c r="AU144" s="224" t="s">
        <v>80</v>
      </c>
      <c r="AV144" s="12" t="s">
        <v>80</v>
      </c>
      <c r="AW144" s="12" t="s">
        <v>35</v>
      </c>
      <c r="AX144" s="12" t="s">
        <v>78</v>
      </c>
      <c r="AY144" s="224" t="s">
        <v>128</v>
      </c>
    </row>
    <row r="145" spans="2:65" s="1" customFormat="1" ht="22.5" customHeight="1">
      <c r="B145" s="39"/>
      <c r="C145" s="225" t="s">
        <v>212</v>
      </c>
      <c r="D145" s="225" t="s">
        <v>168</v>
      </c>
      <c r="E145" s="226" t="s">
        <v>213</v>
      </c>
      <c r="F145" s="227" t="s">
        <v>214</v>
      </c>
      <c r="G145" s="228" t="s">
        <v>178</v>
      </c>
      <c r="H145" s="229">
        <v>12</v>
      </c>
      <c r="I145" s="230"/>
      <c r="J145" s="231">
        <f>ROUND(I145*H145,2)</f>
        <v>0</v>
      </c>
      <c r="K145" s="227" t="s">
        <v>134</v>
      </c>
      <c r="L145" s="232"/>
      <c r="M145" s="233" t="s">
        <v>21</v>
      </c>
      <c r="N145" s="234" t="s">
        <v>43</v>
      </c>
      <c r="O145" s="40"/>
      <c r="P145" s="207">
        <f>O145*H145</f>
        <v>0</v>
      </c>
      <c r="Q145" s="207">
        <v>1.0000000000000001E-5</v>
      </c>
      <c r="R145" s="207">
        <f>Q145*H145</f>
        <v>1.2000000000000002E-4</v>
      </c>
      <c r="S145" s="207">
        <v>0</v>
      </c>
      <c r="T145" s="208">
        <f>S145*H145</f>
        <v>0</v>
      </c>
      <c r="AR145" s="22" t="s">
        <v>167</v>
      </c>
      <c r="AT145" s="22" t="s">
        <v>168</v>
      </c>
      <c r="AU145" s="22" t="s">
        <v>80</v>
      </c>
      <c r="AY145" s="22" t="s">
        <v>128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2" t="s">
        <v>78</v>
      </c>
      <c r="BK145" s="209">
        <f>ROUND(I145*H145,2)</f>
        <v>0</v>
      </c>
      <c r="BL145" s="22" t="s">
        <v>135</v>
      </c>
      <c r="BM145" s="22" t="s">
        <v>215</v>
      </c>
    </row>
    <row r="146" spans="2:65" s="1" customFormat="1" ht="27">
      <c r="B146" s="39"/>
      <c r="C146" s="61"/>
      <c r="D146" s="210" t="s">
        <v>137</v>
      </c>
      <c r="E146" s="61"/>
      <c r="F146" s="211" t="s">
        <v>138</v>
      </c>
      <c r="G146" s="61"/>
      <c r="H146" s="61"/>
      <c r="I146" s="166"/>
      <c r="J146" s="61"/>
      <c r="K146" s="61"/>
      <c r="L146" s="59"/>
      <c r="M146" s="212"/>
      <c r="N146" s="40"/>
      <c r="O146" s="40"/>
      <c r="P146" s="40"/>
      <c r="Q146" s="40"/>
      <c r="R146" s="40"/>
      <c r="S146" s="40"/>
      <c r="T146" s="76"/>
      <c r="AT146" s="22" t="s">
        <v>137</v>
      </c>
      <c r="AU146" s="22" t="s">
        <v>80</v>
      </c>
    </row>
    <row r="147" spans="2:65" s="12" customFormat="1">
      <c r="B147" s="213"/>
      <c r="C147" s="214"/>
      <c r="D147" s="215" t="s">
        <v>139</v>
      </c>
      <c r="E147" s="216" t="s">
        <v>21</v>
      </c>
      <c r="F147" s="217" t="s">
        <v>204</v>
      </c>
      <c r="G147" s="214"/>
      <c r="H147" s="218">
        <v>12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139</v>
      </c>
      <c r="AU147" s="224" t="s">
        <v>80</v>
      </c>
      <c r="AV147" s="12" t="s">
        <v>80</v>
      </c>
      <c r="AW147" s="12" t="s">
        <v>35</v>
      </c>
      <c r="AX147" s="12" t="s">
        <v>78</v>
      </c>
      <c r="AY147" s="224" t="s">
        <v>128</v>
      </c>
    </row>
    <row r="148" spans="2:65" s="1" customFormat="1" ht="22.5" customHeight="1">
      <c r="B148" s="39"/>
      <c r="C148" s="225" t="s">
        <v>216</v>
      </c>
      <c r="D148" s="225" t="s">
        <v>168</v>
      </c>
      <c r="E148" s="226" t="s">
        <v>217</v>
      </c>
      <c r="F148" s="227" t="s">
        <v>218</v>
      </c>
      <c r="G148" s="228" t="s">
        <v>178</v>
      </c>
      <c r="H148" s="229">
        <v>12</v>
      </c>
      <c r="I148" s="230"/>
      <c r="J148" s="231">
        <f>ROUND(I148*H148,2)</f>
        <v>0</v>
      </c>
      <c r="K148" s="227" t="s">
        <v>134</v>
      </c>
      <c r="L148" s="232"/>
      <c r="M148" s="233" t="s">
        <v>21</v>
      </c>
      <c r="N148" s="234" t="s">
        <v>43</v>
      </c>
      <c r="O148" s="40"/>
      <c r="P148" s="207">
        <f>O148*H148</f>
        <v>0</v>
      </c>
      <c r="Q148" s="207">
        <v>2.0000000000000002E-5</v>
      </c>
      <c r="R148" s="207">
        <f>Q148*H148</f>
        <v>2.4000000000000003E-4</v>
      </c>
      <c r="S148" s="207">
        <v>0</v>
      </c>
      <c r="T148" s="208">
        <f>S148*H148</f>
        <v>0</v>
      </c>
      <c r="AR148" s="22" t="s">
        <v>167</v>
      </c>
      <c r="AT148" s="22" t="s">
        <v>168</v>
      </c>
      <c r="AU148" s="22" t="s">
        <v>80</v>
      </c>
      <c r="AY148" s="22" t="s">
        <v>128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2" t="s">
        <v>78</v>
      </c>
      <c r="BK148" s="209">
        <f>ROUND(I148*H148,2)</f>
        <v>0</v>
      </c>
      <c r="BL148" s="22" t="s">
        <v>135</v>
      </c>
      <c r="BM148" s="22" t="s">
        <v>219</v>
      </c>
    </row>
    <row r="149" spans="2:65" s="1" customFormat="1" ht="27">
      <c r="B149" s="39"/>
      <c r="C149" s="61"/>
      <c r="D149" s="210" t="s">
        <v>137</v>
      </c>
      <c r="E149" s="61"/>
      <c r="F149" s="211" t="s">
        <v>138</v>
      </c>
      <c r="G149" s="61"/>
      <c r="H149" s="61"/>
      <c r="I149" s="166"/>
      <c r="J149" s="61"/>
      <c r="K149" s="61"/>
      <c r="L149" s="59"/>
      <c r="M149" s="212"/>
      <c r="N149" s="40"/>
      <c r="O149" s="40"/>
      <c r="P149" s="40"/>
      <c r="Q149" s="40"/>
      <c r="R149" s="40"/>
      <c r="S149" s="40"/>
      <c r="T149" s="76"/>
      <c r="AT149" s="22" t="s">
        <v>137</v>
      </c>
      <c r="AU149" s="22" t="s">
        <v>80</v>
      </c>
    </row>
    <row r="150" spans="2:65" s="12" customFormat="1">
      <c r="B150" s="213"/>
      <c r="C150" s="214"/>
      <c r="D150" s="215" t="s">
        <v>139</v>
      </c>
      <c r="E150" s="216" t="s">
        <v>21</v>
      </c>
      <c r="F150" s="217" t="s">
        <v>204</v>
      </c>
      <c r="G150" s="214"/>
      <c r="H150" s="218">
        <v>12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139</v>
      </c>
      <c r="AU150" s="224" t="s">
        <v>80</v>
      </c>
      <c r="AV150" s="12" t="s">
        <v>80</v>
      </c>
      <c r="AW150" s="12" t="s">
        <v>35</v>
      </c>
      <c r="AX150" s="12" t="s">
        <v>78</v>
      </c>
      <c r="AY150" s="224" t="s">
        <v>128</v>
      </c>
    </row>
    <row r="151" spans="2:65" s="1" customFormat="1" ht="31.5" customHeight="1">
      <c r="B151" s="39"/>
      <c r="C151" s="198" t="s">
        <v>220</v>
      </c>
      <c r="D151" s="198" t="s">
        <v>130</v>
      </c>
      <c r="E151" s="199" t="s">
        <v>221</v>
      </c>
      <c r="F151" s="200" t="s">
        <v>222</v>
      </c>
      <c r="G151" s="201" t="s">
        <v>178</v>
      </c>
      <c r="H151" s="202">
        <v>19</v>
      </c>
      <c r="I151" s="203"/>
      <c r="J151" s="204">
        <f>ROUND(I151*H151,2)</f>
        <v>0</v>
      </c>
      <c r="K151" s="200" t="s">
        <v>134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0</v>
      </c>
      <c r="R151" s="207">
        <f>Q151*H151</f>
        <v>0</v>
      </c>
      <c r="S151" s="207">
        <v>3.2000000000000001E-2</v>
      </c>
      <c r="T151" s="208">
        <f>S151*H151</f>
        <v>0.60799999999999998</v>
      </c>
      <c r="AR151" s="22" t="s">
        <v>135</v>
      </c>
      <c r="AT151" s="22" t="s">
        <v>130</v>
      </c>
      <c r="AU151" s="22" t="s">
        <v>80</v>
      </c>
      <c r="AY151" s="22" t="s">
        <v>128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135</v>
      </c>
      <c r="BM151" s="22" t="s">
        <v>223</v>
      </c>
    </row>
    <row r="152" spans="2:65" s="1" customFormat="1" ht="27">
      <c r="B152" s="39"/>
      <c r="C152" s="61"/>
      <c r="D152" s="210" t="s">
        <v>137</v>
      </c>
      <c r="E152" s="61"/>
      <c r="F152" s="211" t="s">
        <v>180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137</v>
      </c>
      <c r="AU152" s="22" t="s">
        <v>80</v>
      </c>
    </row>
    <row r="153" spans="2:65" s="12" customFormat="1">
      <c r="B153" s="213"/>
      <c r="C153" s="214"/>
      <c r="D153" s="215" t="s">
        <v>139</v>
      </c>
      <c r="E153" s="216" t="s">
        <v>21</v>
      </c>
      <c r="F153" s="217" t="s">
        <v>181</v>
      </c>
      <c r="G153" s="214"/>
      <c r="H153" s="218">
        <v>19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139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128</v>
      </c>
    </row>
    <row r="154" spans="2:65" s="1" customFormat="1" ht="31.5" customHeight="1">
      <c r="B154" s="39"/>
      <c r="C154" s="198" t="s">
        <v>181</v>
      </c>
      <c r="D154" s="198" t="s">
        <v>130</v>
      </c>
      <c r="E154" s="199" t="s">
        <v>224</v>
      </c>
      <c r="F154" s="200" t="s">
        <v>225</v>
      </c>
      <c r="G154" s="201" t="s">
        <v>226</v>
      </c>
      <c r="H154" s="202">
        <v>38</v>
      </c>
      <c r="I154" s="203"/>
      <c r="J154" s="204">
        <f>ROUND(I154*H154,2)</f>
        <v>0</v>
      </c>
      <c r="K154" s="200" t="s">
        <v>134</v>
      </c>
      <c r="L154" s="59"/>
      <c r="M154" s="205" t="s">
        <v>21</v>
      </c>
      <c r="N154" s="206" t="s">
        <v>43</v>
      </c>
      <c r="O154" s="40"/>
      <c r="P154" s="207">
        <f>O154*H154</f>
        <v>0</v>
      </c>
      <c r="Q154" s="207">
        <v>0</v>
      </c>
      <c r="R154" s="207">
        <f>Q154*H154</f>
        <v>0</v>
      </c>
      <c r="S154" s="207">
        <v>8.9999999999999993E-3</v>
      </c>
      <c r="T154" s="208">
        <f>S154*H154</f>
        <v>0.34199999999999997</v>
      </c>
      <c r="AR154" s="22" t="s">
        <v>135</v>
      </c>
      <c r="AT154" s="22" t="s">
        <v>130</v>
      </c>
      <c r="AU154" s="22" t="s">
        <v>80</v>
      </c>
      <c r="AY154" s="22" t="s">
        <v>128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135</v>
      </c>
      <c r="BM154" s="22" t="s">
        <v>227</v>
      </c>
    </row>
    <row r="155" spans="2:65" s="1" customFormat="1" ht="27">
      <c r="B155" s="39"/>
      <c r="C155" s="61"/>
      <c r="D155" s="210" t="s">
        <v>137</v>
      </c>
      <c r="E155" s="61"/>
      <c r="F155" s="211" t="s">
        <v>180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137</v>
      </c>
      <c r="AU155" s="22" t="s">
        <v>80</v>
      </c>
    </row>
    <row r="156" spans="2:65" s="12" customFormat="1">
      <c r="B156" s="213"/>
      <c r="C156" s="214"/>
      <c r="D156" s="215" t="s">
        <v>139</v>
      </c>
      <c r="E156" s="216" t="s">
        <v>21</v>
      </c>
      <c r="F156" s="217" t="s">
        <v>228</v>
      </c>
      <c r="G156" s="214"/>
      <c r="H156" s="218">
        <v>38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139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128</v>
      </c>
    </row>
    <row r="157" spans="2:65" s="1" customFormat="1" ht="31.5" customHeight="1">
      <c r="B157" s="39"/>
      <c r="C157" s="198" t="s">
        <v>229</v>
      </c>
      <c r="D157" s="198" t="s">
        <v>130</v>
      </c>
      <c r="E157" s="199" t="s">
        <v>230</v>
      </c>
      <c r="F157" s="200" t="s">
        <v>231</v>
      </c>
      <c r="G157" s="201" t="s">
        <v>226</v>
      </c>
      <c r="H157" s="202">
        <v>120</v>
      </c>
      <c r="I157" s="203"/>
      <c r="J157" s="204">
        <f>ROUND(I157*H157,2)</f>
        <v>0</v>
      </c>
      <c r="K157" s="200" t="s">
        <v>134</v>
      </c>
      <c r="L157" s="59"/>
      <c r="M157" s="205" t="s">
        <v>21</v>
      </c>
      <c r="N157" s="206" t="s">
        <v>43</v>
      </c>
      <c r="O157" s="40"/>
      <c r="P157" s="207">
        <f>O157*H157</f>
        <v>0</v>
      </c>
      <c r="Q157" s="207">
        <v>0</v>
      </c>
      <c r="R157" s="207">
        <f>Q157*H157</f>
        <v>0</v>
      </c>
      <c r="S157" s="207">
        <v>1.2999999999999999E-2</v>
      </c>
      <c r="T157" s="208">
        <f>S157*H157</f>
        <v>1.5599999999999998</v>
      </c>
      <c r="AR157" s="22" t="s">
        <v>135</v>
      </c>
      <c r="AT157" s="22" t="s">
        <v>130</v>
      </c>
      <c r="AU157" s="22" t="s">
        <v>80</v>
      </c>
      <c r="AY157" s="22" t="s">
        <v>128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135</v>
      </c>
      <c r="BM157" s="22" t="s">
        <v>232</v>
      </c>
    </row>
    <row r="158" spans="2:65" s="1" customFormat="1" ht="27">
      <c r="B158" s="39"/>
      <c r="C158" s="61"/>
      <c r="D158" s="210" t="s">
        <v>137</v>
      </c>
      <c r="E158" s="61"/>
      <c r="F158" s="211" t="s">
        <v>180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137</v>
      </c>
      <c r="AU158" s="22" t="s">
        <v>80</v>
      </c>
    </row>
    <row r="159" spans="2:65" s="12" customFormat="1">
      <c r="B159" s="213"/>
      <c r="C159" s="214"/>
      <c r="D159" s="215" t="s">
        <v>139</v>
      </c>
      <c r="E159" s="216" t="s">
        <v>21</v>
      </c>
      <c r="F159" s="217" t="s">
        <v>233</v>
      </c>
      <c r="G159" s="214"/>
      <c r="H159" s="218">
        <v>120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139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128</v>
      </c>
    </row>
    <row r="160" spans="2:65" s="1" customFormat="1" ht="31.5" customHeight="1">
      <c r="B160" s="39"/>
      <c r="C160" s="198" t="s">
        <v>9</v>
      </c>
      <c r="D160" s="198" t="s">
        <v>130</v>
      </c>
      <c r="E160" s="199" t="s">
        <v>234</v>
      </c>
      <c r="F160" s="200" t="s">
        <v>235</v>
      </c>
      <c r="G160" s="201" t="s">
        <v>226</v>
      </c>
      <c r="H160" s="202">
        <v>20</v>
      </c>
      <c r="I160" s="203"/>
      <c r="J160" s="204">
        <f>ROUND(I160*H160,2)</f>
        <v>0</v>
      </c>
      <c r="K160" s="200" t="s">
        <v>134</v>
      </c>
      <c r="L160" s="59"/>
      <c r="M160" s="205" t="s">
        <v>21</v>
      </c>
      <c r="N160" s="206" t="s">
        <v>43</v>
      </c>
      <c r="O160" s="40"/>
      <c r="P160" s="207">
        <f>O160*H160</f>
        <v>0</v>
      </c>
      <c r="Q160" s="207">
        <v>0</v>
      </c>
      <c r="R160" s="207">
        <f>Q160*H160</f>
        <v>0</v>
      </c>
      <c r="S160" s="207">
        <v>1.7999999999999999E-2</v>
      </c>
      <c r="T160" s="208">
        <f>S160*H160</f>
        <v>0.36</v>
      </c>
      <c r="AR160" s="22" t="s">
        <v>135</v>
      </c>
      <c r="AT160" s="22" t="s">
        <v>130</v>
      </c>
      <c r="AU160" s="22" t="s">
        <v>80</v>
      </c>
      <c r="AY160" s="22" t="s">
        <v>128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135</v>
      </c>
      <c r="BM160" s="22" t="s">
        <v>236</v>
      </c>
    </row>
    <row r="161" spans="2:65" s="1" customFormat="1" ht="27">
      <c r="B161" s="39"/>
      <c r="C161" s="61"/>
      <c r="D161" s="210" t="s">
        <v>137</v>
      </c>
      <c r="E161" s="61"/>
      <c r="F161" s="211" t="s">
        <v>180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137</v>
      </c>
      <c r="AU161" s="22" t="s">
        <v>80</v>
      </c>
    </row>
    <row r="162" spans="2:65" s="12" customFormat="1">
      <c r="B162" s="213"/>
      <c r="C162" s="214"/>
      <c r="D162" s="215" t="s">
        <v>139</v>
      </c>
      <c r="E162" s="216" t="s">
        <v>21</v>
      </c>
      <c r="F162" s="217" t="s">
        <v>229</v>
      </c>
      <c r="G162" s="214"/>
      <c r="H162" s="218">
        <v>20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139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128</v>
      </c>
    </row>
    <row r="163" spans="2:65" s="1" customFormat="1" ht="31.5" customHeight="1">
      <c r="B163" s="39"/>
      <c r="C163" s="198" t="s">
        <v>237</v>
      </c>
      <c r="D163" s="198" t="s">
        <v>130</v>
      </c>
      <c r="E163" s="199" t="s">
        <v>238</v>
      </c>
      <c r="F163" s="200" t="s">
        <v>239</v>
      </c>
      <c r="G163" s="201" t="s">
        <v>226</v>
      </c>
      <c r="H163" s="202">
        <v>40</v>
      </c>
      <c r="I163" s="203"/>
      <c r="J163" s="204">
        <f>ROUND(I163*H163,2)</f>
        <v>0</v>
      </c>
      <c r="K163" s="200" t="s">
        <v>134</v>
      </c>
      <c r="L163" s="59"/>
      <c r="M163" s="205" t="s">
        <v>21</v>
      </c>
      <c r="N163" s="206" t="s">
        <v>43</v>
      </c>
      <c r="O163" s="40"/>
      <c r="P163" s="207">
        <f>O163*H163</f>
        <v>0</v>
      </c>
      <c r="Q163" s="207">
        <v>0</v>
      </c>
      <c r="R163" s="207">
        <f>Q163*H163</f>
        <v>0</v>
      </c>
      <c r="S163" s="207">
        <v>0.04</v>
      </c>
      <c r="T163" s="208">
        <f>S163*H163</f>
        <v>1.6</v>
      </c>
      <c r="AR163" s="22" t="s">
        <v>135</v>
      </c>
      <c r="AT163" s="22" t="s">
        <v>130</v>
      </c>
      <c r="AU163" s="22" t="s">
        <v>80</v>
      </c>
      <c r="AY163" s="22" t="s">
        <v>128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135</v>
      </c>
      <c r="BM163" s="22" t="s">
        <v>240</v>
      </c>
    </row>
    <row r="164" spans="2:65" s="1" customFormat="1" ht="27">
      <c r="B164" s="39"/>
      <c r="C164" s="61"/>
      <c r="D164" s="210" t="s">
        <v>137</v>
      </c>
      <c r="E164" s="61"/>
      <c r="F164" s="211" t="s">
        <v>180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137</v>
      </c>
      <c r="AU164" s="22" t="s">
        <v>80</v>
      </c>
    </row>
    <row r="165" spans="2:65" s="12" customFormat="1">
      <c r="B165" s="213"/>
      <c r="C165" s="214"/>
      <c r="D165" s="210" t="s">
        <v>139</v>
      </c>
      <c r="E165" s="235" t="s">
        <v>21</v>
      </c>
      <c r="F165" s="236" t="s">
        <v>241</v>
      </c>
      <c r="G165" s="214"/>
      <c r="H165" s="237">
        <v>40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139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128</v>
      </c>
    </row>
    <row r="166" spans="2:65" s="11" customFormat="1" ht="29.85" customHeight="1">
      <c r="B166" s="181"/>
      <c r="C166" s="182"/>
      <c r="D166" s="195" t="s">
        <v>71</v>
      </c>
      <c r="E166" s="196" t="s">
        <v>242</v>
      </c>
      <c r="F166" s="196" t="s">
        <v>243</v>
      </c>
      <c r="G166" s="182"/>
      <c r="H166" s="182"/>
      <c r="I166" s="185"/>
      <c r="J166" s="197">
        <f>BK166</f>
        <v>0</v>
      </c>
      <c r="K166" s="182"/>
      <c r="L166" s="187"/>
      <c r="M166" s="188"/>
      <c r="N166" s="189"/>
      <c r="O166" s="189"/>
      <c r="P166" s="190">
        <f>SUM(P167:P177)</f>
        <v>0</v>
      </c>
      <c r="Q166" s="189"/>
      <c r="R166" s="190">
        <f>SUM(R167:R177)</f>
        <v>0</v>
      </c>
      <c r="S166" s="189"/>
      <c r="T166" s="191">
        <f>SUM(T167:T177)</f>
        <v>0</v>
      </c>
      <c r="AR166" s="192" t="s">
        <v>78</v>
      </c>
      <c r="AT166" s="193" t="s">
        <v>71</v>
      </c>
      <c r="AU166" s="193" t="s">
        <v>78</v>
      </c>
      <c r="AY166" s="192" t="s">
        <v>128</v>
      </c>
      <c r="BK166" s="194">
        <f>SUM(BK167:BK177)</f>
        <v>0</v>
      </c>
    </row>
    <row r="167" spans="2:65" s="1" customFormat="1" ht="31.5" customHeight="1">
      <c r="B167" s="39"/>
      <c r="C167" s="198" t="s">
        <v>244</v>
      </c>
      <c r="D167" s="198" t="s">
        <v>130</v>
      </c>
      <c r="E167" s="199" t="s">
        <v>245</v>
      </c>
      <c r="F167" s="200" t="s">
        <v>246</v>
      </c>
      <c r="G167" s="201" t="s">
        <v>171</v>
      </c>
      <c r="H167" s="202">
        <v>4.47</v>
      </c>
      <c r="I167" s="203"/>
      <c r="J167" s="204">
        <f>ROUND(I167*H167,2)</f>
        <v>0</v>
      </c>
      <c r="K167" s="200" t="s">
        <v>134</v>
      </c>
      <c r="L167" s="59"/>
      <c r="M167" s="205" t="s">
        <v>21</v>
      </c>
      <c r="N167" s="206" t="s">
        <v>43</v>
      </c>
      <c r="O167" s="40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AR167" s="22" t="s">
        <v>135</v>
      </c>
      <c r="AT167" s="22" t="s">
        <v>130</v>
      </c>
      <c r="AU167" s="22" t="s">
        <v>80</v>
      </c>
      <c r="AY167" s="22" t="s">
        <v>128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2" t="s">
        <v>78</v>
      </c>
      <c r="BK167" s="209">
        <f>ROUND(I167*H167,2)</f>
        <v>0</v>
      </c>
      <c r="BL167" s="22" t="s">
        <v>135</v>
      </c>
      <c r="BM167" s="22" t="s">
        <v>247</v>
      </c>
    </row>
    <row r="168" spans="2:65" s="1" customFormat="1" ht="27">
      <c r="B168" s="39"/>
      <c r="C168" s="61"/>
      <c r="D168" s="215" t="s">
        <v>137</v>
      </c>
      <c r="E168" s="61"/>
      <c r="F168" s="238" t="s">
        <v>180</v>
      </c>
      <c r="G168" s="61"/>
      <c r="H168" s="61"/>
      <c r="I168" s="166"/>
      <c r="J168" s="61"/>
      <c r="K168" s="61"/>
      <c r="L168" s="59"/>
      <c r="M168" s="212"/>
      <c r="N168" s="40"/>
      <c r="O168" s="40"/>
      <c r="P168" s="40"/>
      <c r="Q168" s="40"/>
      <c r="R168" s="40"/>
      <c r="S168" s="40"/>
      <c r="T168" s="76"/>
      <c r="AT168" s="22" t="s">
        <v>137</v>
      </c>
      <c r="AU168" s="22" t="s">
        <v>80</v>
      </c>
    </row>
    <row r="169" spans="2:65" s="1" customFormat="1" ht="31.5" customHeight="1">
      <c r="B169" s="39"/>
      <c r="C169" s="198" t="s">
        <v>248</v>
      </c>
      <c r="D169" s="198" t="s">
        <v>130</v>
      </c>
      <c r="E169" s="199" t="s">
        <v>249</v>
      </c>
      <c r="F169" s="200" t="s">
        <v>250</v>
      </c>
      <c r="G169" s="201" t="s">
        <v>171</v>
      </c>
      <c r="H169" s="202">
        <v>4.47</v>
      </c>
      <c r="I169" s="203"/>
      <c r="J169" s="204">
        <f>ROUND(I169*H169,2)</f>
        <v>0</v>
      </c>
      <c r="K169" s="200" t="s">
        <v>134</v>
      </c>
      <c r="L169" s="59"/>
      <c r="M169" s="205" t="s">
        <v>21</v>
      </c>
      <c r="N169" s="206" t="s">
        <v>43</v>
      </c>
      <c r="O169" s="40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AR169" s="22" t="s">
        <v>135</v>
      </c>
      <c r="AT169" s="22" t="s">
        <v>130</v>
      </c>
      <c r="AU169" s="22" t="s">
        <v>80</v>
      </c>
      <c r="AY169" s="22" t="s">
        <v>128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135</v>
      </c>
      <c r="BM169" s="22" t="s">
        <v>251</v>
      </c>
    </row>
    <row r="170" spans="2:65" s="1" customFormat="1" ht="27">
      <c r="B170" s="39"/>
      <c r="C170" s="61"/>
      <c r="D170" s="210" t="s">
        <v>137</v>
      </c>
      <c r="E170" s="61"/>
      <c r="F170" s="211" t="s">
        <v>180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137</v>
      </c>
      <c r="AU170" s="22" t="s">
        <v>80</v>
      </c>
    </row>
    <row r="171" spans="2:65" s="12" customFormat="1">
      <c r="B171" s="213"/>
      <c r="C171" s="214"/>
      <c r="D171" s="215" t="s">
        <v>139</v>
      </c>
      <c r="E171" s="216" t="s">
        <v>21</v>
      </c>
      <c r="F171" s="217" t="s">
        <v>252</v>
      </c>
      <c r="G171" s="214"/>
      <c r="H171" s="218">
        <v>4.47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139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128</v>
      </c>
    </row>
    <row r="172" spans="2:65" s="1" customFormat="1" ht="31.5" customHeight="1">
      <c r="B172" s="39"/>
      <c r="C172" s="198" t="s">
        <v>253</v>
      </c>
      <c r="D172" s="198" t="s">
        <v>130</v>
      </c>
      <c r="E172" s="199" t="s">
        <v>254</v>
      </c>
      <c r="F172" s="200" t="s">
        <v>255</v>
      </c>
      <c r="G172" s="201" t="s">
        <v>171</v>
      </c>
      <c r="H172" s="202">
        <v>4.47</v>
      </c>
      <c r="I172" s="203"/>
      <c r="J172" s="204">
        <f>ROUND(I172*H172,2)</f>
        <v>0</v>
      </c>
      <c r="K172" s="200" t="s">
        <v>134</v>
      </c>
      <c r="L172" s="59"/>
      <c r="M172" s="205" t="s">
        <v>21</v>
      </c>
      <c r="N172" s="206" t="s">
        <v>43</v>
      </c>
      <c r="O172" s="40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2" t="s">
        <v>135</v>
      </c>
      <c r="AT172" s="22" t="s">
        <v>130</v>
      </c>
      <c r="AU172" s="22" t="s">
        <v>80</v>
      </c>
      <c r="AY172" s="22" t="s">
        <v>128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135</v>
      </c>
      <c r="BM172" s="22" t="s">
        <v>256</v>
      </c>
    </row>
    <row r="173" spans="2:65" s="1" customFormat="1" ht="27">
      <c r="B173" s="39"/>
      <c r="C173" s="61"/>
      <c r="D173" s="210" t="s">
        <v>137</v>
      </c>
      <c r="E173" s="61"/>
      <c r="F173" s="211" t="s">
        <v>180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137</v>
      </c>
      <c r="AU173" s="22" t="s">
        <v>80</v>
      </c>
    </row>
    <row r="174" spans="2:65" s="12" customFormat="1">
      <c r="B174" s="213"/>
      <c r="C174" s="214"/>
      <c r="D174" s="215" t="s">
        <v>139</v>
      </c>
      <c r="E174" s="216" t="s">
        <v>21</v>
      </c>
      <c r="F174" s="217" t="s">
        <v>252</v>
      </c>
      <c r="G174" s="214"/>
      <c r="H174" s="218">
        <v>4.47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139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128</v>
      </c>
    </row>
    <row r="175" spans="2:65" s="1" customFormat="1" ht="22.5" customHeight="1">
      <c r="B175" s="39"/>
      <c r="C175" s="198" t="s">
        <v>257</v>
      </c>
      <c r="D175" s="198" t="s">
        <v>130</v>
      </c>
      <c r="E175" s="199" t="s">
        <v>258</v>
      </c>
      <c r="F175" s="200" t="s">
        <v>259</v>
      </c>
      <c r="G175" s="201" t="s">
        <v>171</v>
      </c>
      <c r="H175" s="202">
        <v>4.47</v>
      </c>
      <c r="I175" s="203"/>
      <c r="J175" s="204">
        <f>ROUND(I175*H175,2)</f>
        <v>0</v>
      </c>
      <c r="K175" s="200" t="s">
        <v>134</v>
      </c>
      <c r="L175" s="59"/>
      <c r="M175" s="205" t="s">
        <v>21</v>
      </c>
      <c r="N175" s="206" t="s">
        <v>43</v>
      </c>
      <c r="O175" s="40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22" t="s">
        <v>135</v>
      </c>
      <c r="AT175" s="22" t="s">
        <v>130</v>
      </c>
      <c r="AU175" s="22" t="s">
        <v>80</v>
      </c>
      <c r="AY175" s="22" t="s">
        <v>128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135</v>
      </c>
      <c r="BM175" s="22" t="s">
        <v>260</v>
      </c>
    </row>
    <row r="176" spans="2:65" s="1" customFormat="1" ht="27">
      <c r="B176" s="39"/>
      <c r="C176" s="61"/>
      <c r="D176" s="210" t="s">
        <v>137</v>
      </c>
      <c r="E176" s="61"/>
      <c r="F176" s="211" t="s">
        <v>180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137</v>
      </c>
      <c r="AU176" s="22" t="s">
        <v>80</v>
      </c>
    </row>
    <row r="177" spans="2:65" s="12" customFormat="1">
      <c r="B177" s="213"/>
      <c r="C177" s="214"/>
      <c r="D177" s="210" t="s">
        <v>139</v>
      </c>
      <c r="E177" s="235" t="s">
        <v>21</v>
      </c>
      <c r="F177" s="236" t="s">
        <v>252</v>
      </c>
      <c r="G177" s="214"/>
      <c r="H177" s="237">
        <v>4.47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139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128</v>
      </c>
    </row>
    <row r="178" spans="2:65" s="11" customFormat="1" ht="37.35" customHeight="1">
      <c r="B178" s="181"/>
      <c r="C178" s="182"/>
      <c r="D178" s="183" t="s">
        <v>71</v>
      </c>
      <c r="E178" s="184" t="s">
        <v>261</v>
      </c>
      <c r="F178" s="184" t="s">
        <v>262</v>
      </c>
      <c r="G178" s="182"/>
      <c r="H178" s="182"/>
      <c r="I178" s="185"/>
      <c r="J178" s="186">
        <f>BK178</f>
        <v>0</v>
      </c>
      <c r="K178" s="182"/>
      <c r="L178" s="187"/>
      <c r="M178" s="188"/>
      <c r="N178" s="189"/>
      <c r="O178" s="189"/>
      <c r="P178" s="190">
        <f>P179+P272+P410+P528+P543</f>
        <v>0</v>
      </c>
      <c r="Q178" s="189"/>
      <c r="R178" s="190">
        <f>R179+R272+R410+R528+R543</f>
        <v>2.6008499999999999</v>
      </c>
      <c r="S178" s="189"/>
      <c r="T178" s="191">
        <f>T179+T272+T410+T528+T543</f>
        <v>0</v>
      </c>
      <c r="AR178" s="192" t="s">
        <v>80</v>
      </c>
      <c r="AT178" s="193" t="s">
        <v>71</v>
      </c>
      <c r="AU178" s="193" t="s">
        <v>72</v>
      </c>
      <c r="AY178" s="192" t="s">
        <v>128</v>
      </c>
      <c r="BK178" s="194">
        <f>BK179+BK272+BK410+BK528+BK543</f>
        <v>0</v>
      </c>
    </row>
    <row r="179" spans="2:65" s="11" customFormat="1" ht="19.899999999999999" customHeight="1">
      <c r="B179" s="181"/>
      <c r="C179" s="182"/>
      <c r="D179" s="195" t="s">
        <v>71</v>
      </c>
      <c r="E179" s="196" t="s">
        <v>263</v>
      </c>
      <c r="F179" s="196" t="s">
        <v>264</v>
      </c>
      <c r="G179" s="182"/>
      <c r="H179" s="182"/>
      <c r="I179" s="185"/>
      <c r="J179" s="197">
        <f>BK179</f>
        <v>0</v>
      </c>
      <c r="K179" s="182"/>
      <c r="L179" s="187"/>
      <c r="M179" s="188"/>
      <c r="N179" s="189"/>
      <c r="O179" s="189"/>
      <c r="P179" s="190">
        <f>SUM(P180:P271)</f>
        <v>0</v>
      </c>
      <c r="Q179" s="189"/>
      <c r="R179" s="190">
        <f>SUM(R180:R271)</f>
        <v>0.54278000000000004</v>
      </c>
      <c r="S179" s="189"/>
      <c r="T179" s="191">
        <f>SUM(T180:T271)</f>
        <v>0</v>
      </c>
      <c r="AR179" s="192" t="s">
        <v>80</v>
      </c>
      <c r="AT179" s="193" t="s">
        <v>71</v>
      </c>
      <c r="AU179" s="193" t="s">
        <v>78</v>
      </c>
      <c r="AY179" s="192" t="s">
        <v>128</v>
      </c>
      <c r="BK179" s="194">
        <f>SUM(BK180:BK271)</f>
        <v>0</v>
      </c>
    </row>
    <row r="180" spans="2:65" s="1" customFormat="1" ht="22.5" customHeight="1">
      <c r="B180" s="39"/>
      <c r="C180" s="198" t="s">
        <v>265</v>
      </c>
      <c r="D180" s="198" t="s">
        <v>130</v>
      </c>
      <c r="E180" s="199" t="s">
        <v>266</v>
      </c>
      <c r="F180" s="200" t="s">
        <v>267</v>
      </c>
      <c r="G180" s="201" t="s">
        <v>226</v>
      </c>
      <c r="H180" s="202">
        <v>5</v>
      </c>
      <c r="I180" s="203"/>
      <c r="J180" s="204">
        <f>ROUND(I180*H180,2)</f>
        <v>0</v>
      </c>
      <c r="K180" s="200" t="s">
        <v>134</v>
      </c>
      <c r="L180" s="59"/>
      <c r="M180" s="205" t="s">
        <v>21</v>
      </c>
      <c r="N180" s="206" t="s">
        <v>43</v>
      </c>
      <c r="O180" s="40"/>
      <c r="P180" s="207">
        <f>O180*H180</f>
        <v>0</v>
      </c>
      <c r="Q180" s="207">
        <v>4.6000000000000001E-4</v>
      </c>
      <c r="R180" s="207">
        <f>Q180*H180</f>
        <v>2.3E-3</v>
      </c>
      <c r="S180" s="207">
        <v>0</v>
      </c>
      <c r="T180" s="208">
        <f>S180*H180</f>
        <v>0</v>
      </c>
      <c r="AR180" s="22" t="s">
        <v>212</v>
      </c>
      <c r="AT180" s="22" t="s">
        <v>130</v>
      </c>
      <c r="AU180" s="22" t="s">
        <v>80</v>
      </c>
      <c r="AY180" s="22" t="s">
        <v>128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2" t="s">
        <v>78</v>
      </c>
      <c r="BK180" s="209">
        <f>ROUND(I180*H180,2)</f>
        <v>0</v>
      </c>
      <c r="BL180" s="22" t="s">
        <v>212</v>
      </c>
      <c r="BM180" s="22" t="s">
        <v>268</v>
      </c>
    </row>
    <row r="181" spans="2:65" s="1" customFormat="1" ht="27">
      <c r="B181" s="39"/>
      <c r="C181" s="61"/>
      <c r="D181" s="210" t="s">
        <v>137</v>
      </c>
      <c r="E181" s="61"/>
      <c r="F181" s="211" t="s">
        <v>180</v>
      </c>
      <c r="G181" s="61"/>
      <c r="H181" s="61"/>
      <c r="I181" s="166"/>
      <c r="J181" s="61"/>
      <c r="K181" s="61"/>
      <c r="L181" s="59"/>
      <c r="M181" s="212"/>
      <c r="N181" s="40"/>
      <c r="O181" s="40"/>
      <c r="P181" s="40"/>
      <c r="Q181" s="40"/>
      <c r="R181" s="40"/>
      <c r="S181" s="40"/>
      <c r="T181" s="76"/>
      <c r="AT181" s="22" t="s">
        <v>137</v>
      </c>
      <c r="AU181" s="22" t="s">
        <v>80</v>
      </c>
    </row>
    <row r="182" spans="2:65" s="12" customFormat="1">
      <c r="B182" s="213"/>
      <c r="C182" s="214"/>
      <c r="D182" s="215" t="s">
        <v>139</v>
      </c>
      <c r="E182" s="216" t="s">
        <v>21</v>
      </c>
      <c r="F182" s="217" t="s">
        <v>153</v>
      </c>
      <c r="G182" s="214"/>
      <c r="H182" s="218">
        <v>5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139</v>
      </c>
      <c r="AU182" s="224" t="s">
        <v>80</v>
      </c>
      <c r="AV182" s="12" t="s">
        <v>80</v>
      </c>
      <c r="AW182" s="12" t="s">
        <v>35</v>
      </c>
      <c r="AX182" s="12" t="s">
        <v>78</v>
      </c>
      <c r="AY182" s="224" t="s">
        <v>128</v>
      </c>
    </row>
    <row r="183" spans="2:65" s="1" customFormat="1" ht="22.5" customHeight="1">
      <c r="B183" s="39"/>
      <c r="C183" s="198" t="s">
        <v>269</v>
      </c>
      <c r="D183" s="198" t="s">
        <v>130</v>
      </c>
      <c r="E183" s="199" t="s">
        <v>270</v>
      </c>
      <c r="F183" s="200" t="s">
        <v>271</v>
      </c>
      <c r="G183" s="201" t="s">
        <v>226</v>
      </c>
      <c r="H183" s="202">
        <v>33</v>
      </c>
      <c r="I183" s="203"/>
      <c r="J183" s="204">
        <f>ROUND(I183*H183,2)</f>
        <v>0</v>
      </c>
      <c r="K183" s="200" t="s">
        <v>134</v>
      </c>
      <c r="L183" s="59"/>
      <c r="M183" s="205" t="s">
        <v>21</v>
      </c>
      <c r="N183" s="206" t="s">
        <v>43</v>
      </c>
      <c r="O183" s="40"/>
      <c r="P183" s="207">
        <f>O183*H183</f>
        <v>0</v>
      </c>
      <c r="Q183" s="207">
        <v>5.1999999999999995E-4</v>
      </c>
      <c r="R183" s="207">
        <f>Q183*H183</f>
        <v>1.7159999999999998E-2</v>
      </c>
      <c r="S183" s="207">
        <v>0</v>
      </c>
      <c r="T183" s="208">
        <f>S183*H183</f>
        <v>0</v>
      </c>
      <c r="AR183" s="22" t="s">
        <v>212</v>
      </c>
      <c r="AT183" s="22" t="s">
        <v>130</v>
      </c>
      <c r="AU183" s="22" t="s">
        <v>80</v>
      </c>
      <c r="AY183" s="22" t="s">
        <v>128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2" t="s">
        <v>78</v>
      </c>
      <c r="BK183" s="209">
        <f>ROUND(I183*H183,2)</f>
        <v>0</v>
      </c>
      <c r="BL183" s="22" t="s">
        <v>212</v>
      </c>
      <c r="BM183" s="22" t="s">
        <v>272</v>
      </c>
    </row>
    <row r="184" spans="2:65" s="1" customFormat="1" ht="27">
      <c r="B184" s="39"/>
      <c r="C184" s="61"/>
      <c r="D184" s="210" t="s">
        <v>137</v>
      </c>
      <c r="E184" s="61"/>
      <c r="F184" s="211" t="s">
        <v>180</v>
      </c>
      <c r="G184" s="61"/>
      <c r="H184" s="61"/>
      <c r="I184" s="166"/>
      <c r="J184" s="61"/>
      <c r="K184" s="61"/>
      <c r="L184" s="59"/>
      <c r="M184" s="212"/>
      <c r="N184" s="40"/>
      <c r="O184" s="40"/>
      <c r="P184" s="40"/>
      <c r="Q184" s="40"/>
      <c r="R184" s="40"/>
      <c r="S184" s="40"/>
      <c r="T184" s="76"/>
      <c r="AT184" s="22" t="s">
        <v>137</v>
      </c>
      <c r="AU184" s="22" t="s">
        <v>80</v>
      </c>
    </row>
    <row r="185" spans="2:65" s="12" customFormat="1">
      <c r="B185" s="213"/>
      <c r="C185" s="214"/>
      <c r="D185" s="215" t="s">
        <v>139</v>
      </c>
      <c r="E185" s="216" t="s">
        <v>21</v>
      </c>
      <c r="F185" s="217" t="s">
        <v>273</v>
      </c>
      <c r="G185" s="214"/>
      <c r="H185" s="218">
        <v>33</v>
      </c>
      <c r="I185" s="219"/>
      <c r="J185" s="214"/>
      <c r="K185" s="214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139</v>
      </c>
      <c r="AU185" s="224" t="s">
        <v>80</v>
      </c>
      <c r="AV185" s="12" t="s">
        <v>80</v>
      </c>
      <c r="AW185" s="12" t="s">
        <v>35</v>
      </c>
      <c r="AX185" s="12" t="s">
        <v>78</v>
      </c>
      <c r="AY185" s="224" t="s">
        <v>128</v>
      </c>
    </row>
    <row r="186" spans="2:65" s="1" customFormat="1" ht="22.5" customHeight="1">
      <c r="B186" s="39"/>
      <c r="C186" s="198" t="s">
        <v>274</v>
      </c>
      <c r="D186" s="198" t="s">
        <v>130</v>
      </c>
      <c r="E186" s="199" t="s">
        <v>275</v>
      </c>
      <c r="F186" s="200" t="s">
        <v>276</v>
      </c>
      <c r="G186" s="201" t="s">
        <v>226</v>
      </c>
      <c r="H186" s="202">
        <v>21</v>
      </c>
      <c r="I186" s="203"/>
      <c r="J186" s="204">
        <f>ROUND(I186*H186,2)</f>
        <v>0</v>
      </c>
      <c r="K186" s="200" t="s">
        <v>134</v>
      </c>
      <c r="L186" s="59"/>
      <c r="M186" s="205" t="s">
        <v>21</v>
      </c>
      <c r="N186" s="206" t="s">
        <v>43</v>
      </c>
      <c r="O186" s="40"/>
      <c r="P186" s="207">
        <f>O186*H186</f>
        <v>0</v>
      </c>
      <c r="Q186" s="207">
        <v>7.6999999999999996E-4</v>
      </c>
      <c r="R186" s="207">
        <f>Q186*H186</f>
        <v>1.617E-2</v>
      </c>
      <c r="S186" s="207">
        <v>0</v>
      </c>
      <c r="T186" s="208">
        <f>S186*H186</f>
        <v>0</v>
      </c>
      <c r="AR186" s="22" t="s">
        <v>212</v>
      </c>
      <c r="AT186" s="22" t="s">
        <v>130</v>
      </c>
      <c r="AU186" s="22" t="s">
        <v>80</v>
      </c>
      <c r="AY186" s="22" t="s">
        <v>128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22" t="s">
        <v>78</v>
      </c>
      <c r="BK186" s="209">
        <f>ROUND(I186*H186,2)</f>
        <v>0</v>
      </c>
      <c r="BL186" s="22" t="s">
        <v>212</v>
      </c>
      <c r="BM186" s="22" t="s">
        <v>277</v>
      </c>
    </row>
    <row r="187" spans="2:65" s="1" customFormat="1" ht="27">
      <c r="B187" s="39"/>
      <c r="C187" s="61"/>
      <c r="D187" s="210" t="s">
        <v>137</v>
      </c>
      <c r="E187" s="61"/>
      <c r="F187" s="211" t="s">
        <v>180</v>
      </c>
      <c r="G187" s="61"/>
      <c r="H187" s="61"/>
      <c r="I187" s="166"/>
      <c r="J187" s="61"/>
      <c r="K187" s="61"/>
      <c r="L187" s="59"/>
      <c r="M187" s="212"/>
      <c r="N187" s="40"/>
      <c r="O187" s="40"/>
      <c r="P187" s="40"/>
      <c r="Q187" s="40"/>
      <c r="R187" s="40"/>
      <c r="S187" s="40"/>
      <c r="T187" s="76"/>
      <c r="AT187" s="22" t="s">
        <v>137</v>
      </c>
      <c r="AU187" s="22" t="s">
        <v>80</v>
      </c>
    </row>
    <row r="188" spans="2:65" s="12" customFormat="1">
      <c r="B188" s="213"/>
      <c r="C188" s="214"/>
      <c r="D188" s="215" t="s">
        <v>139</v>
      </c>
      <c r="E188" s="216" t="s">
        <v>21</v>
      </c>
      <c r="F188" s="217" t="s">
        <v>9</v>
      </c>
      <c r="G188" s="214"/>
      <c r="H188" s="218">
        <v>21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139</v>
      </c>
      <c r="AU188" s="224" t="s">
        <v>80</v>
      </c>
      <c r="AV188" s="12" t="s">
        <v>80</v>
      </c>
      <c r="AW188" s="12" t="s">
        <v>35</v>
      </c>
      <c r="AX188" s="12" t="s">
        <v>78</v>
      </c>
      <c r="AY188" s="224" t="s">
        <v>128</v>
      </c>
    </row>
    <row r="189" spans="2:65" s="1" customFormat="1" ht="22.5" customHeight="1">
      <c r="B189" s="39"/>
      <c r="C189" s="198" t="s">
        <v>278</v>
      </c>
      <c r="D189" s="198" t="s">
        <v>130</v>
      </c>
      <c r="E189" s="199" t="s">
        <v>279</v>
      </c>
      <c r="F189" s="200" t="s">
        <v>280</v>
      </c>
      <c r="G189" s="201" t="s">
        <v>226</v>
      </c>
      <c r="H189" s="202">
        <v>31</v>
      </c>
      <c r="I189" s="203"/>
      <c r="J189" s="204">
        <f>ROUND(I189*H189,2)</f>
        <v>0</v>
      </c>
      <c r="K189" s="200" t="s">
        <v>134</v>
      </c>
      <c r="L189" s="59"/>
      <c r="M189" s="205" t="s">
        <v>21</v>
      </c>
      <c r="N189" s="206" t="s">
        <v>43</v>
      </c>
      <c r="O189" s="40"/>
      <c r="P189" s="207">
        <f>O189*H189</f>
        <v>0</v>
      </c>
      <c r="Q189" s="207">
        <v>7.9000000000000001E-4</v>
      </c>
      <c r="R189" s="207">
        <f>Q189*H189</f>
        <v>2.4490000000000001E-2</v>
      </c>
      <c r="S189" s="207">
        <v>0</v>
      </c>
      <c r="T189" s="208">
        <f>S189*H189</f>
        <v>0</v>
      </c>
      <c r="AR189" s="22" t="s">
        <v>212</v>
      </c>
      <c r="AT189" s="22" t="s">
        <v>130</v>
      </c>
      <c r="AU189" s="22" t="s">
        <v>80</v>
      </c>
      <c r="AY189" s="22" t="s">
        <v>128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22" t="s">
        <v>78</v>
      </c>
      <c r="BK189" s="209">
        <f>ROUND(I189*H189,2)</f>
        <v>0</v>
      </c>
      <c r="BL189" s="22" t="s">
        <v>212</v>
      </c>
      <c r="BM189" s="22" t="s">
        <v>281</v>
      </c>
    </row>
    <row r="190" spans="2:65" s="1" customFormat="1" ht="27">
      <c r="B190" s="39"/>
      <c r="C190" s="61"/>
      <c r="D190" s="210" t="s">
        <v>137</v>
      </c>
      <c r="E190" s="61"/>
      <c r="F190" s="211" t="s">
        <v>180</v>
      </c>
      <c r="G190" s="61"/>
      <c r="H190" s="61"/>
      <c r="I190" s="166"/>
      <c r="J190" s="61"/>
      <c r="K190" s="61"/>
      <c r="L190" s="59"/>
      <c r="M190" s="212"/>
      <c r="N190" s="40"/>
      <c r="O190" s="40"/>
      <c r="P190" s="40"/>
      <c r="Q190" s="40"/>
      <c r="R190" s="40"/>
      <c r="S190" s="40"/>
      <c r="T190" s="76"/>
      <c r="AT190" s="22" t="s">
        <v>137</v>
      </c>
      <c r="AU190" s="22" t="s">
        <v>80</v>
      </c>
    </row>
    <row r="191" spans="2:65" s="12" customFormat="1">
      <c r="B191" s="213"/>
      <c r="C191" s="214"/>
      <c r="D191" s="215" t="s">
        <v>139</v>
      </c>
      <c r="E191" s="216" t="s">
        <v>21</v>
      </c>
      <c r="F191" s="217" t="s">
        <v>282</v>
      </c>
      <c r="G191" s="214"/>
      <c r="H191" s="218">
        <v>31</v>
      </c>
      <c r="I191" s="219"/>
      <c r="J191" s="214"/>
      <c r="K191" s="214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139</v>
      </c>
      <c r="AU191" s="224" t="s">
        <v>80</v>
      </c>
      <c r="AV191" s="12" t="s">
        <v>80</v>
      </c>
      <c r="AW191" s="12" t="s">
        <v>35</v>
      </c>
      <c r="AX191" s="12" t="s">
        <v>78</v>
      </c>
      <c r="AY191" s="224" t="s">
        <v>128</v>
      </c>
    </row>
    <row r="192" spans="2:65" s="1" customFormat="1" ht="22.5" customHeight="1">
      <c r="B192" s="39"/>
      <c r="C192" s="198" t="s">
        <v>282</v>
      </c>
      <c r="D192" s="198" t="s">
        <v>130</v>
      </c>
      <c r="E192" s="199" t="s">
        <v>283</v>
      </c>
      <c r="F192" s="200" t="s">
        <v>284</v>
      </c>
      <c r="G192" s="201" t="s">
        <v>226</v>
      </c>
      <c r="H192" s="202">
        <v>20</v>
      </c>
      <c r="I192" s="203"/>
      <c r="J192" s="204">
        <f>ROUND(I192*H192,2)</f>
        <v>0</v>
      </c>
      <c r="K192" s="200" t="s">
        <v>134</v>
      </c>
      <c r="L192" s="59"/>
      <c r="M192" s="205" t="s">
        <v>21</v>
      </c>
      <c r="N192" s="206" t="s">
        <v>43</v>
      </c>
      <c r="O192" s="40"/>
      <c r="P192" s="207">
        <f>O192*H192</f>
        <v>0</v>
      </c>
      <c r="Q192" s="207">
        <v>1.06E-3</v>
      </c>
      <c r="R192" s="207">
        <f>Q192*H192</f>
        <v>2.12E-2</v>
      </c>
      <c r="S192" s="207">
        <v>0</v>
      </c>
      <c r="T192" s="208">
        <f>S192*H192</f>
        <v>0</v>
      </c>
      <c r="AR192" s="22" t="s">
        <v>212</v>
      </c>
      <c r="AT192" s="22" t="s">
        <v>130</v>
      </c>
      <c r="AU192" s="22" t="s">
        <v>80</v>
      </c>
      <c r="AY192" s="22" t="s">
        <v>128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2" t="s">
        <v>78</v>
      </c>
      <c r="BK192" s="209">
        <f>ROUND(I192*H192,2)</f>
        <v>0</v>
      </c>
      <c r="BL192" s="22" t="s">
        <v>212</v>
      </c>
      <c r="BM192" s="22" t="s">
        <v>285</v>
      </c>
    </row>
    <row r="193" spans="2:65" s="1" customFormat="1" ht="27">
      <c r="B193" s="39"/>
      <c r="C193" s="61"/>
      <c r="D193" s="210" t="s">
        <v>137</v>
      </c>
      <c r="E193" s="61"/>
      <c r="F193" s="211" t="s">
        <v>180</v>
      </c>
      <c r="G193" s="61"/>
      <c r="H193" s="61"/>
      <c r="I193" s="166"/>
      <c r="J193" s="61"/>
      <c r="K193" s="61"/>
      <c r="L193" s="59"/>
      <c r="M193" s="212"/>
      <c r="N193" s="40"/>
      <c r="O193" s="40"/>
      <c r="P193" s="40"/>
      <c r="Q193" s="40"/>
      <c r="R193" s="40"/>
      <c r="S193" s="40"/>
      <c r="T193" s="76"/>
      <c r="AT193" s="22" t="s">
        <v>137</v>
      </c>
      <c r="AU193" s="22" t="s">
        <v>80</v>
      </c>
    </row>
    <row r="194" spans="2:65" s="12" customFormat="1">
      <c r="B194" s="213"/>
      <c r="C194" s="214"/>
      <c r="D194" s="215" t="s">
        <v>139</v>
      </c>
      <c r="E194" s="216" t="s">
        <v>21</v>
      </c>
      <c r="F194" s="217" t="s">
        <v>229</v>
      </c>
      <c r="G194" s="214"/>
      <c r="H194" s="218">
        <v>20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139</v>
      </c>
      <c r="AU194" s="224" t="s">
        <v>80</v>
      </c>
      <c r="AV194" s="12" t="s">
        <v>80</v>
      </c>
      <c r="AW194" s="12" t="s">
        <v>35</v>
      </c>
      <c r="AX194" s="12" t="s">
        <v>78</v>
      </c>
      <c r="AY194" s="224" t="s">
        <v>128</v>
      </c>
    </row>
    <row r="195" spans="2:65" s="1" customFormat="1" ht="22.5" customHeight="1">
      <c r="B195" s="39"/>
      <c r="C195" s="198" t="s">
        <v>286</v>
      </c>
      <c r="D195" s="198" t="s">
        <v>130</v>
      </c>
      <c r="E195" s="199" t="s">
        <v>287</v>
      </c>
      <c r="F195" s="200" t="s">
        <v>288</v>
      </c>
      <c r="G195" s="201" t="s">
        <v>226</v>
      </c>
      <c r="H195" s="202">
        <v>38</v>
      </c>
      <c r="I195" s="203"/>
      <c r="J195" s="204">
        <f>ROUND(I195*H195,2)</f>
        <v>0</v>
      </c>
      <c r="K195" s="200" t="s">
        <v>134</v>
      </c>
      <c r="L195" s="59"/>
      <c r="M195" s="205" t="s">
        <v>21</v>
      </c>
      <c r="N195" s="206" t="s">
        <v>43</v>
      </c>
      <c r="O195" s="40"/>
      <c r="P195" s="207">
        <f>O195*H195</f>
        <v>0</v>
      </c>
      <c r="Q195" s="207">
        <v>1.6800000000000001E-3</v>
      </c>
      <c r="R195" s="207">
        <f>Q195*H195</f>
        <v>6.3840000000000008E-2</v>
      </c>
      <c r="S195" s="207">
        <v>0</v>
      </c>
      <c r="T195" s="208">
        <f>S195*H195</f>
        <v>0</v>
      </c>
      <c r="AR195" s="22" t="s">
        <v>212</v>
      </c>
      <c r="AT195" s="22" t="s">
        <v>130</v>
      </c>
      <c r="AU195" s="22" t="s">
        <v>80</v>
      </c>
      <c r="AY195" s="22" t="s">
        <v>128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22" t="s">
        <v>78</v>
      </c>
      <c r="BK195" s="209">
        <f>ROUND(I195*H195,2)</f>
        <v>0</v>
      </c>
      <c r="BL195" s="22" t="s">
        <v>212</v>
      </c>
      <c r="BM195" s="22" t="s">
        <v>289</v>
      </c>
    </row>
    <row r="196" spans="2:65" s="1" customFormat="1" ht="27">
      <c r="B196" s="39"/>
      <c r="C196" s="61"/>
      <c r="D196" s="210" t="s">
        <v>137</v>
      </c>
      <c r="E196" s="61"/>
      <c r="F196" s="211" t="s">
        <v>180</v>
      </c>
      <c r="G196" s="61"/>
      <c r="H196" s="61"/>
      <c r="I196" s="166"/>
      <c r="J196" s="61"/>
      <c r="K196" s="61"/>
      <c r="L196" s="59"/>
      <c r="M196" s="212"/>
      <c r="N196" s="40"/>
      <c r="O196" s="40"/>
      <c r="P196" s="40"/>
      <c r="Q196" s="40"/>
      <c r="R196" s="40"/>
      <c r="S196" s="40"/>
      <c r="T196" s="76"/>
      <c r="AT196" s="22" t="s">
        <v>137</v>
      </c>
      <c r="AU196" s="22" t="s">
        <v>80</v>
      </c>
    </row>
    <row r="197" spans="2:65" s="12" customFormat="1">
      <c r="B197" s="213"/>
      <c r="C197" s="214"/>
      <c r="D197" s="215" t="s">
        <v>139</v>
      </c>
      <c r="E197" s="216" t="s">
        <v>21</v>
      </c>
      <c r="F197" s="217" t="s">
        <v>228</v>
      </c>
      <c r="G197" s="214"/>
      <c r="H197" s="218">
        <v>38</v>
      </c>
      <c r="I197" s="219"/>
      <c r="J197" s="214"/>
      <c r="K197" s="214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139</v>
      </c>
      <c r="AU197" s="224" t="s">
        <v>80</v>
      </c>
      <c r="AV197" s="12" t="s">
        <v>80</v>
      </c>
      <c r="AW197" s="12" t="s">
        <v>35</v>
      </c>
      <c r="AX197" s="12" t="s">
        <v>78</v>
      </c>
      <c r="AY197" s="224" t="s">
        <v>128</v>
      </c>
    </row>
    <row r="198" spans="2:65" s="1" customFormat="1" ht="22.5" customHeight="1">
      <c r="B198" s="39"/>
      <c r="C198" s="198" t="s">
        <v>273</v>
      </c>
      <c r="D198" s="198" t="s">
        <v>130</v>
      </c>
      <c r="E198" s="199" t="s">
        <v>290</v>
      </c>
      <c r="F198" s="200" t="s">
        <v>291</v>
      </c>
      <c r="G198" s="201" t="s">
        <v>226</v>
      </c>
      <c r="H198" s="202">
        <v>8</v>
      </c>
      <c r="I198" s="203"/>
      <c r="J198" s="204">
        <f>ROUND(I198*H198,2)</f>
        <v>0</v>
      </c>
      <c r="K198" s="200" t="s">
        <v>134</v>
      </c>
      <c r="L198" s="59"/>
      <c r="M198" s="205" t="s">
        <v>21</v>
      </c>
      <c r="N198" s="206" t="s">
        <v>43</v>
      </c>
      <c r="O198" s="40"/>
      <c r="P198" s="207">
        <f>O198*H198</f>
        <v>0</v>
      </c>
      <c r="Q198" s="207">
        <v>2E-3</v>
      </c>
      <c r="R198" s="207">
        <f>Q198*H198</f>
        <v>1.6E-2</v>
      </c>
      <c r="S198" s="207">
        <v>0</v>
      </c>
      <c r="T198" s="208">
        <f>S198*H198</f>
        <v>0</v>
      </c>
      <c r="AR198" s="22" t="s">
        <v>212</v>
      </c>
      <c r="AT198" s="22" t="s">
        <v>130</v>
      </c>
      <c r="AU198" s="22" t="s">
        <v>80</v>
      </c>
      <c r="AY198" s="22" t="s">
        <v>128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2" t="s">
        <v>78</v>
      </c>
      <c r="BK198" s="209">
        <f>ROUND(I198*H198,2)</f>
        <v>0</v>
      </c>
      <c r="BL198" s="22" t="s">
        <v>212</v>
      </c>
      <c r="BM198" s="22" t="s">
        <v>292</v>
      </c>
    </row>
    <row r="199" spans="2:65" s="1" customFormat="1" ht="27">
      <c r="B199" s="39"/>
      <c r="C199" s="61"/>
      <c r="D199" s="210" t="s">
        <v>137</v>
      </c>
      <c r="E199" s="61"/>
      <c r="F199" s="211" t="s">
        <v>180</v>
      </c>
      <c r="G199" s="61"/>
      <c r="H199" s="61"/>
      <c r="I199" s="166"/>
      <c r="J199" s="61"/>
      <c r="K199" s="61"/>
      <c r="L199" s="59"/>
      <c r="M199" s="212"/>
      <c r="N199" s="40"/>
      <c r="O199" s="40"/>
      <c r="P199" s="40"/>
      <c r="Q199" s="40"/>
      <c r="R199" s="40"/>
      <c r="S199" s="40"/>
      <c r="T199" s="76"/>
      <c r="AT199" s="22" t="s">
        <v>137</v>
      </c>
      <c r="AU199" s="22" t="s">
        <v>80</v>
      </c>
    </row>
    <row r="200" spans="2:65" s="12" customFormat="1">
      <c r="B200" s="213"/>
      <c r="C200" s="214"/>
      <c r="D200" s="215" t="s">
        <v>139</v>
      </c>
      <c r="E200" s="216" t="s">
        <v>21</v>
      </c>
      <c r="F200" s="217" t="s">
        <v>167</v>
      </c>
      <c r="G200" s="214"/>
      <c r="H200" s="218">
        <v>8</v>
      </c>
      <c r="I200" s="219"/>
      <c r="J200" s="214"/>
      <c r="K200" s="214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139</v>
      </c>
      <c r="AU200" s="224" t="s">
        <v>80</v>
      </c>
      <c r="AV200" s="12" t="s">
        <v>80</v>
      </c>
      <c r="AW200" s="12" t="s">
        <v>35</v>
      </c>
      <c r="AX200" s="12" t="s">
        <v>78</v>
      </c>
      <c r="AY200" s="224" t="s">
        <v>128</v>
      </c>
    </row>
    <row r="201" spans="2:65" s="1" customFormat="1" ht="22.5" customHeight="1">
      <c r="B201" s="39"/>
      <c r="C201" s="198" t="s">
        <v>293</v>
      </c>
      <c r="D201" s="198" t="s">
        <v>130</v>
      </c>
      <c r="E201" s="199" t="s">
        <v>294</v>
      </c>
      <c r="F201" s="200" t="s">
        <v>295</v>
      </c>
      <c r="G201" s="201" t="s">
        <v>226</v>
      </c>
      <c r="H201" s="202">
        <v>60</v>
      </c>
      <c r="I201" s="203"/>
      <c r="J201" s="204">
        <f>ROUND(I201*H201,2)</f>
        <v>0</v>
      </c>
      <c r="K201" s="200" t="s">
        <v>134</v>
      </c>
      <c r="L201" s="59"/>
      <c r="M201" s="205" t="s">
        <v>21</v>
      </c>
      <c r="N201" s="206" t="s">
        <v>43</v>
      </c>
      <c r="O201" s="40"/>
      <c r="P201" s="207">
        <f>O201*H201</f>
        <v>0</v>
      </c>
      <c r="Q201" s="207">
        <v>1.2600000000000001E-3</v>
      </c>
      <c r="R201" s="207">
        <f>Q201*H201</f>
        <v>7.5600000000000001E-2</v>
      </c>
      <c r="S201" s="207">
        <v>0</v>
      </c>
      <c r="T201" s="208">
        <f>S201*H201</f>
        <v>0</v>
      </c>
      <c r="AR201" s="22" t="s">
        <v>212</v>
      </c>
      <c r="AT201" s="22" t="s">
        <v>130</v>
      </c>
      <c r="AU201" s="22" t="s">
        <v>80</v>
      </c>
      <c r="AY201" s="22" t="s">
        <v>128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22" t="s">
        <v>78</v>
      </c>
      <c r="BK201" s="209">
        <f>ROUND(I201*H201,2)</f>
        <v>0</v>
      </c>
      <c r="BL201" s="22" t="s">
        <v>212</v>
      </c>
      <c r="BM201" s="22" t="s">
        <v>296</v>
      </c>
    </row>
    <row r="202" spans="2:65" s="1" customFormat="1" ht="27">
      <c r="B202" s="39"/>
      <c r="C202" s="61"/>
      <c r="D202" s="210" t="s">
        <v>137</v>
      </c>
      <c r="E202" s="61"/>
      <c r="F202" s="211" t="s">
        <v>180</v>
      </c>
      <c r="G202" s="61"/>
      <c r="H202" s="61"/>
      <c r="I202" s="166"/>
      <c r="J202" s="61"/>
      <c r="K202" s="61"/>
      <c r="L202" s="59"/>
      <c r="M202" s="212"/>
      <c r="N202" s="40"/>
      <c r="O202" s="40"/>
      <c r="P202" s="40"/>
      <c r="Q202" s="40"/>
      <c r="R202" s="40"/>
      <c r="S202" s="40"/>
      <c r="T202" s="76"/>
      <c r="AT202" s="22" t="s">
        <v>137</v>
      </c>
      <c r="AU202" s="22" t="s">
        <v>80</v>
      </c>
    </row>
    <row r="203" spans="2:65" s="12" customFormat="1">
      <c r="B203" s="213"/>
      <c r="C203" s="214"/>
      <c r="D203" s="215" t="s">
        <v>139</v>
      </c>
      <c r="E203" s="216" t="s">
        <v>21</v>
      </c>
      <c r="F203" s="217" t="s">
        <v>297</v>
      </c>
      <c r="G203" s="214"/>
      <c r="H203" s="218">
        <v>60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139</v>
      </c>
      <c r="AU203" s="224" t="s">
        <v>80</v>
      </c>
      <c r="AV203" s="12" t="s">
        <v>80</v>
      </c>
      <c r="AW203" s="12" t="s">
        <v>35</v>
      </c>
      <c r="AX203" s="12" t="s">
        <v>78</v>
      </c>
      <c r="AY203" s="224" t="s">
        <v>128</v>
      </c>
    </row>
    <row r="204" spans="2:65" s="1" customFormat="1" ht="22.5" customHeight="1">
      <c r="B204" s="39"/>
      <c r="C204" s="198" t="s">
        <v>298</v>
      </c>
      <c r="D204" s="198" t="s">
        <v>130</v>
      </c>
      <c r="E204" s="199" t="s">
        <v>299</v>
      </c>
      <c r="F204" s="200" t="s">
        <v>300</v>
      </c>
      <c r="G204" s="201" t="s">
        <v>226</v>
      </c>
      <c r="H204" s="202">
        <v>52</v>
      </c>
      <c r="I204" s="203"/>
      <c r="J204" s="204">
        <f>ROUND(I204*H204,2)</f>
        <v>0</v>
      </c>
      <c r="K204" s="200" t="s">
        <v>134</v>
      </c>
      <c r="L204" s="59"/>
      <c r="M204" s="205" t="s">
        <v>21</v>
      </c>
      <c r="N204" s="206" t="s">
        <v>43</v>
      </c>
      <c r="O204" s="40"/>
      <c r="P204" s="207">
        <f>O204*H204</f>
        <v>0</v>
      </c>
      <c r="Q204" s="207">
        <v>1.7700000000000001E-3</v>
      </c>
      <c r="R204" s="207">
        <f>Q204*H204</f>
        <v>9.2040000000000011E-2</v>
      </c>
      <c r="S204" s="207">
        <v>0</v>
      </c>
      <c r="T204" s="208">
        <f>S204*H204</f>
        <v>0</v>
      </c>
      <c r="AR204" s="22" t="s">
        <v>212</v>
      </c>
      <c r="AT204" s="22" t="s">
        <v>130</v>
      </c>
      <c r="AU204" s="22" t="s">
        <v>80</v>
      </c>
      <c r="AY204" s="22" t="s">
        <v>128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2" t="s">
        <v>78</v>
      </c>
      <c r="BK204" s="209">
        <f>ROUND(I204*H204,2)</f>
        <v>0</v>
      </c>
      <c r="BL204" s="22" t="s">
        <v>212</v>
      </c>
      <c r="BM204" s="22" t="s">
        <v>301</v>
      </c>
    </row>
    <row r="205" spans="2:65" s="1" customFormat="1" ht="27">
      <c r="B205" s="39"/>
      <c r="C205" s="61"/>
      <c r="D205" s="210" t="s">
        <v>137</v>
      </c>
      <c r="E205" s="61"/>
      <c r="F205" s="211" t="s">
        <v>180</v>
      </c>
      <c r="G205" s="61"/>
      <c r="H205" s="61"/>
      <c r="I205" s="166"/>
      <c r="J205" s="61"/>
      <c r="K205" s="61"/>
      <c r="L205" s="59"/>
      <c r="M205" s="212"/>
      <c r="N205" s="40"/>
      <c r="O205" s="40"/>
      <c r="P205" s="40"/>
      <c r="Q205" s="40"/>
      <c r="R205" s="40"/>
      <c r="S205" s="40"/>
      <c r="T205" s="76"/>
      <c r="AT205" s="22" t="s">
        <v>137</v>
      </c>
      <c r="AU205" s="22" t="s">
        <v>80</v>
      </c>
    </row>
    <row r="206" spans="2:65" s="12" customFormat="1">
      <c r="B206" s="213"/>
      <c r="C206" s="214"/>
      <c r="D206" s="215" t="s">
        <v>139</v>
      </c>
      <c r="E206" s="216" t="s">
        <v>21</v>
      </c>
      <c r="F206" s="217" t="s">
        <v>302</v>
      </c>
      <c r="G206" s="214"/>
      <c r="H206" s="218">
        <v>52</v>
      </c>
      <c r="I206" s="219"/>
      <c r="J206" s="214"/>
      <c r="K206" s="214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139</v>
      </c>
      <c r="AU206" s="224" t="s">
        <v>80</v>
      </c>
      <c r="AV206" s="12" t="s">
        <v>80</v>
      </c>
      <c r="AW206" s="12" t="s">
        <v>35</v>
      </c>
      <c r="AX206" s="12" t="s">
        <v>78</v>
      </c>
      <c r="AY206" s="224" t="s">
        <v>128</v>
      </c>
    </row>
    <row r="207" spans="2:65" s="1" customFormat="1" ht="22.5" customHeight="1">
      <c r="B207" s="39"/>
      <c r="C207" s="198" t="s">
        <v>303</v>
      </c>
      <c r="D207" s="198" t="s">
        <v>130</v>
      </c>
      <c r="E207" s="199" t="s">
        <v>304</v>
      </c>
      <c r="F207" s="200" t="s">
        <v>305</v>
      </c>
      <c r="G207" s="201" t="s">
        <v>226</v>
      </c>
      <c r="H207" s="202">
        <v>24</v>
      </c>
      <c r="I207" s="203"/>
      <c r="J207" s="204">
        <f>ROUND(I207*H207,2)</f>
        <v>0</v>
      </c>
      <c r="K207" s="200" t="s">
        <v>134</v>
      </c>
      <c r="L207" s="59"/>
      <c r="M207" s="205" t="s">
        <v>21</v>
      </c>
      <c r="N207" s="206" t="s">
        <v>43</v>
      </c>
      <c r="O207" s="40"/>
      <c r="P207" s="207">
        <f>O207*H207</f>
        <v>0</v>
      </c>
      <c r="Q207" s="207">
        <v>2.7699999999999999E-3</v>
      </c>
      <c r="R207" s="207">
        <f>Q207*H207</f>
        <v>6.6479999999999997E-2</v>
      </c>
      <c r="S207" s="207">
        <v>0</v>
      </c>
      <c r="T207" s="208">
        <f>S207*H207</f>
        <v>0</v>
      </c>
      <c r="AR207" s="22" t="s">
        <v>212</v>
      </c>
      <c r="AT207" s="22" t="s">
        <v>130</v>
      </c>
      <c r="AU207" s="22" t="s">
        <v>80</v>
      </c>
      <c r="AY207" s="22" t="s">
        <v>128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22" t="s">
        <v>78</v>
      </c>
      <c r="BK207" s="209">
        <f>ROUND(I207*H207,2)</f>
        <v>0</v>
      </c>
      <c r="BL207" s="22" t="s">
        <v>212</v>
      </c>
      <c r="BM207" s="22" t="s">
        <v>306</v>
      </c>
    </row>
    <row r="208" spans="2:65" s="1" customFormat="1" ht="27">
      <c r="B208" s="39"/>
      <c r="C208" s="61"/>
      <c r="D208" s="210" t="s">
        <v>137</v>
      </c>
      <c r="E208" s="61"/>
      <c r="F208" s="211" t="s">
        <v>180</v>
      </c>
      <c r="G208" s="61"/>
      <c r="H208" s="61"/>
      <c r="I208" s="166"/>
      <c r="J208" s="61"/>
      <c r="K208" s="61"/>
      <c r="L208" s="59"/>
      <c r="M208" s="212"/>
      <c r="N208" s="40"/>
      <c r="O208" s="40"/>
      <c r="P208" s="40"/>
      <c r="Q208" s="40"/>
      <c r="R208" s="40"/>
      <c r="S208" s="40"/>
      <c r="T208" s="76"/>
      <c r="AT208" s="22" t="s">
        <v>137</v>
      </c>
      <c r="AU208" s="22" t="s">
        <v>80</v>
      </c>
    </row>
    <row r="209" spans="2:65" s="12" customFormat="1">
      <c r="B209" s="213"/>
      <c r="C209" s="214"/>
      <c r="D209" s="215" t="s">
        <v>139</v>
      </c>
      <c r="E209" s="216" t="s">
        <v>21</v>
      </c>
      <c r="F209" s="217" t="s">
        <v>248</v>
      </c>
      <c r="G209" s="214"/>
      <c r="H209" s="218">
        <v>24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139</v>
      </c>
      <c r="AU209" s="224" t="s">
        <v>80</v>
      </c>
      <c r="AV209" s="12" t="s">
        <v>80</v>
      </c>
      <c r="AW209" s="12" t="s">
        <v>35</v>
      </c>
      <c r="AX209" s="12" t="s">
        <v>78</v>
      </c>
      <c r="AY209" s="224" t="s">
        <v>128</v>
      </c>
    </row>
    <row r="210" spans="2:65" s="1" customFormat="1" ht="22.5" customHeight="1">
      <c r="B210" s="39"/>
      <c r="C210" s="198" t="s">
        <v>307</v>
      </c>
      <c r="D210" s="198" t="s">
        <v>130</v>
      </c>
      <c r="E210" s="199" t="s">
        <v>308</v>
      </c>
      <c r="F210" s="200" t="s">
        <v>309</v>
      </c>
      <c r="G210" s="201" t="s">
        <v>226</v>
      </c>
      <c r="H210" s="202">
        <v>8</v>
      </c>
      <c r="I210" s="203"/>
      <c r="J210" s="204">
        <f>ROUND(I210*H210,2)</f>
        <v>0</v>
      </c>
      <c r="K210" s="200" t="s">
        <v>134</v>
      </c>
      <c r="L210" s="59"/>
      <c r="M210" s="205" t="s">
        <v>21</v>
      </c>
      <c r="N210" s="206" t="s">
        <v>43</v>
      </c>
      <c r="O210" s="40"/>
      <c r="P210" s="207">
        <f>O210*H210</f>
        <v>0</v>
      </c>
      <c r="Q210" s="207">
        <v>5.5999999999999995E-4</v>
      </c>
      <c r="R210" s="207">
        <f>Q210*H210</f>
        <v>4.4799999999999996E-3</v>
      </c>
      <c r="S210" s="207">
        <v>0</v>
      </c>
      <c r="T210" s="208">
        <f>S210*H210</f>
        <v>0</v>
      </c>
      <c r="AR210" s="22" t="s">
        <v>212</v>
      </c>
      <c r="AT210" s="22" t="s">
        <v>130</v>
      </c>
      <c r="AU210" s="22" t="s">
        <v>80</v>
      </c>
      <c r="AY210" s="22" t="s">
        <v>128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78</v>
      </c>
      <c r="BK210" s="209">
        <f>ROUND(I210*H210,2)</f>
        <v>0</v>
      </c>
      <c r="BL210" s="22" t="s">
        <v>212</v>
      </c>
      <c r="BM210" s="22" t="s">
        <v>310</v>
      </c>
    </row>
    <row r="211" spans="2:65" s="1" customFormat="1" ht="27">
      <c r="B211" s="39"/>
      <c r="C211" s="61"/>
      <c r="D211" s="210" t="s">
        <v>137</v>
      </c>
      <c r="E211" s="61"/>
      <c r="F211" s="211" t="s">
        <v>180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137</v>
      </c>
      <c r="AU211" s="22" t="s">
        <v>80</v>
      </c>
    </row>
    <row r="212" spans="2:65" s="12" customFormat="1">
      <c r="B212" s="213"/>
      <c r="C212" s="214"/>
      <c r="D212" s="215" t="s">
        <v>139</v>
      </c>
      <c r="E212" s="216" t="s">
        <v>21</v>
      </c>
      <c r="F212" s="217" t="s">
        <v>311</v>
      </c>
      <c r="G212" s="214"/>
      <c r="H212" s="218">
        <v>8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139</v>
      </c>
      <c r="AU212" s="224" t="s">
        <v>80</v>
      </c>
      <c r="AV212" s="12" t="s">
        <v>80</v>
      </c>
      <c r="AW212" s="12" t="s">
        <v>35</v>
      </c>
      <c r="AX212" s="12" t="s">
        <v>78</v>
      </c>
      <c r="AY212" s="224" t="s">
        <v>128</v>
      </c>
    </row>
    <row r="213" spans="2:65" s="1" customFormat="1" ht="22.5" customHeight="1">
      <c r="B213" s="39"/>
      <c r="C213" s="198" t="s">
        <v>228</v>
      </c>
      <c r="D213" s="198" t="s">
        <v>130</v>
      </c>
      <c r="E213" s="199" t="s">
        <v>312</v>
      </c>
      <c r="F213" s="200" t="s">
        <v>313</v>
      </c>
      <c r="G213" s="201" t="s">
        <v>226</v>
      </c>
      <c r="H213" s="202">
        <v>4</v>
      </c>
      <c r="I213" s="203"/>
      <c r="J213" s="204">
        <f>ROUND(I213*H213,2)</f>
        <v>0</v>
      </c>
      <c r="K213" s="200" t="s">
        <v>134</v>
      </c>
      <c r="L213" s="59"/>
      <c r="M213" s="205" t="s">
        <v>21</v>
      </c>
      <c r="N213" s="206" t="s">
        <v>43</v>
      </c>
      <c r="O213" s="40"/>
      <c r="P213" s="207">
        <f>O213*H213</f>
        <v>0</v>
      </c>
      <c r="Q213" s="207">
        <v>1.09E-3</v>
      </c>
      <c r="R213" s="207">
        <f>Q213*H213</f>
        <v>4.3600000000000002E-3</v>
      </c>
      <c r="S213" s="207">
        <v>0</v>
      </c>
      <c r="T213" s="208">
        <f>S213*H213</f>
        <v>0</v>
      </c>
      <c r="AR213" s="22" t="s">
        <v>212</v>
      </c>
      <c r="AT213" s="22" t="s">
        <v>130</v>
      </c>
      <c r="AU213" s="22" t="s">
        <v>80</v>
      </c>
      <c r="AY213" s="22" t="s">
        <v>128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78</v>
      </c>
      <c r="BK213" s="209">
        <f>ROUND(I213*H213,2)</f>
        <v>0</v>
      </c>
      <c r="BL213" s="22" t="s">
        <v>212</v>
      </c>
      <c r="BM213" s="22" t="s">
        <v>314</v>
      </c>
    </row>
    <row r="214" spans="2:65" s="1" customFormat="1" ht="27">
      <c r="B214" s="39"/>
      <c r="C214" s="61"/>
      <c r="D214" s="210" t="s">
        <v>137</v>
      </c>
      <c r="E214" s="61"/>
      <c r="F214" s="211" t="s">
        <v>180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137</v>
      </c>
      <c r="AU214" s="22" t="s">
        <v>80</v>
      </c>
    </row>
    <row r="215" spans="2:65" s="12" customFormat="1">
      <c r="B215" s="213"/>
      <c r="C215" s="214"/>
      <c r="D215" s="215" t="s">
        <v>139</v>
      </c>
      <c r="E215" s="216" t="s">
        <v>21</v>
      </c>
      <c r="F215" s="217" t="s">
        <v>135</v>
      </c>
      <c r="G215" s="214"/>
      <c r="H215" s="218">
        <v>4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139</v>
      </c>
      <c r="AU215" s="224" t="s">
        <v>80</v>
      </c>
      <c r="AV215" s="12" t="s">
        <v>80</v>
      </c>
      <c r="AW215" s="12" t="s">
        <v>35</v>
      </c>
      <c r="AX215" s="12" t="s">
        <v>78</v>
      </c>
      <c r="AY215" s="224" t="s">
        <v>128</v>
      </c>
    </row>
    <row r="216" spans="2:65" s="1" customFormat="1" ht="22.5" customHeight="1">
      <c r="B216" s="39"/>
      <c r="C216" s="198" t="s">
        <v>315</v>
      </c>
      <c r="D216" s="198" t="s">
        <v>130</v>
      </c>
      <c r="E216" s="199" t="s">
        <v>316</v>
      </c>
      <c r="F216" s="200" t="s">
        <v>317</v>
      </c>
      <c r="G216" s="201" t="s">
        <v>226</v>
      </c>
      <c r="H216" s="202">
        <v>22</v>
      </c>
      <c r="I216" s="203"/>
      <c r="J216" s="204">
        <f>ROUND(I216*H216,2)</f>
        <v>0</v>
      </c>
      <c r="K216" s="200" t="s">
        <v>134</v>
      </c>
      <c r="L216" s="59"/>
      <c r="M216" s="205" t="s">
        <v>21</v>
      </c>
      <c r="N216" s="206" t="s">
        <v>43</v>
      </c>
      <c r="O216" s="40"/>
      <c r="P216" s="207">
        <f>O216*H216</f>
        <v>0</v>
      </c>
      <c r="Q216" s="207">
        <v>5.9000000000000003E-4</v>
      </c>
      <c r="R216" s="207">
        <f>Q216*H216</f>
        <v>1.298E-2</v>
      </c>
      <c r="S216" s="207">
        <v>0</v>
      </c>
      <c r="T216" s="208">
        <f>S216*H216</f>
        <v>0</v>
      </c>
      <c r="AR216" s="22" t="s">
        <v>212</v>
      </c>
      <c r="AT216" s="22" t="s">
        <v>130</v>
      </c>
      <c r="AU216" s="22" t="s">
        <v>80</v>
      </c>
      <c r="AY216" s="22" t="s">
        <v>128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78</v>
      </c>
      <c r="BK216" s="209">
        <f>ROUND(I216*H216,2)</f>
        <v>0</v>
      </c>
      <c r="BL216" s="22" t="s">
        <v>212</v>
      </c>
      <c r="BM216" s="22" t="s">
        <v>318</v>
      </c>
    </row>
    <row r="217" spans="2:65" s="1" customFormat="1" ht="27">
      <c r="B217" s="39"/>
      <c r="C217" s="61"/>
      <c r="D217" s="210" t="s">
        <v>137</v>
      </c>
      <c r="E217" s="61"/>
      <c r="F217" s="211" t="s">
        <v>180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137</v>
      </c>
      <c r="AU217" s="22" t="s">
        <v>80</v>
      </c>
    </row>
    <row r="218" spans="2:65" s="12" customFormat="1">
      <c r="B218" s="213"/>
      <c r="C218" s="214"/>
      <c r="D218" s="215" t="s">
        <v>139</v>
      </c>
      <c r="E218" s="216" t="s">
        <v>21</v>
      </c>
      <c r="F218" s="217" t="s">
        <v>237</v>
      </c>
      <c r="G218" s="214"/>
      <c r="H218" s="218">
        <v>22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139</v>
      </c>
      <c r="AU218" s="224" t="s">
        <v>80</v>
      </c>
      <c r="AV218" s="12" t="s">
        <v>80</v>
      </c>
      <c r="AW218" s="12" t="s">
        <v>35</v>
      </c>
      <c r="AX218" s="12" t="s">
        <v>78</v>
      </c>
      <c r="AY218" s="224" t="s">
        <v>128</v>
      </c>
    </row>
    <row r="219" spans="2:65" s="1" customFormat="1" ht="22.5" customHeight="1">
      <c r="B219" s="39"/>
      <c r="C219" s="198" t="s">
        <v>241</v>
      </c>
      <c r="D219" s="198" t="s">
        <v>130</v>
      </c>
      <c r="E219" s="199" t="s">
        <v>319</v>
      </c>
      <c r="F219" s="200" t="s">
        <v>320</v>
      </c>
      <c r="G219" s="201" t="s">
        <v>226</v>
      </c>
      <c r="H219" s="202">
        <v>40</v>
      </c>
      <c r="I219" s="203"/>
      <c r="J219" s="204">
        <f>ROUND(I219*H219,2)</f>
        <v>0</v>
      </c>
      <c r="K219" s="200" t="s">
        <v>134</v>
      </c>
      <c r="L219" s="59"/>
      <c r="M219" s="205" t="s">
        <v>21</v>
      </c>
      <c r="N219" s="206" t="s">
        <v>43</v>
      </c>
      <c r="O219" s="40"/>
      <c r="P219" s="207">
        <f>O219*H219</f>
        <v>0</v>
      </c>
      <c r="Q219" s="207">
        <v>1.1999999999999999E-3</v>
      </c>
      <c r="R219" s="207">
        <f>Q219*H219</f>
        <v>4.7999999999999994E-2</v>
      </c>
      <c r="S219" s="207">
        <v>0</v>
      </c>
      <c r="T219" s="208">
        <f>S219*H219</f>
        <v>0</v>
      </c>
      <c r="AR219" s="22" t="s">
        <v>212</v>
      </c>
      <c r="AT219" s="22" t="s">
        <v>130</v>
      </c>
      <c r="AU219" s="22" t="s">
        <v>80</v>
      </c>
      <c r="AY219" s="22" t="s">
        <v>128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22" t="s">
        <v>78</v>
      </c>
      <c r="BK219" s="209">
        <f>ROUND(I219*H219,2)</f>
        <v>0</v>
      </c>
      <c r="BL219" s="22" t="s">
        <v>212</v>
      </c>
      <c r="BM219" s="22" t="s">
        <v>321</v>
      </c>
    </row>
    <row r="220" spans="2:65" s="1" customFormat="1" ht="27">
      <c r="B220" s="39"/>
      <c r="C220" s="61"/>
      <c r="D220" s="210" t="s">
        <v>137</v>
      </c>
      <c r="E220" s="61"/>
      <c r="F220" s="211" t="s">
        <v>180</v>
      </c>
      <c r="G220" s="61"/>
      <c r="H220" s="61"/>
      <c r="I220" s="166"/>
      <c r="J220" s="61"/>
      <c r="K220" s="61"/>
      <c r="L220" s="59"/>
      <c r="M220" s="212"/>
      <c r="N220" s="40"/>
      <c r="O220" s="40"/>
      <c r="P220" s="40"/>
      <c r="Q220" s="40"/>
      <c r="R220" s="40"/>
      <c r="S220" s="40"/>
      <c r="T220" s="76"/>
      <c r="AT220" s="22" t="s">
        <v>137</v>
      </c>
      <c r="AU220" s="22" t="s">
        <v>80</v>
      </c>
    </row>
    <row r="221" spans="2:65" s="12" customFormat="1">
      <c r="B221" s="213"/>
      <c r="C221" s="214"/>
      <c r="D221" s="215" t="s">
        <v>139</v>
      </c>
      <c r="E221" s="216" t="s">
        <v>21</v>
      </c>
      <c r="F221" s="217" t="s">
        <v>241</v>
      </c>
      <c r="G221" s="214"/>
      <c r="H221" s="218">
        <v>40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139</v>
      </c>
      <c r="AU221" s="224" t="s">
        <v>80</v>
      </c>
      <c r="AV221" s="12" t="s">
        <v>80</v>
      </c>
      <c r="AW221" s="12" t="s">
        <v>35</v>
      </c>
      <c r="AX221" s="12" t="s">
        <v>78</v>
      </c>
      <c r="AY221" s="224" t="s">
        <v>128</v>
      </c>
    </row>
    <row r="222" spans="2:65" s="1" customFormat="1" ht="22.5" customHeight="1">
      <c r="B222" s="39"/>
      <c r="C222" s="198" t="s">
        <v>322</v>
      </c>
      <c r="D222" s="198" t="s">
        <v>130</v>
      </c>
      <c r="E222" s="199" t="s">
        <v>323</v>
      </c>
      <c r="F222" s="200" t="s">
        <v>324</v>
      </c>
      <c r="G222" s="201" t="s">
        <v>226</v>
      </c>
      <c r="H222" s="202">
        <v>44</v>
      </c>
      <c r="I222" s="203"/>
      <c r="J222" s="204">
        <f>ROUND(I222*H222,2)</f>
        <v>0</v>
      </c>
      <c r="K222" s="200" t="s">
        <v>134</v>
      </c>
      <c r="L222" s="59"/>
      <c r="M222" s="205" t="s">
        <v>21</v>
      </c>
      <c r="N222" s="206" t="s">
        <v>43</v>
      </c>
      <c r="O222" s="40"/>
      <c r="P222" s="207">
        <f>O222*H222</f>
        <v>0</v>
      </c>
      <c r="Q222" s="207">
        <v>3.5E-4</v>
      </c>
      <c r="R222" s="207">
        <f>Q222*H222</f>
        <v>1.54E-2</v>
      </c>
      <c r="S222" s="207">
        <v>0</v>
      </c>
      <c r="T222" s="208">
        <f>S222*H222</f>
        <v>0</v>
      </c>
      <c r="AR222" s="22" t="s">
        <v>212</v>
      </c>
      <c r="AT222" s="22" t="s">
        <v>130</v>
      </c>
      <c r="AU222" s="22" t="s">
        <v>80</v>
      </c>
      <c r="AY222" s="22" t="s">
        <v>128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22" t="s">
        <v>78</v>
      </c>
      <c r="BK222" s="209">
        <f>ROUND(I222*H222,2)</f>
        <v>0</v>
      </c>
      <c r="BL222" s="22" t="s">
        <v>212</v>
      </c>
      <c r="BM222" s="22" t="s">
        <v>325</v>
      </c>
    </row>
    <row r="223" spans="2:65" s="1" customFormat="1" ht="27">
      <c r="B223" s="39"/>
      <c r="C223" s="61"/>
      <c r="D223" s="210" t="s">
        <v>137</v>
      </c>
      <c r="E223" s="61"/>
      <c r="F223" s="211" t="s">
        <v>180</v>
      </c>
      <c r="G223" s="61"/>
      <c r="H223" s="61"/>
      <c r="I223" s="166"/>
      <c r="J223" s="61"/>
      <c r="K223" s="61"/>
      <c r="L223" s="59"/>
      <c r="M223" s="212"/>
      <c r="N223" s="40"/>
      <c r="O223" s="40"/>
      <c r="P223" s="40"/>
      <c r="Q223" s="40"/>
      <c r="R223" s="40"/>
      <c r="S223" s="40"/>
      <c r="T223" s="76"/>
      <c r="AT223" s="22" t="s">
        <v>137</v>
      </c>
      <c r="AU223" s="22" t="s">
        <v>80</v>
      </c>
    </row>
    <row r="224" spans="2:65" s="12" customFormat="1">
      <c r="B224" s="213"/>
      <c r="C224" s="214"/>
      <c r="D224" s="215" t="s">
        <v>139</v>
      </c>
      <c r="E224" s="216" t="s">
        <v>21</v>
      </c>
      <c r="F224" s="217" t="s">
        <v>326</v>
      </c>
      <c r="G224" s="214"/>
      <c r="H224" s="218">
        <v>44</v>
      </c>
      <c r="I224" s="219"/>
      <c r="J224" s="214"/>
      <c r="K224" s="214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139</v>
      </c>
      <c r="AU224" s="224" t="s">
        <v>80</v>
      </c>
      <c r="AV224" s="12" t="s">
        <v>80</v>
      </c>
      <c r="AW224" s="12" t="s">
        <v>35</v>
      </c>
      <c r="AX224" s="12" t="s">
        <v>78</v>
      </c>
      <c r="AY224" s="224" t="s">
        <v>128</v>
      </c>
    </row>
    <row r="225" spans="2:65" s="1" customFormat="1" ht="22.5" customHeight="1">
      <c r="B225" s="39"/>
      <c r="C225" s="198" t="s">
        <v>327</v>
      </c>
      <c r="D225" s="198" t="s">
        <v>130</v>
      </c>
      <c r="E225" s="199" t="s">
        <v>328</v>
      </c>
      <c r="F225" s="200" t="s">
        <v>329</v>
      </c>
      <c r="G225" s="201" t="s">
        <v>226</v>
      </c>
      <c r="H225" s="202">
        <v>21</v>
      </c>
      <c r="I225" s="203"/>
      <c r="J225" s="204">
        <f>ROUND(I225*H225,2)</f>
        <v>0</v>
      </c>
      <c r="K225" s="200" t="s">
        <v>134</v>
      </c>
      <c r="L225" s="59"/>
      <c r="M225" s="205" t="s">
        <v>21</v>
      </c>
      <c r="N225" s="206" t="s">
        <v>43</v>
      </c>
      <c r="O225" s="40"/>
      <c r="P225" s="207">
        <f>O225*H225</f>
        <v>0</v>
      </c>
      <c r="Q225" s="207">
        <v>1.14E-3</v>
      </c>
      <c r="R225" s="207">
        <f>Q225*H225</f>
        <v>2.3939999999999999E-2</v>
      </c>
      <c r="S225" s="207">
        <v>0</v>
      </c>
      <c r="T225" s="208">
        <f>S225*H225</f>
        <v>0</v>
      </c>
      <c r="AR225" s="22" t="s">
        <v>212</v>
      </c>
      <c r="AT225" s="22" t="s">
        <v>130</v>
      </c>
      <c r="AU225" s="22" t="s">
        <v>80</v>
      </c>
      <c r="AY225" s="22" t="s">
        <v>128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2" t="s">
        <v>78</v>
      </c>
      <c r="BK225" s="209">
        <f>ROUND(I225*H225,2)</f>
        <v>0</v>
      </c>
      <c r="BL225" s="22" t="s">
        <v>212</v>
      </c>
      <c r="BM225" s="22" t="s">
        <v>330</v>
      </c>
    </row>
    <row r="226" spans="2:65" s="1" customFormat="1" ht="27">
      <c r="B226" s="39"/>
      <c r="C226" s="61"/>
      <c r="D226" s="210" t="s">
        <v>137</v>
      </c>
      <c r="E226" s="61"/>
      <c r="F226" s="211" t="s">
        <v>180</v>
      </c>
      <c r="G226" s="61"/>
      <c r="H226" s="61"/>
      <c r="I226" s="166"/>
      <c r="J226" s="61"/>
      <c r="K226" s="61"/>
      <c r="L226" s="59"/>
      <c r="M226" s="212"/>
      <c r="N226" s="40"/>
      <c r="O226" s="40"/>
      <c r="P226" s="40"/>
      <c r="Q226" s="40"/>
      <c r="R226" s="40"/>
      <c r="S226" s="40"/>
      <c r="T226" s="76"/>
      <c r="AT226" s="22" t="s">
        <v>137</v>
      </c>
      <c r="AU226" s="22" t="s">
        <v>80</v>
      </c>
    </row>
    <row r="227" spans="2:65" s="12" customFormat="1">
      <c r="B227" s="213"/>
      <c r="C227" s="214"/>
      <c r="D227" s="215" t="s">
        <v>139</v>
      </c>
      <c r="E227" s="216" t="s">
        <v>21</v>
      </c>
      <c r="F227" s="217" t="s">
        <v>9</v>
      </c>
      <c r="G227" s="214"/>
      <c r="H227" s="218">
        <v>21</v>
      </c>
      <c r="I227" s="219"/>
      <c r="J227" s="214"/>
      <c r="K227" s="214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139</v>
      </c>
      <c r="AU227" s="224" t="s">
        <v>80</v>
      </c>
      <c r="AV227" s="12" t="s">
        <v>80</v>
      </c>
      <c r="AW227" s="12" t="s">
        <v>35</v>
      </c>
      <c r="AX227" s="12" t="s">
        <v>78</v>
      </c>
      <c r="AY227" s="224" t="s">
        <v>128</v>
      </c>
    </row>
    <row r="228" spans="2:65" s="1" customFormat="1" ht="22.5" customHeight="1">
      <c r="B228" s="39"/>
      <c r="C228" s="198" t="s">
        <v>331</v>
      </c>
      <c r="D228" s="198" t="s">
        <v>130</v>
      </c>
      <c r="E228" s="199" t="s">
        <v>332</v>
      </c>
      <c r="F228" s="200" t="s">
        <v>333</v>
      </c>
      <c r="G228" s="201" t="s">
        <v>178</v>
      </c>
      <c r="H228" s="202">
        <v>30</v>
      </c>
      <c r="I228" s="203"/>
      <c r="J228" s="204">
        <f>ROUND(I228*H228,2)</f>
        <v>0</v>
      </c>
      <c r="K228" s="200" t="s">
        <v>134</v>
      </c>
      <c r="L228" s="59"/>
      <c r="M228" s="205" t="s">
        <v>21</v>
      </c>
      <c r="N228" s="206" t="s">
        <v>43</v>
      </c>
      <c r="O228" s="40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AR228" s="22" t="s">
        <v>212</v>
      </c>
      <c r="AT228" s="22" t="s">
        <v>130</v>
      </c>
      <c r="AU228" s="22" t="s">
        <v>80</v>
      </c>
      <c r="AY228" s="22" t="s">
        <v>128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22" t="s">
        <v>78</v>
      </c>
      <c r="BK228" s="209">
        <f>ROUND(I228*H228,2)</f>
        <v>0</v>
      </c>
      <c r="BL228" s="22" t="s">
        <v>212</v>
      </c>
      <c r="BM228" s="22" t="s">
        <v>334</v>
      </c>
    </row>
    <row r="229" spans="2:65" s="1" customFormat="1" ht="27">
      <c r="B229" s="39"/>
      <c r="C229" s="61"/>
      <c r="D229" s="210" t="s">
        <v>137</v>
      </c>
      <c r="E229" s="61"/>
      <c r="F229" s="211" t="s">
        <v>180</v>
      </c>
      <c r="G229" s="61"/>
      <c r="H229" s="61"/>
      <c r="I229" s="166"/>
      <c r="J229" s="61"/>
      <c r="K229" s="61"/>
      <c r="L229" s="59"/>
      <c r="M229" s="212"/>
      <c r="N229" s="40"/>
      <c r="O229" s="40"/>
      <c r="P229" s="40"/>
      <c r="Q229" s="40"/>
      <c r="R229" s="40"/>
      <c r="S229" s="40"/>
      <c r="T229" s="76"/>
      <c r="AT229" s="22" t="s">
        <v>137</v>
      </c>
      <c r="AU229" s="22" t="s">
        <v>80</v>
      </c>
    </row>
    <row r="230" spans="2:65" s="12" customFormat="1">
      <c r="B230" s="213"/>
      <c r="C230" s="214"/>
      <c r="D230" s="215" t="s">
        <v>139</v>
      </c>
      <c r="E230" s="216" t="s">
        <v>21</v>
      </c>
      <c r="F230" s="217" t="s">
        <v>278</v>
      </c>
      <c r="G230" s="214"/>
      <c r="H230" s="218">
        <v>30</v>
      </c>
      <c r="I230" s="219"/>
      <c r="J230" s="214"/>
      <c r="K230" s="214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139</v>
      </c>
      <c r="AU230" s="224" t="s">
        <v>80</v>
      </c>
      <c r="AV230" s="12" t="s">
        <v>80</v>
      </c>
      <c r="AW230" s="12" t="s">
        <v>35</v>
      </c>
      <c r="AX230" s="12" t="s">
        <v>78</v>
      </c>
      <c r="AY230" s="224" t="s">
        <v>128</v>
      </c>
    </row>
    <row r="231" spans="2:65" s="1" customFormat="1" ht="22.5" customHeight="1">
      <c r="B231" s="39"/>
      <c r="C231" s="198" t="s">
        <v>326</v>
      </c>
      <c r="D231" s="198" t="s">
        <v>130</v>
      </c>
      <c r="E231" s="199" t="s">
        <v>335</v>
      </c>
      <c r="F231" s="200" t="s">
        <v>336</v>
      </c>
      <c r="G231" s="201" t="s">
        <v>178</v>
      </c>
      <c r="H231" s="202">
        <v>11</v>
      </c>
      <c r="I231" s="203"/>
      <c r="J231" s="204">
        <f>ROUND(I231*H231,2)</f>
        <v>0</v>
      </c>
      <c r="K231" s="200" t="s">
        <v>134</v>
      </c>
      <c r="L231" s="59"/>
      <c r="M231" s="205" t="s">
        <v>21</v>
      </c>
      <c r="N231" s="206" t="s">
        <v>43</v>
      </c>
      <c r="O231" s="40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AR231" s="22" t="s">
        <v>212</v>
      </c>
      <c r="AT231" s="22" t="s">
        <v>130</v>
      </c>
      <c r="AU231" s="22" t="s">
        <v>80</v>
      </c>
      <c r="AY231" s="22" t="s">
        <v>128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2" t="s">
        <v>78</v>
      </c>
      <c r="BK231" s="209">
        <f>ROUND(I231*H231,2)</f>
        <v>0</v>
      </c>
      <c r="BL231" s="22" t="s">
        <v>212</v>
      </c>
      <c r="BM231" s="22" t="s">
        <v>337</v>
      </c>
    </row>
    <row r="232" spans="2:65" s="1" customFormat="1" ht="27">
      <c r="B232" s="39"/>
      <c r="C232" s="61"/>
      <c r="D232" s="210" t="s">
        <v>137</v>
      </c>
      <c r="E232" s="61"/>
      <c r="F232" s="211" t="s">
        <v>180</v>
      </c>
      <c r="G232" s="61"/>
      <c r="H232" s="61"/>
      <c r="I232" s="166"/>
      <c r="J232" s="61"/>
      <c r="K232" s="61"/>
      <c r="L232" s="59"/>
      <c r="M232" s="212"/>
      <c r="N232" s="40"/>
      <c r="O232" s="40"/>
      <c r="P232" s="40"/>
      <c r="Q232" s="40"/>
      <c r="R232" s="40"/>
      <c r="S232" s="40"/>
      <c r="T232" s="76"/>
      <c r="AT232" s="22" t="s">
        <v>137</v>
      </c>
      <c r="AU232" s="22" t="s">
        <v>80</v>
      </c>
    </row>
    <row r="233" spans="2:65" s="12" customFormat="1">
      <c r="B233" s="213"/>
      <c r="C233" s="214"/>
      <c r="D233" s="215" t="s">
        <v>139</v>
      </c>
      <c r="E233" s="216" t="s">
        <v>21</v>
      </c>
      <c r="F233" s="217" t="s">
        <v>188</v>
      </c>
      <c r="G233" s="214"/>
      <c r="H233" s="218">
        <v>11</v>
      </c>
      <c r="I233" s="219"/>
      <c r="J233" s="214"/>
      <c r="K233" s="214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139</v>
      </c>
      <c r="AU233" s="224" t="s">
        <v>80</v>
      </c>
      <c r="AV233" s="12" t="s">
        <v>80</v>
      </c>
      <c r="AW233" s="12" t="s">
        <v>35</v>
      </c>
      <c r="AX233" s="12" t="s">
        <v>78</v>
      </c>
      <c r="AY233" s="224" t="s">
        <v>128</v>
      </c>
    </row>
    <row r="234" spans="2:65" s="1" customFormat="1" ht="22.5" customHeight="1">
      <c r="B234" s="39"/>
      <c r="C234" s="198" t="s">
        <v>338</v>
      </c>
      <c r="D234" s="198" t="s">
        <v>130</v>
      </c>
      <c r="E234" s="199" t="s">
        <v>339</v>
      </c>
      <c r="F234" s="200" t="s">
        <v>340</v>
      </c>
      <c r="G234" s="201" t="s">
        <v>178</v>
      </c>
      <c r="H234" s="202">
        <v>3</v>
      </c>
      <c r="I234" s="203"/>
      <c r="J234" s="204">
        <f>ROUND(I234*H234,2)</f>
        <v>0</v>
      </c>
      <c r="K234" s="200" t="s">
        <v>134</v>
      </c>
      <c r="L234" s="59"/>
      <c r="M234" s="205" t="s">
        <v>21</v>
      </c>
      <c r="N234" s="206" t="s">
        <v>43</v>
      </c>
      <c r="O234" s="40"/>
      <c r="P234" s="207">
        <f>O234*H234</f>
        <v>0</v>
      </c>
      <c r="Q234" s="207">
        <v>1.48E-3</v>
      </c>
      <c r="R234" s="207">
        <f>Q234*H234</f>
        <v>4.4399999999999995E-3</v>
      </c>
      <c r="S234" s="207">
        <v>0</v>
      </c>
      <c r="T234" s="208">
        <f>S234*H234</f>
        <v>0</v>
      </c>
      <c r="AR234" s="22" t="s">
        <v>212</v>
      </c>
      <c r="AT234" s="22" t="s">
        <v>130</v>
      </c>
      <c r="AU234" s="22" t="s">
        <v>80</v>
      </c>
      <c r="AY234" s="22" t="s">
        <v>128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22" t="s">
        <v>78</v>
      </c>
      <c r="BK234" s="209">
        <f>ROUND(I234*H234,2)</f>
        <v>0</v>
      </c>
      <c r="BL234" s="22" t="s">
        <v>212</v>
      </c>
      <c r="BM234" s="22" t="s">
        <v>341</v>
      </c>
    </row>
    <row r="235" spans="2:65" s="1" customFormat="1" ht="27">
      <c r="B235" s="39"/>
      <c r="C235" s="61"/>
      <c r="D235" s="210" t="s">
        <v>137</v>
      </c>
      <c r="E235" s="61"/>
      <c r="F235" s="211" t="s">
        <v>180</v>
      </c>
      <c r="G235" s="61"/>
      <c r="H235" s="61"/>
      <c r="I235" s="166"/>
      <c r="J235" s="61"/>
      <c r="K235" s="61"/>
      <c r="L235" s="59"/>
      <c r="M235" s="212"/>
      <c r="N235" s="40"/>
      <c r="O235" s="40"/>
      <c r="P235" s="40"/>
      <c r="Q235" s="40"/>
      <c r="R235" s="40"/>
      <c r="S235" s="40"/>
      <c r="T235" s="76"/>
      <c r="AT235" s="22" t="s">
        <v>137</v>
      </c>
      <c r="AU235" s="22" t="s">
        <v>80</v>
      </c>
    </row>
    <row r="236" spans="2:65" s="12" customFormat="1">
      <c r="B236" s="213"/>
      <c r="C236" s="214"/>
      <c r="D236" s="215" t="s">
        <v>139</v>
      </c>
      <c r="E236" s="216" t="s">
        <v>21</v>
      </c>
      <c r="F236" s="217" t="s">
        <v>342</v>
      </c>
      <c r="G236" s="214"/>
      <c r="H236" s="218">
        <v>3</v>
      </c>
      <c r="I236" s="219"/>
      <c r="J236" s="214"/>
      <c r="K236" s="214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139</v>
      </c>
      <c r="AU236" s="224" t="s">
        <v>80</v>
      </c>
      <c r="AV236" s="12" t="s">
        <v>80</v>
      </c>
      <c r="AW236" s="12" t="s">
        <v>35</v>
      </c>
      <c r="AX236" s="12" t="s">
        <v>78</v>
      </c>
      <c r="AY236" s="224" t="s">
        <v>128</v>
      </c>
    </row>
    <row r="237" spans="2:65" s="1" customFormat="1" ht="31.5" customHeight="1">
      <c r="B237" s="39"/>
      <c r="C237" s="198" t="s">
        <v>343</v>
      </c>
      <c r="D237" s="198" t="s">
        <v>130</v>
      </c>
      <c r="E237" s="199" t="s">
        <v>344</v>
      </c>
      <c r="F237" s="200" t="s">
        <v>345</v>
      </c>
      <c r="G237" s="201" t="s">
        <v>178</v>
      </c>
      <c r="H237" s="202">
        <v>4</v>
      </c>
      <c r="I237" s="203"/>
      <c r="J237" s="204">
        <f>ROUND(I237*H237,2)</f>
        <v>0</v>
      </c>
      <c r="K237" s="200" t="s">
        <v>134</v>
      </c>
      <c r="L237" s="59"/>
      <c r="M237" s="205" t="s">
        <v>21</v>
      </c>
      <c r="N237" s="206" t="s">
        <v>43</v>
      </c>
      <c r="O237" s="40"/>
      <c r="P237" s="207">
        <f>O237*H237</f>
        <v>0</v>
      </c>
      <c r="Q237" s="207">
        <v>3.3800000000000002E-3</v>
      </c>
      <c r="R237" s="207">
        <f>Q237*H237</f>
        <v>1.3520000000000001E-2</v>
      </c>
      <c r="S237" s="207">
        <v>0</v>
      </c>
      <c r="T237" s="208">
        <f>S237*H237</f>
        <v>0</v>
      </c>
      <c r="AR237" s="22" t="s">
        <v>212</v>
      </c>
      <c r="AT237" s="22" t="s">
        <v>130</v>
      </c>
      <c r="AU237" s="22" t="s">
        <v>80</v>
      </c>
      <c r="AY237" s="22" t="s">
        <v>128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22" t="s">
        <v>78</v>
      </c>
      <c r="BK237" s="209">
        <f>ROUND(I237*H237,2)</f>
        <v>0</v>
      </c>
      <c r="BL237" s="22" t="s">
        <v>212</v>
      </c>
      <c r="BM237" s="22" t="s">
        <v>346</v>
      </c>
    </row>
    <row r="238" spans="2:65" s="1" customFormat="1" ht="27">
      <c r="B238" s="39"/>
      <c r="C238" s="61"/>
      <c r="D238" s="210" t="s">
        <v>137</v>
      </c>
      <c r="E238" s="61"/>
      <c r="F238" s="211" t="s">
        <v>180</v>
      </c>
      <c r="G238" s="61"/>
      <c r="H238" s="61"/>
      <c r="I238" s="166"/>
      <c r="J238" s="61"/>
      <c r="K238" s="61"/>
      <c r="L238" s="59"/>
      <c r="M238" s="212"/>
      <c r="N238" s="40"/>
      <c r="O238" s="40"/>
      <c r="P238" s="40"/>
      <c r="Q238" s="40"/>
      <c r="R238" s="40"/>
      <c r="S238" s="40"/>
      <c r="T238" s="76"/>
      <c r="AT238" s="22" t="s">
        <v>137</v>
      </c>
      <c r="AU238" s="22" t="s">
        <v>80</v>
      </c>
    </row>
    <row r="239" spans="2:65" s="12" customFormat="1">
      <c r="B239" s="213"/>
      <c r="C239" s="214"/>
      <c r="D239" s="215" t="s">
        <v>139</v>
      </c>
      <c r="E239" s="216" t="s">
        <v>21</v>
      </c>
      <c r="F239" s="217" t="s">
        <v>347</v>
      </c>
      <c r="G239" s="214"/>
      <c r="H239" s="218">
        <v>4</v>
      </c>
      <c r="I239" s="219"/>
      <c r="J239" s="214"/>
      <c r="K239" s="214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139</v>
      </c>
      <c r="AU239" s="224" t="s">
        <v>80</v>
      </c>
      <c r="AV239" s="12" t="s">
        <v>80</v>
      </c>
      <c r="AW239" s="12" t="s">
        <v>35</v>
      </c>
      <c r="AX239" s="12" t="s">
        <v>78</v>
      </c>
      <c r="AY239" s="224" t="s">
        <v>128</v>
      </c>
    </row>
    <row r="240" spans="2:65" s="1" customFormat="1" ht="31.5" customHeight="1">
      <c r="B240" s="39"/>
      <c r="C240" s="198" t="s">
        <v>348</v>
      </c>
      <c r="D240" s="198" t="s">
        <v>130</v>
      </c>
      <c r="E240" s="199" t="s">
        <v>349</v>
      </c>
      <c r="F240" s="200" t="s">
        <v>350</v>
      </c>
      <c r="G240" s="201" t="s">
        <v>178</v>
      </c>
      <c r="H240" s="202">
        <v>4</v>
      </c>
      <c r="I240" s="203"/>
      <c r="J240" s="204">
        <f>ROUND(I240*H240,2)</f>
        <v>0</v>
      </c>
      <c r="K240" s="200" t="s">
        <v>134</v>
      </c>
      <c r="L240" s="59"/>
      <c r="M240" s="205" t="s">
        <v>21</v>
      </c>
      <c r="N240" s="206" t="s">
        <v>43</v>
      </c>
      <c r="O240" s="40"/>
      <c r="P240" s="207">
        <f>O240*H240</f>
        <v>0</v>
      </c>
      <c r="Q240" s="207">
        <v>3.4199999999999999E-3</v>
      </c>
      <c r="R240" s="207">
        <f>Q240*H240</f>
        <v>1.3679999999999999E-2</v>
      </c>
      <c r="S240" s="207">
        <v>0</v>
      </c>
      <c r="T240" s="208">
        <f>S240*H240</f>
        <v>0</v>
      </c>
      <c r="AR240" s="22" t="s">
        <v>212</v>
      </c>
      <c r="AT240" s="22" t="s">
        <v>130</v>
      </c>
      <c r="AU240" s="22" t="s">
        <v>80</v>
      </c>
      <c r="AY240" s="22" t="s">
        <v>128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22" t="s">
        <v>78</v>
      </c>
      <c r="BK240" s="209">
        <f>ROUND(I240*H240,2)</f>
        <v>0</v>
      </c>
      <c r="BL240" s="22" t="s">
        <v>212</v>
      </c>
      <c r="BM240" s="22" t="s">
        <v>351</v>
      </c>
    </row>
    <row r="241" spans="2:65" s="1" customFormat="1" ht="27">
      <c r="B241" s="39"/>
      <c r="C241" s="61"/>
      <c r="D241" s="210" t="s">
        <v>137</v>
      </c>
      <c r="E241" s="61"/>
      <c r="F241" s="211" t="s">
        <v>180</v>
      </c>
      <c r="G241" s="61"/>
      <c r="H241" s="61"/>
      <c r="I241" s="166"/>
      <c r="J241" s="61"/>
      <c r="K241" s="61"/>
      <c r="L241" s="59"/>
      <c r="M241" s="212"/>
      <c r="N241" s="40"/>
      <c r="O241" s="40"/>
      <c r="P241" s="40"/>
      <c r="Q241" s="40"/>
      <c r="R241" s="40"/>
      <c r="S241" s="40"/>
      <c r="T241" s="76"/>
      <c r="AT241" s="22" t="s">
        <v>137</v>
      </c>
      <c r="AU241" s="22" t="s">
        <v>80</v>
      </c>
    </row>
    <row r="242" spans="2:65" s="12" customFormat="1">
      <c r="B242" s="213"/>
      <c r="C242" s="214"/>
      <c r="D242" s="215" t="s">
        <v>139</v>
      </c>
      <c r="E242" s="216" t="s">
        <v>21</v>
      </c>
      <c r="F242" s="217" t="s">
        <v>347</v>
      </c>
      <c r="G242" s="214"/>
      <c r="H242" s="218">
        <v>4</v>
      </c>
      <c r="I242" s="219"/>
      <c r="J242" s="214"/>
      <c r="K242" s="214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139</v>
      </c>
      <c r="AU242" s="224" t="s">
        <v>80</v>
      </c>
      <c r="AV242" s="12" t="s">
        <v>80</v>
      </c>
      <c r="AW242" s="12" t="s">
        <v>35</v>
      </c>
      <c r="AX242" s="12" t="s">
        <v>78</v>
      </c>
      <c r="AY242" s="224" t="s">
        <v>128</v>
      </c>
    </row>
    <row r="243" spans="2:65" s="1" customFormat="1" ht="22.5" customHeight="1">
      <c r="B243" s="39"/>
      <c r="C243" s="198" t="s">
        <v>352</v>
      </c>
      <c r="D243" s="198" t="s">
        <v>130</v>
      </c>
      <c r="E243" s="199" t="s">
        <v>353</v>
      </c>
      <c r="F243" s="200" t="s">
        <v>354</v>
      </c>
      <c r="G243" s="201" t="s">
        <v>178</v>
      </c>
      <c r="H243" s="202">
        <v>1</v>
      </c>
      <c r="I243" s="203"/>
      <c r="J243" s="204">
        <f>ROUND(I243*H243,2)</f>
        <v>0</v>
      </c>
      <c r="K243" s="200" t="s">
        <v>134</v>
      </c>
      <c r="L243" s="59"/>
      <c r="M243" s="205" t="s">
        <v>21</v>
      </c>
      <c r="N243" s="206" t="s">
        <v>43</v>
      </c>
      <c r="O243" s="40"/>
      <c r="P243" s="207">
        <f>O243*H243</f>
        <v>0</v>
      </c>
      <c r="Q243" s="207">
        <v>1.6000000000000001E-4</v>
      </c>
      <c r="R243" s="207">
        <f>Q243*H243</f>
        <v>1.6000000000000001E-4</v>
      </c>
      <c r="S243" s="207">
        <v>0</v>
      </c>
      <c r="T243" s="208">
        <f>S243*H243</f>
        <v>0</v>
      </c>
      <c r="AR243" s="22" t="s">
        <v>212</v>
      </c>
      <c r="AT243" s="22" t="s">
        <v>130</v>
      </c>
      <c r="AU243" s="22" t="s">
        <v>80</v>
      </c>
      <c r="AY243" s="22" t="s">
        <v>128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22" t="s">
        <v>78</v>
      </c>
      <c r="BK243" s="209">
        <f>ROUND(I243*H243,2)</f>
        <v>0</v>
      </c>
      <c r="BL243" s="22" t="s">
        <v>212</v>
      </c>
      <c r="BM243" s="22" t="s">
        <v>355</v>
      </c>
    </row>
    <row r="244" spans="2:65" s="1" customFormat="1" ht="27">
      <c r="B244" s="39"/>
      <c r="C244" s="61"/>
      <c r="D244" s="210" t="s">
        <v>137</v>
      </c>
      <c r="E244" s="61"/>
      <c r="F244" s="211" t="s">
        <v>180</v>
      </c>
      <c r="G244" s="61"/>
      <c r="H244" s="61"/>
      <c r="I244" s="166"/>
      <c r="J244" s="61"/>
      <c r="K244" s="61"/>
      <c r="L244" s="59"/>
      <c r="M244" s="212"/>
      <c r="N244" s="40"/>
      <c r="O244" s="40"/>
      <c r="P244" s="40"/>
      <c r="Q244" s="40"/>
      <c r="R244" s="40"/>
      <c r="S244" s="40"/>
      <c r="T244" s="76"/>
      <c r="AT244" s="22" t="s">
        <v>137</v>
      </c>
      <c r="AU244" s="22" t="s">
        <v>80</v>
      </c>
    </row>
    <row r="245" spans="2:65" s="12" customFormat="1">
      <c r="B245" s="213"/>
      <c r="C245" s="214"/>
      <c r="D245" s="215" t="s">
        <v>139</v>
      </c>
      <c r="E245" s="216" t="s">
        <v>21</v>
      </c>
      <c r="F245" s="217" t="s">
        <v>78</v>
      </c>
      <c r="G245" s="214"/>
      <c r="H245" s="218">
        <v>1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139</v>
      </c>
      <c r="AU245" s="224" t="s">
        <v>80</v>
      </c>
      <c r="AV245" s="12" t="s">
        <v>80</v>
      </c>
      <c r="AW245" s="12" t="s">
        <v>35</v>
      </c>
      <c r="AX245" s="12" t="s">
        <v>78</v>
      </c>
      <c r="AY245" s="224" t="s">
        <v>128</v>
      </c>
    </row>
    <row r="246" spans="2:65" s="1" customFormat="1" ht="22.5" customHeight="1">
      <c r="B246" s="39"/>
      <c r="C246" s="198" t="s">
        <v>356</v>
      </c>
      <c r="D246" s="198" t="s">
        <v>130</v>
      </c>
      <c r="E246" s="199" t="s">
        <v>357</v>
      </c>
      <c r="F246" s="200" t="s">
        <v>358</v>
      </c>
      <c r="G246" s="201" t="s">
        <v>178</v>
      </c>
      <c r="H246" s="202">
        <v>3</v>
      </c>
      <c r="I246" s="203"/>
      <c r="J246" s="204">
        <f>ROUND(I246*H246,2)</f>
        <v>0</v>
      </c>
      <c r="K246" s="200" t="s">
        <v>134</v>
      </c>
      <c r="L246" s="59"/>
      <c r="M246" s="205" t="s">
        <v>21</v>
      </c>
      <c r="N246" s="206" t="s">
        <v>43</v>
      </c>
      <c r="O246" s="40"/>
      <c r="P246" s="207">
        <f>O246*H246</f>
        <v>0</v>
      </c>
      <c r="Q246" s="207">
        <v>2.9E-4</v>
      </c>
      <c r="R246" s="207">
        <f>Q246*H246</f>
        <v>8.7000000000000001E-4</v>
      </c>
      <c r="S246" s="207">
        <v>0</v>
      </c>
      <c r="T246" s="208">
        <f>S246*H246</f>
        <v>0</v>
      </c>
      <c r="AR246" s="22" t="s">
        <v>212</v>
      </c>
      <c r="AT246" s="22" t="s">
        <v>130</v>
      </c>
      <c r="AU246" s="22" t="s">
        <v>80</v>
      </c>
      <c r="AY246" s="22" t="s">
        <v>128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22" t="s">
        <v>78</v>
      </c>
      <c r="BK246" s="209">
        <f>ROUND(I246*H246,2)</f>
        <v>0</v>
      </c>
      <c r="BL246" s="22" t="s">
        <v>212</v>
      </c>
      <c r="BM246" s="22" t="s">
        <v>359</v>
      </c>
    </row>
    <row r="247" spans="2:65" s="1" customFormat="1" ht="27">
      <c r="B247" s="39"/>
      <c r="C247" s="61"/>
      <c r="D247" s="210" t="s">
        <v>137</v>
      </c>
      <c r="E247" s="61"/>
      <c r="F247" s="211" t="s">
        <v>180</v>
      </c>
      <c r="G247" s="61"/>
      <c r="H247" s="61"/>
      <c r="I247" s="166"/>
      <c r="J247" s="61"/>
      <c r="K247" s="61"/>
      <c r="L247" s="59"/>
      <c r="M247" s="212"/>
      <c r="N247" s="40"/>
      <c r="O247" s="40"/>
      <c r="P247" s="40"/>
      <c r="Q247" s="40"/>
      <c r="R247" s="40"/>
      <c r="S247" s="40"/>
      <c r="T247" s="76"/>
      <c r="AT247" s="22" t="s">
        <v>137</v>
      </c>
      <c r="AU247" s="22" t="s">
        <v>80</v>
      </c>
    </row>
    <row r="248" spans="2:65" s="12" customFormat="1">
      <c r="B248" s="213"/>
      <c r="C248" s="214"/>
      <c r="D248" s="215" t="s">
        <v>139</v>
      </c>
      <c r="E248" s="216" t="s">
        <v>21</v>
      </c>
      <c r="F248" s="217" t="s">
        <v>145</v>
      </c>
      <c r="G248" s="214"/>
      <c r="H248" s="218">
        <v>3</v>
      </c>
      <c r="I248" s="219"/>
      <c r="J248" s="214"/>
      <c r="K248" s="214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139</v>
      </c>
      <c r="AU248" s="224" t="s">
        <v>80</v>
      </c>
      <c r="AV248" s="12" t="s">
        <v>80</v>
      </c>
      <c r="AW248" s="12" t="s">
        <v>35</v>
      </c>
      <c r="AX248" s="12" t="s">
        <v>78</v>
      </c>
      <c r="AY248" s="224" t="s">
        <v>128</v>
      </c>
    </row>
    <row r="249" spans="2:65" s="1" customFormat="1" ht="22.5" customHeight="1">
      <c r="B249" s="39"/>
      <c r="C249" s="198" t="s">
        <v>360</v>
      </c>
      <c r="D249" s="198" t="s">
        <v>130</v>
      </c>
      <c r="E249" s="199" t="s">
        <v>361</v>
      </c>
      <c r="F249" s="200" t="s">
        <v>362</v>
      </c>
      <c r="G249" s="201" t="s">
        <v>178</v>
      </c>
      <c r="H249" s="202">
        <v>1</v>
      </c>
      <c r="I249" s="203"/>
      <c r="J249" s="204">
        <f>ROUND(I249*H249,2)</f>
        <v>0</v>
      </c>
      <c r="K249" s="200" t="s">
        <v>134</v>
      </c>
      <c r="L249" s="59"/>
      <c r="M249" s="205" t="s">
        <v>21</v>
      </c>
      <c r="N249" s="206" t="s">
        <v>43</v>
      </c>
      <c r="O249" s="40"/>
      <c r="P249" s="207">
        <f>O249*H249</f>
        <v>0</v>
      </c>
      <c r="Q249" s="207">
        <v>6.0000000000000002E-5</v>
      </c>
      <c r="R249" s="207">
        <f>Q249*H249</f>
        <v>6.0000000000000002E-5</v>
      </c>
      <c r="S249" s="207">
        <v>0</v>
      </c>
      <c r="T249" s="208">
        <f>S249*H249</f>
        <v>0</v>
      </c>
      <c r="AR249" s="22" t="s">
        <v>212</v>
      </c>
      <c r="AT249" s="22" t="s">
        <v>130</v>
      </c>
      <c r="AU249" s="22" t="s">
        <v>80</v>
      </c>
      <c r="AY249" s="22" t="s">
        <v>128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22" t="s">
        <v>78</v>
      </c>
      <c r="BK249" s="209">
        <f>ROUND(I249*H249,2)</f>
        <v>0</v>
      </c>
      <c r="BL249" s="22" t="s">
        <v>212</v>
      </c>
      <c r="BM249" s="22" t="s">
        <v>363</v>
      </c>
    </row>
    <row r="250" spans="2:65" s="1" customFormat="1" ht="27">
      <c r="B250" s="39"/>
      <c r="C250" s="61"/>
      <c r="D250" s="210" t="s">
        <v>137</v>
      </c>
      <c r="E250" s="61"/>
      <c r="F250" s="211" t="s">
        <v>180</v>
      </c>
      <c r="G250" s="61"/>
      <c r="H250" s="61"/>
      <c r="I250" s="166"/>
      <c r="J250" s="61"/>
      <c r="K250" s="61"/>
      <c r="L250" s="59"/>
      <c r="M250" s="212"/>
      <c r="N250" s="40"/>
      <c r="O250" s="40"/>
      <c r="P250" s="40"/>
      <c r="Q250" s="40"/>
      <c r="R250" s="40"/>
      <c r="S250" s="40"/>
      <c r="T250" s="76"/>
      <c r="AT250" s="22" t="s">
        <v>137</v>
      </c>
      <c r="AU250" s="22" t="s">
        <v>80</v>
      </c>
    </row>
    <row r="251" spans="2:65" s="12" customFormat="1">
      <c r="B251" s="213"/>
      <c r="C251" s="214"/>
      <c r="D251" s="215" t="s">
        <v>139</v>
      </c>
      <c r="E251" s="216" t="s">
        <v>21</v>
      </c>
      <c r="F251" s="217" t="s">
        <v>78</v>
      </c>
      <c r="G251" s="214"/>
      <c r="H251" s="218">
        <v>1</v>
      </c>
      <c r="I251" s="219"/>
      <c r="J251" s="214"/>
      <c r="K251" s="214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139</v>
      </c>
      <c r="AU251" s="224" t="s">
        <v>80</v>
      </c>
      <c r="AV251" s="12" t="s">
        <v>80</v>
      </c>
      <c r="AW251" s="12" t="s">
        <v>35</v>
      </c>
      <c r="AX251" s="12" t="s">
        <v>78</v>
      </c>
      <c r="AY251" s="224" t="s">
        <v>128</v>
      </c>
    </row>
    <row r="252" spans="2:65" s="1" customFormat="1" ht="22.5" customHeight="1">
      <c r="B252" s="39"/>
      <c r="C252" s="198" t="s">
        <v>364</v>
      </c>
      <c r="D252" s="198" t="s">
        <v>130</v>
      </c>
      <c r="E252" s="199" t="s">
        <v>365</v>
      </c>
      <c r="F252" s="200" t="s">
        <v>366</v>
      </c>
      <c r="G252" s="201" t="s">
        <v>178</v>
      </c>
      <c r="H252" s="202">
        <v>4</v>
      </c>
      <c r="I252" s="203"/>
      <c r="J252" s="204">
        <f>ROUND(I252*H252,2)</f>
        <v>0</v>
      </c>
      <c r="K252" s="200" t="s">
        <v>134</v>
      </c>
      <c r="L252" s="59"/>
      <c r="M252" s="205" t="s">
        <v>21</v>
      </c>
      <c r="N252" s="206" t="s">
        <v>43</v>
      </c>
      <c r="O252" s="40"/>
      <c r="P252" s="207">
        <f>O252*H252</f>
        <v>0</v>
      </c>
      <c r="Q252" s="207">
        <v>9.0000000000000006E-5</v>
      </c>
      <c r="R252" s="207">
        <f>Q252*H252</f>
        <v>3.6000000000000002E-4</v>
      </c>
      <c r="S252" s="207">
        <v>0</v>
      </c>
      <c r="T252" s="208">
        <f>S252*H252</f>
        <v>0</v>
      </c>
      <c r="AR252" s="22" t="s">
        <v>212</v>
      </c>
      <c r="AT252" s="22" t="s">
        <v>130</v>
      </c>
      <c r="AU252" s="22" t="s">
        <v>80</v>
      </c>
      <c r="AY252" s="22" t="s">
        <v>128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22" t="s">
        <v>78</v>
      </c>
      <c r="BK252" s="209">
        <f>ROUND(I252*H252,2)</f>
        <v>0</v>
      </c>
      <c r="BL252" s="22" t="s">
        <v>212</v>
      </c>
      <c r="BM252" s="22" t="s">
        <v>367</v>
      </c>
    </row>
    <row r="253" spans="2:65" s="1" customFormat="1" ht="27">
      <c r="B253" s="39"/>
      <c r="C253" s="61"/>
      <c r="D253" s="210" t="s">
        <v>137</v>
      </c>
      <c r="E253" s="61"/>
      <c r="F253" s="211" t="s">
        <v>180</v>
      </c>
      <c r="G253" s="61"/>
      <c r="H253" s="61"/>
      <c r="I253" s="166"/>
      <c r="J253" s="61"/>
      <c r="K253" s="61"/>
      <c r="L253" s="59"/>
      <c r="M253" s="212"/>
      <c r="N253" s="40"/>
      <c r="O253" s="40"/>
      <c r="P253" s="40"/>
      <c r="Q253" s="40"/>
      <c r="R253" s="40"/>
      <c r="S253" s="40"/>
      <c r="T253" s="76"/>
      <c r="AT253" s="22" t="s">
        <v>137</v>
      </c>
      <c r="AU253" s="22" t="s">
        <v>80</v>
      </c>
    </row>
    <row r="254" spans="2:65" s="12" customFormat="1">
      <c r="B254" s="213"/>
      <c r="C254" s="214"/>
      <c r="D254" s="215" t="s">
        <v>139</v>
      </c>
      <c r="E254" s="216" t="s">
        <v>21</v>
      </c>
      <c r="F254" s="217" t="s">
        <v>135</v>
      </c>
      <c r="G254" s="214"/>
      <c r="H254" s="218">
        <v>4</v>
      </c>
      <c r="I254" s="219"/>
      <c r="J254" s="214"/>
      <c r="K254" s="214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139</v>
      </c>
      <c r="AU254" s="224" t="s">
        <v>80</v>
      </c>
      <c r="AV254" s="12" t="s">
        <v>80</v>
      </c>
      <c r="AW254" s="12" t="s">
        <v>35</v>
      </c>
      <c r="AX254" s="12" t="s">
        <v>78</v>
      </c>
      <c r="AY254" s="224" t="s">
        <v>128</v>
      </c>
    </row>
    <row r="255" spans="2:65" s="1" customFormat="1" ht="22.5" customHeight="1">
      <c r="B255" s="39"/>
      <c r="C255" s="198" t="s">
        <v>302</v>
      </c>
      <c r="D255" s="198" t="s">
        <v>130</v>
      </c>
      <c r="E255" s="199" t="s">
        <v>368</v>
      </c>
      <c r="F255" s="200" t="s">
        <v>369</v>
      </c>
      <c r="G255" s="201" t="s">
        <v>178</v>
      </c>
      <c r="H255" s="202">
        <v>6</v>
      </c>
      <c r="I255" s="203"/>
      <c r="J255" s="204">
        <f>ROUND(I255*H255,2)</f>
        <v>0</v>
      </c>
      <c r="K255" s="200" t="s">
        <v>134</v>
      </c>
      <c r="L255" s="59"/>
      <c r="M255" s="205" t="s">
        <v>21</v>
      </c>
      <c r="N255" s="206" t="s">
        <v>43</v>
      </c>
      <c r="O255" s="40"/>
      <c r="P255" s="207">
        <f>O255*H255</f>
        <v>0</v>
      </c>
      <c r="Q255" s="207">
        <v>1.8000000000000001E-4</v>
      </c>
      <c r="R255" s="207">
        <f>Q255*H255</f>
        <v>1.08E-3</v>
      </c>
      <c r="S255" s="207">
        <v>0</v>
      </c>
      <c r="T255" s="208">
        <f>S255*H255</f>
        <v>0</v>
      </c>
      <c r="AR255" s="22" t="s">
        <v>212</v>
      </c>
      <c r="AT255" s="22" t="s">
        <v>130</v>
      </c>
      <c r="AU255" s="22" t="s">
        <v>80</v>
      </c>
      <c r="AY255" s="22" t="s">
        <v>128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22" t="s">
        <v>78</v>
      </c>
      <c r="BK255" s="209">
        <f>ROUND(I255*H255,2)</f>
        <v>0</v>
      </c>
      <c r="BL255" s="22" t="s">
        <v>212</v>
      </c>
      <c r="BM255" s="22" t="s">
        <v>370</v>
      </c>
    </row>
    <row r="256" spans="2:65" s="1" customFormat="1" ht="27">
      <c r="B256" s="39"/>
      <c r="C256" s="61"/>
      <c r="D256" s="210" t="s">
        <v>137</v>
      </c>
      <c r="E256" s="61"/>
      <c r="F256" s="211" t="s">
        <v>180</v>
      </c>
      <c r="G256" s="61"/>
      <c r="H256" s="61"/>
      <c r="I256" s="166"/>
      <c r="J256" s="61"/>
      <c r="K256" s="61"/>
      <c r="L256" s="59"/>
      <c r="M256" s="212"/>
      <c r="N256" s="40"/>
      <c r="O256" s="40"/>
      <c r="P256" s="40"/>
      <c r="Q256" s="40"/>
      <c r="R256" s="40"/>
      <c r="S256" s="40"/>
      <c r="T256" s="76"/>
      <c r="AT256" s="22" t="s">
        <v>137</v>
      </c>
      <c r="AU256" s="22" t="s">
        <v>80</v>
      </c>
    </row>
    <row r="257" spans="2:65" s="12" customFormat="1">
      <c r="B257" s="213"/>
      <c r="C257" s="214"/>
      <c r="D257" s="215" t="s">
        <v>139</v>
      </c>
      <c r="E257" s="216" t="s">
        <v>21</v>
      </c>
      <c r="F257" s="217" t="s">
        <v>157</v>
      </c>
      <c r="G257" s="214"/>
      <c r="H257" s="218">
        <v>6</v>
      </c>
      <c r="I257" s="219"/>
      <c r="J257" s="214"/>
      <c r="K257" s="214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139</v>
      </c>
      <c r="AU257" s="224" t="s">
        <v>80</v>
      </c>
      <c r="AV257" s="12" t="s">
        <v>80</v>
      </c>
      <c r="AW257" s="12" t="s">
        <v>35</v>
      </c>
      <c r="AX257" s="12" t="s">
        <v>78</v>
      </c>
      <c r="AY257" s="224" t="s">
        <v>128</v>
      </c>
    </row>
    <row r="258" spans="2:65" s="1" customFormat="1" ht="22.5" customHeight="1">
      <c r="B258" s="39"/>
      <c r="C258" s="225" t="s">
        <v>371</v>
      </c>
      <c r="D258" s="225" t="s">
        <v>168</v>
      </c>
      <c r="E258" s="226" t="s">
        <v>372</v>
      </c>
      <c r="F258" s="227" t="s">
        <v>373</v>
      </c>
      <c r="G258" s="228" t="s">
        <v>178</v>
      </c>
      <c r="H258" s="229">
        <v>2</v>
      </c>
      <c r="I258" s="230"/>
      <c r="J258" s="231">
        <f>ROUND(I258*H258,2)</f>
        <v>0</v>
      </c>
      <c r="K258" s="227" t="s">
        <v>134</v>
      </c>
      <c r="L258" s="232"/>
      <c r="M258" s="233" t="s">
        <v>21</v>
      </c>
      <c r="N258" s="234" t="s">
        <v>43</v>
      </c>
      <c r="O258" s="40"/>
      <c r="P258" s="207">
        <f>O258*H258</f>
        <v>0</v>
      </c>
      <c r="Q258" s="207">
        <v>3.8000000000000002E-4</v>
      </c>
      <c r="R258" s="207">
        <f>Q258*H258</f>
        <v>7.6000000000000004E-4</v>
      </c>
      <c r="S258" s="207">
        <v>0</v>
      </c>
      <c r="T258" s="208">
        <f>S258*H258</f>
        <v>0</v>
      </c>
      <c r="AR258" s="22" t="s">
        <v>286</v>
      </c>
      <c r="AT258" s="22" t="s">
        <v>168</v>
      </c>
      <c r="AU258" s="22" t="s">
        <v>80</v>
      </c>
      <c r="AY258" s="22" t="s">
        <v>128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22" t="s">
        <v>78</v>
      </c>
      <c r="BK258" s="209">
        <f>ROUND(I258*H258,2)</f>
        <v>0</v>
      </c>
      <c r="BL258" s="22" t="s">
        <v>212</v>
      </c>
      <c r="BM258" s="22" t="s">
        <v>374</v>
      </c>
    </row>
    <row r="259" spans="2:65" s="1" customFormat="1" ht="27">
      <c r="B259" s="39"/>
      <c r="C259" s="61"/>
      <c r="D259" s="210" t="s">
        <v>137</v>
      </c>
      <c r="E259" s="61"/>
      <c r="F259" s="211" t="s">
        <v>180</v>
      </c>
      <c r="G259" s="61"/>
      <c r="H259" s="61"/>
      <c r="I259" s="166"/>
      <c r="J259" s="61"/>
      <c r="K259" s="61"/>
      <c r="L259" s="59"/>
      <c r="M259" s="212"/>
      <c r="N259" s="40"/>
      <c r="O259" s="40"/>
      <c r="P259" s="40"/>
      <c r="Q259" s="40"/>
      <c r="R259" s="40"/>
      <c r="S259" s="40"/>
      <c r="T259" s="76"/>
      <c r="AT259" s="22" t="s">
        <v>137</v>
      </c>
      <c r="AU259" s="22" t="s">
        <v>80</v>
      </c>
    </row>
    <row r="260" spans="2:65" s="12" customFormat="1">
      <c r="B260" s="213"/>
      <c r="C260" s="214"/>
      <c r="D260" s="215" t="s">
        <v>139</v>
      </c>
      <c r="E260" s="216" t="s">
        <v>21</v>
      </c>
      <c r="F260" s="217" t="s">
        <v>80</v>
      </c>
      <c r="G260" s="214"/>
      <c r="H260" s="218">
        <v>2</v>
      </c>
      <c r="I260" s="219"/>
      <c r="J260" s="214"/>
      <c r="K260" s="214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139</v>
      </c>
      <c r="AU260" s="224" t="s">
        <v>80</v>
      </c>
      <c r="AV260" s="12" t="s">
        <v>80</v>
      </c>
      <c r="AW260" s="12" t="s">
        <v>35</v>
      </c>
      <c r="AX260" s="12" t="s">
        <v>78</v>
      </c>
      <c r="AY260" s="224" t="s">
        <v>128</v>
      </c>
    </row>
    <row r="261" spans="2:65" s="1" customFormat="1" ht="22.5" customHeight="1">
      <c r="B261" s="39"/>
      <c r="C261" s="198" t="s">
        <v>375</v>
      </c>
      <c r="D261" s="198" t="s">
        <v>130</v>
      </c>
      <c r="E261" s="199" t="s">
        <v>376</v>
      </c>
      <c r="F261" s="200" t="s">
        <v>377</v>
      </c>
      <c r="G261" s="201" t="s">
        <v>178</v>
      </c>
      <c r="H261" s="202">
        <v>11</v>
      </c>
      <c r="I261" s="203"/>
      <c r="J261" s="204">
        <f>ROUND(I261*H261,2)</f>
        <v>0</v>
      </c>
      <c r="K261" s="200" t="s">
        <v>134</v>
      </c>
      <c r="L261" s="59"/>
      <c r="M261" s="205" t="s">
        <v>21</v>
      </c>
      <c r="N261" s="206" t="s">
        <v>43</v>
      </c>
      <c r="O261" s="40"/>
      <c r="P261" s="207">
        <f>O261*H261</f>
        <v>0</v>
      </c>
      <c r="Q261" s="207">
        <v>3.1E-4</v>
      </c>
      <c r="R261" s="207">
        <f>Q261*H261</f>
        <v>3.4099999999999998E-3</v>
      </c>
      <c r="S261" s="207">
        <v>0</v>
      </c>
      <c r="T261" s="208">
        <f>S261*H261</f>
        <v>0</v>
      </c>
      <c r="AR261" s="22" t="s">
        <v>212</v>
      </c>
      <c r="AT261" s="22" t="s">
        <v>130</v>
      </c>
      <c r="AU261" s="22" t="s">
        <v>80</v>
      </c>
      <c r="AY261" s="22" t="s">
        <v>128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22" t="s">
        <v>78</v>
      </c>
      <c r="BK261" s="209">
        <f>ROUND(I261*H261,2)</f>
        <v>0</v>
      </c>
      <c r="BL261" s="22" t="s">
        <v>212</v>
      </c>
      <c r="BM261" s="22" t="s">
        <v>378</v>
      </c>
    </row>
    <row r="262" spans="2:65" s="1" customFormat="1" ht="27">
      <c r="B262" s="39"/>
      <c r="C262" s="61"/>
      <c r="D262" s="210" t="s">
        <v>137</v>
      </c>
      <c r="E262" s="61"/>
      <c r="F262" s="211" t="s">
        <v>180</v>
      </c>
      <c r="G262" s="61"/>
      <c r="H262" s="61"/>
      <c r="I262" s="166"/>
      <c r="J262" s="61"/>
      <c r="K262" s="61"/>
      <c r="L262" s="59"/>
      <c r="M262" s="212"/>
      <c r="N262" s="40"/>
      <c r="O262" s="40"/>
      <c r="P262" s="40"/>
      <c r="Q262" s="40"/>
      <c r="R262" s="40"/>
      <c r="S262" s="40"/>
      <c r="T262" s="76"/>
      <c r="AT262" s="22" t="s">
        <v>137</v>
      </c>
      <c r="AU262" s="22" t="s">
        <v>80</v>
      </c>
    </row>
    <row r="263" spans="2:65" s="12" customFormat="1">
      <c r="B263" s="213"/>
      <c r="C263" s="214"/>
      <c r="D263" s="215" t="s">
        <v>139</v>
      </c>
      <c r="E263" s="216" t="s">
        <v>21</v>
      </c>
      <c r="F263" s="217" t="s">
        <v>188</v>
      </c>
      <c r="G263" s="214"/>
      <c r="H263" s="218">
        <v>11</v>
      </c>
      <c r="I263" s="219"/>
      <c r="J263" s="214"/>
      <c r="K263" s="214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139</v>
      </c>
      <c r="AU263" s="224" t="s">
        <v>80</v>
      </c>
      <c r="AV263" s="12" t="s">
        <v>80</v>
      </c>
      <c r="AW263" s="12" t="s">
        <v>35</v>
      </c>
      <c r="AX263" s="12" t="s">
        <v>78</v>
      </c>
      <c r="AY263" s="224" t="s">
        <v>128</v>
      </c>
    </row>
    <row r="264" spans="2:65" s="1" customFormat="1" ht="22.5" customHeight="1">
      <c r="B264" s="39"/>
      <c r="C264" s="198" t="s">
        <v>379</v>
      </c>
      <c r="D264" s="198" t="s">
        <v>130</v>
      </c>
      <c r="E264" s="199" t="s">
        <v>380</v>
      </c>
      <c r="F264" s="200" t="s">
        <v>381</v>
      </c>
      <c r="G264" s="201" t="s">
        <v>226</v>
      </c>
      <c r="H264" s="202">
        <v>425</v>
      </c>
      <c r="I264" s="203"/>
      <c r="J264" s="204">
        <f>ROUND(I264*H264,2)</f>
        <v>0</v>
      </c>
      <c r="K264" s="200" t="s">
        <v>134</v>
      </c>
      <c r="L264" s="59"/>
      <c r="M264" s="205" t="s">
        <v>21</v>
      </c>
      <c r="N264" s="206" t="s">
        <v>43</v>
      </c>
      <c r="O264" s="40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AR264" s="22" t="s">
        <v>212</v>
      </c>
      <c r="AT264" s="22" t="s">
        <v>130</v>
      </c>
      <c r="AU264" s="22" t="s">
        <v>80</v>
      </c>
      <c r="AY264" s="22" t="s">
        <v>128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22" t="s">
        <v>78</v>
      </c>
      <c r="BK264" s="209">
        <f>ROUND(I264*H264,2)</f>
        <v>0</v>
      </c>
      <c r="BL264" s="22" t="s">
        <v>212</v>
      </c>
      <c r="BM264" s="22" t="s">
        <v>382</v>
      </c>
    </row>
    <row r="265" spans="2:65" s="1" customFormat="1" ht="27">
      <c r="B265" s="39"/>
      <c r="C265" s="61"/>
      <c r="D265" s="210" t="s">
        <v>137</v>
      </c>
      <c r="E265" s="61"/>
      <c r="F265" s="211" t="s">
        <v>180</v>
      </c>
      <c r="G265" s="61"/>
      <c r="H265" s="61"/>
      <c r="I265" s="166"/>
      <c r="J265" s="61"/>
      <c r="K265" s="61"/>
      <c r="L265" s="59"/>
      <c r="M265" s="212"/>
      <c r="N265" s="40"/>
      <c r="O265" s="40"/>
      <c r="P265" s="40"/>
      <c r="Q265" s="40"/>
      <c r="R265" s="40"/>
      <c r="S265" s="40"/>
      <c r="T265" s="76"/>
      <c r="AT265" s="22" t="s">
        <v>137</v>
      </c>
      <c r="AU265" s="22" t="s">
        <v>80</v>
      </c>
    </row>
    <row r="266" spans="2:65" s="12" customFormat="1">
      <c r="B266" s="213"/>
      <c r="C266" s="214"/>
      <c r="D266" s="215" t="s">
        <v>139</v>
      </c>
      <c r="E266" s="216" t="s">
        <v>21</v>
      </c>
      <c r="F266" s="217" t="s">
        <v>383</v>
      </c>
      <c r="G266" s="214"/>
      <c r="H266" s="218">
        <v>425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139</v>
      </c>
      <c r="AU266" s="224" t="s">
        <v>80</v>
      </c>
      <c r="AV266" s="12" t="s">
        <v>80</v>
      </c>
      <c r="AW266" s="12" t="s">
        <v>35</v>
      </c>
      <c r="AX266" s="12" t="s">
        <v>78</v>
      </c>
      <c r="AY266" s="224" t="s">
        <v>128</v>
      </c>
    </row>
    <row r="267" spans="2:65" s="1" customFormat="1" ht="22.5" customHeight="1">
      <c r="B267" s="39"/>
      <c r="C267" s="198" t="s">
        <v>384</v>
      </c>
      <c r="D267" s="198" t="s">
        <v>130</v>
      </c>
      <c r="E267" s="199" t="s">
        <v>385</v>
      </c>
      <c r="F267" s="200" t="s">
        <v>386</v>
      </c>
      <c r="G267" s="201" t="s">
        <v>226</v>
      </c>
      <c r="H267" s="202">
        <v>40</v>
      </c>
      <c r="I267" s="203"/>
      <c r="J267" s="204">
        <f>ROUND(I267*H267,2)</f>
        <v>0</v>
      </c>
      <c r="K267" s="200" t="s">
        <v>134</v>
      </c>
      <c r="L267" s="59"/>
      <c r="M267" s="205" t="s">
        <v>21</v>
      </c>
      <c r="N267" s="206" t="s">
        <v>43</v>
      </c>
      <c r="O267" s="40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AR267" s="22" t="s">
        <v>212</v>
      </c>
      <c r="AT267" s="22" t="s">
        <v>130</v>
      </c>
      <c r="AU267" s="22" t="s">
        <v>80</v>
      </c>
      <c r="AY267" s="22" t="s">
        <v>128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22" t="s">
        <v>78</v>
      </c>
      <c r="BK267" s="209">
        <f>ROUND(I267*H267,2)</f>
        <v>0</v>
      </c>
      <c r="BL267" s="22" t="s">
        <v>212</v>
      </c>
      <c r="BM267" s="22" t="s">
        <v>387</v>
      </c>
    </row>
    <row r="268" spans="2:65" s="1" customFormat="1" ht="27">
      <c r="B268" s="39"/>
      <c r="C268" s="61"/>
      <c r="D268" s="210" t="s">
        <v>137</v>
      </c>
      <c r="E268" s="61"/>
      <c r="F268" s="211" t="s">
        <v>180</v>
      </c>
      <c r="G268" s="61"/>
      <c r="H268" s="61"/>
      <c r="I268" s="166"/>
      <c r="J268" s="61"/>
      <c r="K268" s="61"/>
      <c r="L268" s="59"/>
      <c r="M268" s="212"/>
      <c r="N268" s="40"/>
      <c r="O268" s="40"/>
      <c r="P268" s="40"/>
      <c r="Q268" s="40"/>
      <c r="R268" s="40"/>
      <c r="S268" s="40"/>
      <c r="T268" s="76"/>
      <c r="AT268" s="22" t="s">
        <v>137</v>
      </c>
      <c r="AU268" s="22" t="s">
        <v>80</v>
      </c>
    </row>
    <row r="269" spans="2:65" s="12" customFormat="1">
      <c r="B269" s="213"/>
      <c r="C269" s="214"/>
      <c r="D269" s="215" t="s">
        <v>139</v>
      </c>
      <c r="E269" s="216" t="s">
        <v>21</v>
      </c>
      <c r="F269" s="217" t="s">
        <v>388</v>
      </c>
      <c r="G269" s="214"/>
      <c r="H269" s="218">
        <v>40</v>
      </c>
      <c r="I269" s="219"/>
      <c r="J269" s="214"/>
      <c r="K269" s="214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139</v>
      </c>
      <c r="AU269" s="224" t="s">
        <v>80</v>
      </c>
      <c r="AV269" s="12" t="s">
        <v>80</v>
      </c>
      <c r="AW269" s="12" t="s">
        <v>35</v>
      </c>
      <c r="AX269" s="12" t="s">
        <v>78</v>
      </c>
      <c r="AY269" s="224" t="s">
        <v>128</v>
      </c>
    </row>
    <row r="270" spans="2:65" s="1" customFormat="1" ht="31.5" customHeight="1">
      <c r="B270" s="39"/>
      <c r="C270" s="198" t="s">
        <v>389</v>
      </c>
      <c r="D270" s="198" t="s">
        <v>130</v>
      </c>
      <c r="E270" s="199" t="s">
        <v>390</v>
      </c>
      <c r="F270" s="200" t="s">
        <v>391</v>
      </c>
      <c r="G270" s="201" t="s">
        <v>171</v>
      </c>
      <c r="H270" s="202">
        <v>0.54300000000000004</v>
      </c>
      <c r="I270" s="203"/>
      <c r="J270" s="204">
        <f>ROUND(I270*H270,2)</f>
        <v>0</v>
      </c>
      <c r="K270" s="200" t="s">
        <v>134</v>
      </c>
      <c r="L270" s="59"/>
      <c r="M270" s="205" t="s">
        <v>21</v>
      </c>
      <c r="N270" s="206" t="s">
        <v>43</v>
      </c>
      <c r="O270" s="40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AR270" s="22" t="s">
        <v>212</v>
      </c>
      <c r="AT270" s="22" t="s">
        <v>130</v>
      </c>
      <c r="AU270" s="22" t="s">
        <v>80</v>
      </c>
      <c r="AY270" s="22" t="s">
        <v>128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22" t="s">
        <v>78</v>
      </c>
      <c r="BK270" s="209">
        <f>ROUND(I270*H270,2)</f>
        <v>0</v>
      </c>
      <c r="BL270" s="22" t="s">
        <v>212</v>
      </c>
      <c r="BM270" s="22" t="s">
        <v>392</v>
      </c>
    </row>
    <row r="271" spans="2:65" s="1" customFormat="1" ht="27">
      <c r="B271" s="39"/>
      <c r="C271" s="61"/>
      <c r="D271" s="210" t="s">
        <v>137</v>
      </c>
      <c r="E271" s="61"/>
      <c r="F271" s="211" t="s">
        <v>180</v>
      </c>
      <c r="G271" s="61"/>
      <c r="H271" s="61"/>
      <c r="I271" s="166"/>
      <c r="J271" s="61"/>
      <c r="K271" s="61"/>
      <c r="L271" s="59"/>
      <c r="M271" s="212"/>
      <c r="N271" s="40"/>
      <c r="O271" s="40"/>
      <c r="P271" s="40"/>
      <c r="Q271" s="40"/>
      <c r="R271" s="40"/>
      <c r="S271" s="40"/>
      <c r="T271" s="76"/>
      <c r="AT271" s="22" t="s">
        <v>137</v>
      </c>
      <c r="AU271" s="22" t="s">
        <v>80</v>
      </c>
    </row>
    <row r="272" spans="2:65" s="11" customFormat="1" ht="29.85" customHeight="1">
      <c r="B272" s="181"/>
      <c r="C272" s="182"/>
      <c r="D272" s="195" t="s">
        <v>71</v>
      </c>
      <c r="E272" s="196" t="s">
        <v>393</v>
      </c>
      <c r="F272" s="196" t="s">
        <v>394</v>
      </c>
      <c r="G272" s="182"/>
      <c r="H272" s="182"/>
      <c r="I272" s="185"/>
      <c r="J272" s="197">
        <f>BK272</f>
        <v>0</v>
      </c>
      <c r="K272" s="182"/>
      <c r="L272" s="187"/>
      <c r="M272" s="188"/>
      <c r="N272" s="189"/>
      <c r="O272" s="189"/>
      <c r="P272" s="190">
        <f>SUM(P273:P409)</f>
        <v>0</v>
      </c>
      <c r="Q272" s="189"/>
      <c r="R272" s="190">
        <f>SUM(R273:R409)</f>
        <v>1.0288900000000001</v>
      </c>
      <c r="S272" s="189"/>
      <c r="T272" s="191">
        <f>SUM(T273:T409)</f>
        <v>0</v>
      </c>
      <c r="AR272" s="192" t="s">
        <v>80</v>
      </c>
      <c r="AT272" s="193" t="s">
        <v>71</v>
      </c>
      <c r="AU272" s="193" t="s">
        <v>78</v>
      </c>
      <c r="AY272" s="192" t="s">
        <v>128</v>
      </c>
      <c r="BK272" s="194">
        <f>SUM(BK273:BK409)</f>
        <v>0</v>
      </c>
    </row>
    <row r="273" spans="2:65" s="1" customFormat="1" ht="22.5" customHeight="1">
      <c r="B273" s="39"/>
      <c r="C273" s="198" t="s">
        <v>395</v>
      </c>
      <c r="D273" s="198" t="s">
        <v>130</v>
      </c>
      <c r="E273" s="199" t="s">
        <v>396</v>
      </c>
      <c r="F273" s="200" t="s">
        <v>397</v>
      </c>
      <c r="G273" s="201" t="s">
        <v>226</v>
      </c>
      <c r="H273" s="202">
        <v>10</v>
      </c>
      <c r="I273" s="203"/>
      <c r="J273" s="204">
        <f>ROUND(I273*H273,2)</f>
        <v>0</v>
      </c>
      <c r="K273" s="200" t="s">
        <v>134</v>
      </c>
      <c r="L273" s="59"/>
      <c r="M273" s="205" t="s">
        <v>21</v>
      </c>
      <c r="N273" s="206" t="s">
        <v>43</v>
      </c>
      <c r="O273" s="40"/>
      <c r="P273" s="207">
        <f>O273*H273</f>
        <v>0</v>
      </c>
      <c r="Q273" s="207">
        <v>1.5E-3</v>
      </c>
      <c r="R273" s="207">
        <f>Q273*H273</f>
        <v>1.4999999999999999E-2</v>
      </c>
      <c r="S273" s="207">
        <v>0</v>
      </c>
      <c r="T273" s="208">
        <f>S273*H273</f>
        <v>0</v>
      </c>
      <c r="AR273" s="22" t="s">
        <v>212</v>
      </c>
      <c r="AT273" s="22" t="s">
        <v>130</v>
      </c>
      <c r="AU273" s="22" t="s">
        <v>80</v>
      </c>
      <c r="AY273" s="22" t="s">
        <v>128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22" t="s">
        <v>78</v>
      </c>
      <c r="BK273" s="209">
        <f>ROUND(I273*H273,2)</f>
        <v>0</v>
      </c>
      <c r="BL273" s="22" t="s">
        <v>212</v>
      </c>
      <c r="BM273" s="22" t="s">
        <v>398</v>
      </c>
    </row>
    <row r="274" spans="2:65" s="1" customFormat="1" ht="27">
      <c r="B274" s="39"/>
      <c r="C274" s="61"/>
      <c r="D274" s="210" t="s">
        <v>137</v>
      </c>
      <c r="E274" s="61"/>
      <c r="F274" s="211" t="s">
        <v>180</v>
      </c>
      <c r="G274" s="61"/>
      <c r="H274" s="61"/>
      <c r="I274" s="166"/>
      <c r="J274" s="61"/>
      <c r="K274" s="61"/>
      <c r="L274" s="59"/>
      <c r="M274" s="212"/>
      <c r="N274" s="40"/>
      <c r="O274" s="40"/>
      <c r="P274" s="40"/>
      <c r="Q274" s="40"/>
      <c r="R274" s="40"/>
      <c r="S274" s="40"/>
      <c r="T274" s="76"/>
      <c r="AT274" s="22" t="s">
        <v>137</v>
      </c>
      <c r="AU274" s="22" t="s">
        <v>80</v>
      </c>
    </row>
    <row r="275" spans="2:65" s="12" customFormat="1">
      <c r="B275" s="213"/>
      <c r="C275" s="214"/>
      <c r="D275" s="215" t="s">
        <v>139</v>
      </c>
      <c r="E275" s="216" t="s">
        <v>21</v>
      </c>
      <c r="F275" s="217" t="s">
        <v>182</v>
      </c>
      <c r="G275" s="214"/>
      <c r="H275" s="218">
        <v>10</v>
      </c>
      <c r="I275" s="219"/>
      <c r="J275" s="214"/>
      <c r="K275" s="214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139</v>
      </c>
      <c r="AU275" s="224" t="s">
        <v>80</v>
      </c>
      <c r="AV275" s="12" t="s">
        <v>80</v>
      </c>
      <c r="AW275" s="12" t="s">
        <v>35</v>
      </c>
      <c r="AX275" s="12" t="s">
        <v>78</v>
      </c>
      <c r="AY275" s="224" t="s">
        <v>128</v>
      </c>
    </row>
    <row r="276" spans="2:65" s="1" customFormat="1" ht="22.5" customHeight="1">
      <c r="B276" s="39"/>
      <c r="C276" s="198" t="s">
        <v>399</v>
      </c>
      <c r="D276" s="198" t="s">
        <v>130</v>
      </c>
      <c r="E276" s="199" t="s">
        <v>400</v>
      </c>
      <c r="F276" s="200" t="s">
        <v>401</v>
      </c>
      <c r="G276" s="201" t="s">
        <v>226</v>
      </c>
      <c r="H276" s="202">
        <v>55</v>
      </c>
      <c r="I276" s="203"/>
      <c r="J276" s="204">
        <f>ROUND(I276*H276,2)</f>
        <v>0</v>
      </c>
      <c r="K276" s="200" t="s">
        <v>134</v>
      </c>
      <c r="L276" s="59"/>
      <c r="M276" s="205" t="s">
        <v>21</v>
      </c>
      <c r="N276" s="206" t="s">
        <v>43</v>
      </c>
      <c r="O276" s="40"/>
      <c r="P276" s="207">
        <f>O276*H276</f>
        <v>0</v>
      </c>
      <c r="Q276" s="207">
        <v>1.9400000000000001E-3</v>
      </c>
      <c r="R276" s="207">
        <f>Q276*H276</f>
        <v>0.1067</v>
      </c>
      <c r="S276" s="207">
        <v>0</v>
      </c>
      <c r="T276" s="208">
        <f>S276*H276</f>
        <v>0</v>
      </c>
      <c r="AR276" s="22" t="s">
        <v>212</v>
      </c>
      <c r="AT276" s="22" t="s">
        <v>130</v>
      </c>
      <c r="AU276" s="22" t="s">
        <v>80</v>
      </c>
      <c r="AY276" s="22" t="s">
        <v>128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22" t="s">
        <v>78</v>
      </c>
      <c r="BK276" s="209">
        <f>ROUND(I276*H276,2)</f>
        <v>0</v>
      </c>
      <c r="BL276" s="22" t="s">
        <v>212</v>
      </c>
      <c r="BM276" s="22" t="s">
        <v>402</v>
      </c>
    </row>
    <row r="277" spans="2:65" s="1" customFormat="1" ht="27">
      <c r="B277" s="39"/>
      <c r="C277" s="61"/>
      <c r="D277" s="210" t="s">
        <v>137</v>
      </c>
      <c r="E277" s="61"/>
      <c r="F277" s="211" t="s">
        <v>180</v>
      </c>
      <c r="G277" s="61"/>
      <c r="H277" s="61"/>
      <c r="I277" s="166"/>
      <c r="J277" s="61"/>
      <c r="K277" s="61"/>
      <c r="L277" s="59"/>
      <c r="M277" s="212"/>
      <c r="N277" s="40"/>
      <c r="O277" s="40"/>
      <c r="P277" s="40"/>
      <c r="Q277" s="40"/>
      <c r="R277" s="40"/>
      <c r="S277" s="40"/>
      <c r="T277" s="76"/>
      <c r="AT277" s="22" t="s">
        <v>137</v>
      </c>
      <c r="AU277" s="22" t="s">
        <v>80</v>
      </c>
    </row>
    <row r="278" spans="2:65" s="12" customFormat="1">
      <c r="B278" s="213"/>
      <c r="C278" s="214"/>
      <c r="D278" s="215" t="s">
        <v>139</v>
      </c>
      <c r="E278" s="216" t="s">
        <v>21</v>
      </c>
      <c r="F278" s="217" t="s">
        <v>379</v>
      </c>
      <c r="G278" s="214"/>
      <c r="H278" s="218">
        <v>55</v>
      </c>
      <c r="I278" s="219"/>
      <c r="J278" s="214"/>
      <c r="K278" s="214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139</v>
      </c>
      <c r="AU278" s="224" t="s">
        <v>80</v>
      </c>
      <c r="AV278" s="12" t="s">
        <v>80</v>
      </c>
      <c r="AW278" s="12" t="s">
        <v>35</v>
      </c>
      <c r="AX278" s="12" t="s">
        <v>78</v>
      </c>
      <c r="AY278" s="224" t="s">
        <v>128</v>
      </c>
    </row>
    <row r="279" spans="2:65" s="1" customFormat="1" ht="22.5" customHeight="1">
      <c r="B279" s="39"/>
      <c r="C279" s="198" t="s">
        <v>297</v>
      </c>
      <c r="D279" s="198" t="s">
        <v>130</v>
      </c>
      <c r="E279" s="199" t="s">
        <v>403</v>
      </c>
      <c r="F279" s="200" t="s">
        <v>404</v>
      </c>
      <c r="G279" s="201" t="s">
        <v>226</v>
      </c>
      <c r="H279" s="202">
        <v>65</v>
      </c>
      <c r="I279" s="203"/>
      <c r="J279" s="204">
        <f>ROUND(I279*H279,2)</f>
        <v>0</v>
      </c>
      <c r="K279" s="200" t="s">
        <v>134</v>
      </c>
      <c r="L279" s="59"/>
      <c r="M279" s="205" t="s">
        <v>21</v>
      </c>
      <c r="N279" s="206" t="s">
        <v>43</v>
      </c>
      <c r="O279" s="40"/>
      <c r="P279" s="207">
        <f>O279*H279</f>
        <v>0</v>
      </c>
      <c r="Q279" s="207">
        <v>2.9E-4</v>
      </c>
      <c r="R279" s="207">
        <f>Q279*H279</f>
        <v>1.8849999999999999E-2</v>
      </c>
      <c r="S279" s="207">
        <v>0</v>
      </c>
      <c r="T279" s="208">
        <f>S279*H279</f>
        <v>0</v>
      </c>
      <c r="AR279" s="22" t="s">
        <v>212</v>
      </c>
      <c r="AT279" s="22" t="s">
        <v>130</v>
      </c>
      <c r="AU279" s="22" t="s">
        <v>80</v>
      </c>
      <c r="AY279" s="22" t="s">
        <v>128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22" t="s">
        <v>78</v>
      </c>
      <c r="BK279" s="209">
        <f>ROUND(I279*H279,2)</f>
        <v>0</v>
      </c>
      <c r="BL279" s="22" t="s">
        <v>212</v>
      </c>
      <c r="BM279" s="22" t="s">
        <v>405</v>
      </c>
    </row>
    <row r="280" spans="2:65" s="1" customFormat="1" ht="27">
      <c r="B280" s="39"/>
      <c r="C280" s="61"/>
      <c r="D280" s="210" t="s">
        <v>137</v>
      </c>
      <c r="E280" s="61"/>
      <c r="F280" s="211" t="s">
        <v>180</v>
      </c>
      <c r="G280" s="61"/>
      <c r="H280" s="61"/>
      <c r="I280" s="166"/>
      <c r="J280" s="61"/>
      <c r="K280" s="61"/>
      <c r="L280" s="59"/>
      <c r="M280" s="212"/>
      <c r="N280" s="40"/>
      <c r="O280" s="40"/>
      <c r="P280" s="40"/>
      <c r="Q280" s="40"/>
      <c r="R280" s="40"/>
      <c r="S280" s="40"/>
      <c r="T280" s="76"/>
      <c r="AT280" s="22" t="s">
        <v>137</v>
      </c>
      <c r="AU280" s="22" t="s">
        <v>80</v>
      </c>
    </row>
    <row r="281" spans="2:65" s="12" customFormat="1">
      <c r="B281" s="213"/>
      <c r="C281" s="214"/>
      <c r="D281" s="215" t="s">
        <v>139</v>
      </c>
      <c r="E281" s="216" t="s">
        <v>21</v>
      </c>
      <c r="F281" s="217" t="s">
        <v>406</v>
      </c>
      <c r="G281" s="214"/>
      <c r="H281" s="218">
        <v>65</v>
      </c>
      <c r="I281" s="219"/>
      <c r="J281" s="214"/>
      <c r="K281" s="214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139</v>
      </c>
      <c r="AU281" s="224" t="s">
        <v>80</v>
      </c>
      <c r="AV281" s="12" t="s">
        <v>80</v>
      </c>
      <c r="AW281" s="12" t="s">
        <v>35</v>
      </c>
      <c r="AX281" s="12" t="s">
        <v>78</v>
      </c>
      <c r="AY281" s="224" t="s">
        <v>128</v>
      </c>
    </row>
    <row r="282" spans="2:65" s="1" customFormat="1" ht="22.5" customHeight="1">
      <c r="B282" s="39"/>
      <c r="C282" s="198" t="s">
        <v>407</v>
      </c>
      <c r="D282" s="198" t="s">
        <v>130</v>
      </c>
      <c r="E282" s="199" t="s">
        <v>408</v>
      </c>
      <c r="F282" s="200" t="s">
        <v>409</v>
      </c>
      <c r="G282" s="201" t="s">
        <v>226</v>
      </c>
      <c r="H282" s="202">
        <v>146</v>
      </c>
      <c r="I282" s="203"/>
      <c r="J282" s="204">
        <f>ROUND(I282*H282,2)</f>
        <v>0</v>
      </c>
      <c r="K282" s="200" t="s">
        <v>134</v>
      </c>
      <c r="L282" s="59"/>
      <c r="M282" s="205" t="s">
        <v>21</v>
      </c>
      <c r="N282" s="206" t="s">
        <v>43</v>
      </c>
      <c r="O282" s="40"/>
      <c r="P282" s="207">
        <f>O282*H282</f>
        <v>0</v>
      </c>
      <c r="Q282" s="207">
        <v>3.3E-4</v>
      </c>
      <c r="R282" s="207">
        <f>Q282*H282</f>
        <v>4.8180000000000001E-2</v>
      </c>
      <c r="S282" s="207">
        <v>0</v>
      </c>
      <c r="T282" s="208">
        <f>S282*H282</f>
        <v>0</v>
      </c>
      <c r="AR282" s="22" t="s">
        <v>212</v>
      </c>
      <c r="AT282" s="22" t="s">
        <v>130</v>
      </c>
      <c r="AU282" s="22" t="s">
        <v>80</v>
      </c>
      <c r="AY282" s="22" t="s">
        <v>128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22" t="s">
        <v>78</v>
      </c>
      <c r="BK282" s="209">
        <f>ROUND(I282*H282,2)</f>
        <v>0</v>
      </c>
      <c r="BL282" s="22" t="s">
        <v>212</v>
      </c>
      <c r="BM282" s="22" t="s">
        <v>410</v>
      </c>
    </row>
    <row r="283" spans="2:65" s="1" customFormat="1" ht="27">
      <c r="B283" s="39"/>
      <c r="C283" s="61"/>
      <c r="D283" s="210" t="s">
        <v>137</v>
      </c>
      <c r="E283" s="61"/>
      <c r="F283" s="211" t="s">
        <v>180</v>
      </c>
      <c r="G283" s="61"/>
      <c r="H283" s="61"/>
      <c r="I283" s="166"/>
      <c r="J283" s="61"/>
      <c r="K283" s="61"/>
      <c r="L283" s="59"/>
      <c r="M283" s="212"/>
      <c r="N283" s="40"/>
      <c r="O283" s="40"/>
      <c r="P283" s="40"/>
      <c r="Q283" s="40"/>
      <c r="R283" s="40"/>
      <c r="S283" s="40"/>
      <c r="T283" s="76"/>
      <c r="AT283" s="22" t="s">
        <v>137</v>
      </c>
      <c r="AU283" s="22" t="s">
        <v>80</v>
      </c>
    </row>
    <row r="284" spans="2:65" s="12" customFormat="1">
      <c r="B284" s="213"/>
      <c r="C284" s="214"/>
      <c r="D284" s="215" t="s">
        <v>139</v>
      </c>
      <c r="E284" s="216" t="s">
        <v>21</v>
      </c>
      <c r="F284" s="217" t="s">
        <v>411</v>
      </c>
      <c r="G284" s="214"/>
      <c r="H284" s="218">
        <v>146</v>
      </c>
      <c r="I284" s="219"/>
      <c r="J284" s="214"/>
      <c r="K284" s="214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139</v>
      </c>
      <c r="AU284" s="224" t="s">
        <v>80</v>
      </c>
      <c r="AV284" s="12" t="s">
        <v>80</v>
      </c>
      <c r="AW284" s="12" t="s">
        <v>35</v>
      </c>
      <c r="AX284" s="12" t="s">
        <v>78</v>
      </c>
      <c r="AY284" s="224" t="s">
        <v>128</v>
      </c>
    </row>
    <row r="285" spans="2:65" s="1" customFormat="1" ht="22.5" customHeight="1">
      <c r="B285" s="39"/>
      <c r="C285" s="225" t="s">
        <v>412</v>
      </c>
      <c r="D285" s="225" t="s">
        <v>168</v>
      </c>
      <c r="E285" s="226" t="s">
        <v>413</v>
      </c>
      <c r="F285" s="227" t="s">
        <v>414</v>
      </c>
      <c r="G285" s="228" t="s">
        <v>226</v>
      </c>
      <c r="H285" s="229">
        <v>146</v>
      </c>
      <c r="I285" s="230"/>
      <c r="J285" s="231">
        <f>ROUND(I285*H285,2)</f>
        <v>0</v>
      </c>
      <c r="K285" s="227" t="s">
        <v>134</v>
      </c>
      <c r="L285" s="232"/>
      <c r="M285" s="233" t="s">
        <v>21</v>
      </c>
      <c r="N285" s="234" t="s">
        <v>43</v>
      </c>
      <c r="O285" s="40"/>
      <c r="P285" s="207">
        <f>O285*H285</f>
        <v>0</v>
      </c>
      <c r="Q285" s="207">
        <v>1.4999999999999999E-4</v>
      </c>
      <c r="R285" s="207">
        <f>Q285*H285</f>
        <v>2.1899999999999999E-2</v>
      </c>
      <c r="S285" s="207">
        <v>0</v>
      </c>
      <c r="T285" s="208">
        <f>S285*H285</f>
        <v>0</v>
      </c>
      <c r="AR285" s="22" t="s">
        <v>286</v>
      </c>
      <c r="AT285" s="22" t="s">
        <v>168</v>
      </c>
      <c r="AU285" s="22" t="s">
        <v>80</v>
      </c>
      <c r="AY285" s="22" t="s">
        <v>128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22" t="s">
        <v>78</v>
      </c>
      <c r="BK285" s="209">
        <f>ROUND(I285*H285,2)</f>
        <v>0</v>
      </c>
      <c r="BL285" s="22" t="s">
        <v>212</v>
      </c>
      <c r="BM285" s="22" t="s">
        <v>415</v>
      </c>
    </row>
    <row r="286" spans="2:65" s="1" customFormat="1" ht="27">
      <c r="B286" s="39"/>
      <c r="C286" s="61"/>
      <c r="D286" s="210" t="s">
        <v>137</v>
      </c>
      <c r="E286" s="61"/>
      <c r="F286" s="211" t="s">
        <v>180</v>
      </c>
      <c r="G286" s="61"/>
      <c r="H286" s="61"/>
      <c r="I286" s="166"/>
      <c r="J286" s="61"/>
      <c r="K286" s="61"/>
      <c r="L286" s="59"/>
      <c r="M286" s="212"/>
      <c r="N286" s="40"/>
      <c r="O286" s="40"/>
      <c r="P286" s="40"/>
      <c r="Q286" s="40"/>
      <c r="R286" s="40"/>
      <c r="S286" s="40"/>
      <c r="T286" s="76"/>
      <c r="AT286" s="22" t="s">
        <v>137</v>
      </c>
      <c r="AU286" s="22" t="s">
        <v>80</v>
      </c>
    </row>
    <row r="287" spans="2:65" s="12" customFormat="1">
      <c r="B287" s="213"/>
      <c r="C287" s="214"/>
      <c r="D287" s="215" t="s">
        <v>139</v>
      </c>
      <c r="E287" s="216" t="s">
        <v>21</v>
      </c>
      <c r="F287" s="217" t="s">
        <v>411</v>
      </c>
      <c r="G287" s="214"/>
      <c r="H287" s="218">
        <v>146</v>
      </c>
      <c r="I287" s="219"/>
      <c r="J287" s="214"/>
      <c r="K287" s="214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139</v>
      </c>
      <c r="AU287" s="224" t="s">
        <v>80</v>
      </c>
      <c r="AV287" s="12" t="s">
        <v>80</v>
      </c>
      <c r="AW287" s="12" t="s">
        <v>35</v>
      </c>
      <c r="AX287" s="12" t="s">
        <v>78</v>
      </c>
      <c r="AY287" s="224" t="s">
        <v>128</v>
      </c>
    </row>
    <row r="288" spans="2:65" s="1" customFormat="1" ht="22.5" customHeight="1">
      <c r="B288" s="39"/>
      <c r="C288" s="198" t="s">
        <v>416</v>
      </c>
      <c r="D288" s="198" t="s">
        <v>130</v>
      </c>
      <c r="E288" s="199" t="s">
        <v>417</v>
      </c>
      <c r="F288" s="200" t="s">
        <v>418</v>
      </c>
      <c r="G288" s="201" t="s">
        <v>226</v>
      </c>
      <c r="H288" s="202">
        <v>92</v>
      </c>
      <c r="I288" s="203"/>
      <c r="J288" s="204">
        <f>ROUND(I288*H288,2)</f>
        <v>0</v>
      </c>
      <c r="K288" s="200" t="s">
        <v>134</v>
      </c>
      <c r="L288" s="59"/>
      <c r="M288" s="205" t="s">
        <v>21</v>
      </c>
      <c r="N288" s="206" t="s">
        <v>43</v>
      </c>
      <c r="O288" s="40"/>
      <c r="P288" s="207">
        <f>O288*H288</f>
        <v>0</v>
      </c>
      <c r="Q288" s="207">
        <v>4.2000000000000002E-4</v>
      </c>
      <c r="R288" s="207">
        <f>Q288*H288</f>
        <v>3.8640000000000001E-2</v>
      </c>
      <c r="S288" s="207">
        <v>0</v>
      </c>
      <c r="T288" s="208">
        <f>S288*H288</f>
        <v>0</v>
      </c>
      <c r="AR288" s="22" t="s">
        <v>212</v>
      </c>
      <c r="AT288" s="22" t="s">
        <v>130</v>
      </c>
      <c r="AU288" s="22" t="s">
        <v>80</v>
      </c>
      <c r="AY288" s="22" t="s">
        <v>128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22" t="s">
        <v>78</v>
      </c>
      <c r="BK288" s="209">
        <f>ROUND(I288*H288,2)</f>
        <v>0</v>
      </c>
      <c r="BL288" s="22" t="s">
        <v>212</v>
      </c>
      <c r="BM288" s="22" t="s">
        <v>419</v>
      </c>
    </row>
    <row r="289" spans="2:65" s="1" customFormat="1" ht="27">
      <c r="B289" s="39"/>
      <c r="C289" s="61"/>
      <c r="D289" s="210" t="s">
        <v>137</v>
      </c>
      <c r="E289" s="61"/>
      <c r="F289" s="211" t="s">
        <v>180</v>
      </c>
      <c r="G289" s="61"/>
      <c r="H289" s="61"/>
      <c r="I289" s="166"/>
      <c r="J289" s="61"/>
      <c r="K289" s="61"/>
      <c r="L289" s="59"/>
      <c r="M289" s="212"/>
      <c r="N289" s="40"/>
      <c r="O289" s="40"/>
      <c r="P289" s="40"/>
      <c r="Q289" s="40"/>
      <c r="R289" s="40"/>
      <c r="S289" s="40"/>
      <c r="T289" s="76"/>
      <c r="AT289" s="22" t="s">
        <v>137</v>
      </c>
      <c r="AU289" s="22" t="s">
        <v>80</v>
      </c>
    </row>
    <row r="290" spans="2:65" s="12" customFormat="1">
      <c r="B290" s="213"/>
      <c r="C290" s="214"/>
      <c r="D290" s="215" t="s">
        <v>139</v>
      </c>
      <c r="E290" s="216" t="s">
        <v>21</v>
      </c>
      <c r="F290" s="217" t="s">
        <v>420</v>
      </c>
      <c r="G290" s="214"/>
      <c r="H290" s="218">
        <v>92</v>
      </c>
      <c r="I290" s="219"/>
      <c r="J290" s="214"/>
      <c r="K290" s="214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139</v>
      </c>
      <c r="AU290" s="224" t="s">
        <v>80</v>
      </c>
      <c r="AV290" s="12" t="s">
        <v>80</v>
      </c>
      <c r="AW290" s="12" t="s">
        <v>35</v>
      </c>
      <c r="AX290" s="12" t="s">
        <v>78</v>
      </c>
      <c r="AY290" s="224" t="s">
        <v>128</v>
      </c>
    </row>
    <row r="291" spans="2:65" s="1" customFormat="1" ht="22.5" customHeight="1">
      <c r="B291" s="39"/>
      <c r="C291" s="225" t="s">
        <v>421</v>
      </c>
      <c r="D291" s="225" t="s">
        <v>168</v>
      </c>
      <c r="E291" s="226" t="s">
        <v>422</v>
      </c>
      <c r="F291" s="227" t="s">
        <v>423</v>
      </c>
      <c r="G291" s="228" t="s">
        <v>226</v>
      </c>
      <c r="H291" s="229">
        <v>92</v>
      </c>
      <c r="I291" s="230"/>
      <c r="J291" s="231">
        <f>ROUND(I291*H291,2)</f>
        <v>0</v>
      </c>
      <c r="K291" s="227" t="s">
        <v>134</v>
      </c>
      <c r="L291" s="232"/>
      <c r="M291" s="233" t="s">
        <v>21</v>
      </c>
      <c r="N291" s="234" t="s">
        <v>43</v>
      </c>
      <c r="O291" s="40"/>
      <c r="P291" s="207">
        <f>O291*H291</f>
        <v>0</v>
      </c>
      <c r="Q291" s="207">
        <v>2.3000000000000001E-4</v>
      </c>
      <c r="R291" s="207">
        <f>Q291*H291</f>
        <v>2.1160000000000002E-2</v>
      </c>
      <c r="S291" s="207">
        <v>0</v>
      </c>
      <c r="T291" s="208">
        <f>S291*H291</f>
        <v>0</v>
      </c>
      <c r="AR291" s="22" t="s">
        <v>286</v>
      </c>
      <c r="AT291" s="22" t="s">
        <v>168</v>
      </c>
      <c r="AU291" s="22" t="s">
        <v>80</v>
      </c>
      <c r="AY291" s="22" t="s">
        <v>128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22" t="s">
        <v>78</v>
      </c>
      <c r="BK291" s="209">
        <f>ROUND(I291*H291,2)</f>
        <v>0</v>
      </c>
      <c r="BL291" s="22" t="s">
        <v>212</v>
      </c>
      <c r="BM291" s="22" t="s">
        <v>424</v>
      </c>
    </row>
    <row r="292" spans="2:65" s="1" customFormat="1" ht="27">
      <c r="B292" s="39"/>
      <c r="C292" s="61"/>
      <c r="D292" s="210" t="s">
        <v>137</v>
      </c>
      <c r="E292" s="61"/>
      <c r="F292" s="211" t="s">
        <v>180</v>
      </c>
      <c r="G292" s="61"/>
      <c r="H292" s="61"/>
      <c r="I292" s="166"/>
      <c r="J292" s="61"/>
      <c r="K292" s="61"/>
      <c r="L292" s="59"/>
      <c r="M292" s="212"/>
      <c r="N292" s="40"/>
      <c r="O292" s="40"/>
      <c r="P292" s="40"/>
      <c r="Q292" s="40"/>
      <c r="R292" s="40"/>
      <c r="S292" s="40"/>
      <c r="T292" s="76"/>
      <c r="AT292" s="22" t="s">
        <v>137</v>
      </c>
      <c r="AU292" s="22" t="s">
        <v>80</v>
      </c>
    </row>
    <row r="293" spans="2:65" s="12" customFormat="1">
      <c r="B293" s="213"/>
      <c r="C293" s="214"/>
      <c r="D293" s="215" t="s">
        <v>139</v>
      </c>
      <c r="E293" s="216" t="s">
        <v>21</v>
      </c>
      <c r="F293" s="217" t="s">
        <v>420</v>
      </c>
      <c r="G293" s="214"/>
      <c r="H293" s="218">
        <v>92</v>
      </c>
      <c r="I293" s="219"/>
      <c r="J293" s="214"/>
      <c r="K293" s="214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139</v>
      </c>
      <c r="AU293" s="224" t="s">
        <v>80</v>
      </c>
      <c r="AV293" s="12" t="s">
        <v>80</v>
      </c>
      <c r="AW293" s="12" t="s">
        <v>35</v>
      </c>
      <c r="AX293" s="12" t="s">
        <v>78</v>
      </c>
      <c r="AY293" s="224" t="s">
        <v>128</v>
      </c>
    </row>
    <row r="294" spans="2:65" s="1" customFormat="1" ht="22.5" customHeight="1">
      <c r="B294" s="39"/>
      <c r="C294" s="198" t="s">
        <v>425</v>
      </c>
      <c r="D294" s="198" t="s">
        <v>130</v>
      </c>
      <c r="E294" s="199" t="s">
        <v>426</v>
      </c>
      <c r="F294" s="200" t="s">
        <v>427</v>
      </c>
      <c r="G294" s="201" t="s">
        <v>226</v>
      </c>
      <c r="H294" s="202">
        <v>96</v>
      </c>
      <c r="I294" s="203"/>
      <c r="J294" s="204">
        <f>ROUND(I294*H294,2)</f>
        <v>0</v>
      </c>
      <c r="K294" s="200" t="s">
        <v>134</v>
      </c>
      <c r="L294" s="59"/>
      <c r="M294" s="205" t="s">
        <v>21</v>
      </c>
      <c r="N294" s="206" t="s">
        <v>43</v>
      </c>
      <c r="O294" s="40"/>
      <c r="P294" s="207">
        <f>O294*H294</f>
        <v>0</v>
      </c>
      <c r="Q294" s="207">
        <v>5.0000000000000001E-4</v>
      </c>
      <c r="R294" s="207">
        <f>Q294*H294</f>
        <v>4.8000000000000001E-2</v>
      </c>
      <c r="S294" s="207">
        <v>0</v>
      </c>
      <c r="T294" s="208">
        <f>S294*H294</f>
        <v>0</v>
      </c>
      <c r="AR294" s="22" t="s">
        <v>212</v>
      </c>
      <c r="AT294" s="22" t="s">
        <v>130</v>
      </c>
      <c r="AU294" s="22" t="s">
        <v>80</v>
      </c>
      <c r="AY294" s="22" t="s">
        <v>128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22" t="s">
        <v>78</v>
      </c>
      <c r="BK294" s="209">
        <f>ROUND(I294*H294,2)</f>
        <v>0</v>
      </c>
      <c r="BL294" s="22" t="s">
        <v>212</v>
      </c>
      <c r="BM294" s="22" t="s">
        <v>428</v>
      </c>
    </row>
    <row r="295" spans="2:65" s="1" customFormat="1" ht="27">
      <c r="B295" s="39"/>
      <c r="C295" s="61"/>
      <c r="D295" s="210" t="s">
        <v>137</v>
      </c>
      <c r="E295" s="61"/>
      <c r="F295" s="211" t="s">
        <v>180</v>
      </c>
      <c r="G295" s="61"/>
      <c r="H295" s="61"/>
      <c r="I295" s="166"/>
      <c r="J295" s="61"/>
      <c r="K295" s="61"/>
      <c r="L295" s="59"/>
      <c r="M295" s="212"/>
      <c r="N295" s="40"/>
      <c r="O295" s="40"/>
      <c r="P295" s="40"/>
      <c r="Q295" s="40"/>
      <c r="R295" s="40"/>
      <c r="S295" s="40"/>
      <c r="T295" s="76"/>
      <c r="AT295" s="22" t="s">
        <v>137</v>
      </c>
      <c r="AU295" s="22" t="s">
        <v>80</v>
      </c>
    </row>
    <row r="296" spans="2:65" s="12" customFormat="1">
      <c r="B296" s="213"/>
      <c r="C296" s="214"/>
      <c r="D296" s="215" t="s">
        <v>139</v>
      </c>
      <c r="E296" s="216" t="s">
        <v>21</v>
      </c>
      <c r="F296" s="217" t="s">
        <v>429</v>
      </c>
      <c r="G296" s="214"/>
      <c r="H296" s="218">
        <v>96</v>
      </c>
      <c r="I296" s="219"/>
      <c r="J296" s="214"/>
      <c r="K296" s="214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139</v>
      </c>
      <c r="AU296" s="224" t="s">
        <v>80</v>
      </c>
      <c r="AV296" s="12" t="s">
        <v>80</v>
      </c>
      <c r="AW296" s="12" t="s">
        <v>35</v>
      </c>
      <c r="AX296" s="12" t="s">
        <v>78</v>
      </c>
      <c r="AY296" s="224" t="s">
        <v>128</v>
      </c>
    </row>
    <row r="297" spans="2:65" s="1" customFormat="1" ht="22.5" customHeight="1">
      <c r="B297" s="39"/>
      <c r="C297" s="225" t="s">
        <v>430</v>
      </c>
      <c r="D297" s="225" t="s">
        <v>168</v>
      </c>
      <c r="E297" s="226" t="s">
        <v>431</v>
      </c>
      <c r="F297" s="227" t="s">
        <v>432</v>
      </c>
      <c r="G297" s="228" t="s">
        <v>226</v>
      </c>
      <c r="H297" s="229">
        <v>96</v>
      </c>
      <c r="I297" s="230"/>
      <c r="J297" s="231">
        <f>ROUND(I297*H297,2)</f>
        <v>0</v>
      </c>
      <c r="K297" s="227" t="s">
        <v>134</v>
      </c>
      <c r="L297" s="232"/>
      <c r="M297" s="233" t="s">
        <v>21</v>
      </c>
      <c r="N297" s="234" t="s">
        <v>43</v>
      </c>
      <c r="O297" s="40"/>
      <c r="P297" s="207">
        <f>O297*H297</f>
        <v>0</v>
      </c>
      <c r="Q297" s="207">
        <v>3.6999999999999999E-4</v>
      </c>
      <c r="R297" s="207">
        <f>Q297*H297</f>
        <v>3.5519999999999996E-2</v>
      </c>
      <c r="S297" s="207">
        <v>0</v>
      </c>
      <c r="T297" s="208">
        <f>S297*H297</f>
        <v>0</v>
      </c>
      <c r="AR297" s="22" t="s">
        <v>286</v>
      </c>
      <c r="AT297" s="22" t="s">
        <v>168</v>
      </c>
      <c r="AU297" s="22" t="s">
        <v>80</v>
      </c>
      <c r="AY297" s="22" t="s">
        <v>128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22" t="s">
        <v>78</v>
      </c>
      <c r="BK297" s="209">
        <f>ROUND(I297*H297,2)</f>
        <v>0</v>
      </c>
      <c r="BL297" s="22" t="s">
        <v>212</v>
      </c>
      <c r="BM297" s="22" t="s">
        <v>433</v>
      </c>
    </row>
    <row r="298" spans="2:65" s="1" customFormat="1" ht="27">
      <c r="B298" s="39"/>
      <c r="C298" s="61"/>
      <c r="D298" s="210" t="s">
        <v>137</v>
      </c>
      <c r="E298" s="61"/>
      <c r="F298" s="211" t="s">
        <v>180</v>
      </c>
      <c r="G298" s="61"/>
      <c r="H298" s="61"/>
      <c r="I298" s="166"/>
      <c r="J298" s="61"/>
      <c r="K298" s="61"/>
      <c r="L298" s="59"/>
      <c r="M298" s="212"/>
      <c r="N298" s="40"/>
      <c r="O298" s="40"/>
      <c r="P298" s="40"/>
      <c r="Q298" s="40"/>
      <c r="R298" s="40"/>
      <c r="S298" s="40"/>
      <c r="T298" s="76"/>
      <c r="AT298" s="22" t="s">
        <v>137</v>
      </c>
      <c r="AU298" s="22" t="s">
        <v>80</v>
      </c>
    </row>
    <row r="299" spans="2:65" s="12" customFormat="1">
      <c r="B299" s="213"/>
      <c r="C299" s="214"/>
      <c r="D299" s="215" t="s">
        <v>139</v>
      </c>
      <c r="E299" s="216" t="s">
        <v>21</v>
      </c>
      <c r="F299" s="217" t="s">
        <v>429</v>
      </c>
      <c r="G299" s="214"/>
      <c r="H299" s="218">
        <v>96</v>
      </c>
      <c r="I299" s="219"/>
      <c r="J299" s="214"/>
      <c r="K299" s="214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139</v>
      </c>
      <c r="AU299" s="224" t="s">
        <v>80</v>
      </c>
      <c r="AV299" s="12" t="s">
        <v>80</v>
      </c>
      <c r="AW299" s="12" t="s">
        <v>35</v>
      </c>
      <c r="AX299" s="12" t="s">
        <v>78</v>
      </c>
      <c r="AY299" s="224" t="s">
        <v>128</v>
      </c>
    </row>
    <row r="300" spans="2:65" s="1" customFormat="1" ht="22.5" customHeight="1">
      <c r="B300" s="39"/>
      <c r="C300" s="198" t="s">
        <v>434</v>
      </c>
      <c r="D300" s="198" t="s">
        <v>130</v>
      </c>
      <c r="E300" s="199" t="s">
        <v>435</v>
      </c>
      <c r="F300" s="200" t="s">
        <v>436</v>
      </c>
      <c r="G300" s="201" t="s">
        <v>226</v>
      </c>
      <c r="H300" s="202">
        <v>42</v>
      </c>
      <c r="I300" s="203"/>
      <c r="J300" s="204">
        <f>ROUND(I300*H300,2)</f>
        <v>0</v>
      </c>
      <c r="K300" s="200" t="s">
        <v>134</v>
      </c>
      <c r="L300" s="59"/>
      <c r="M300" s="205" t="s">
        <v>21</v>
      </c>
      <c r="N300" s="206" t="s">
        <v>43</v>
      </c>
      <c r="O300" s="40"/>
      <c r="P300" s="207">
        <f>O300*H300</f>
        <v>0</v>
      </c>
      <c r="Q300" s="207">
        <v>6.4999999999999997E-4</v>
      </c>
      <c r="R300" s="207">
        <f>Q300*H300</f>
        <v>2.7299999999999998E-2</v>
      </c>
      <c r="S300" s="207">
        <v>0</v>
      </c>
      <c r="T300" s="208">
        <f>S300*H300</f>
        <v>0</v>
      </c>
      <c r="AR300" s="22" t="s">
        <v>212</v>
      </c>
      <c r="AT300" s="22" t="s">
        <v>130</v>
      </c>
      <c r="AU300" s="22" t="s">
        <v>80</v>
      </c>
      <c r="AY300" s="22" t="s">
        <v>128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22" t="s">
        <v>78</v>
      </c>
      <c r="BK300" s="209">
        <f>ROUND(I300*H300,2)</f>
        <v>0</v>
      </c>
      <c r="BL300" s="22" t="s">
        <v>212</v>
      </c>
      <c r="BM300" s="22" t="s">
        <v>437</v>
      </c>
    </row>
    <row r="301" spans="2:65" s="1" customFormat="1" ht="27">
      <c r="B301" s="39"/>
      <c r="C301" s="61"/>
      <c r="D301" s="210" t="s">
        <v>137</v>
      </c>
      <c r="E301" s="61"/>
      <c r="F301" s="211" t="s">
        <v>180</v>
      </c>
      <c r="G301" s="61"/>
      <c r="H301" s="61"/>
      <c r="I301" s="166"/>
      <c r="J301" s="61"/>
      <c r="K301" s="61"/>
      <c r="L301" s="59"/>
      <c r="M301" s="212"/>
      <c r="N301" s="40"/>
      <c r="O301" s="40"/>
      <c r="P301" s="40"/>
      <c r="Q301" s="40"/>
      <c r="R301" s="40"/>
      <c r="S301" s="40"/>
      <c r="T301" s="76"/>
      <c r="AT301" s="22" t="s">
        <v>137</v>
      </c>
      <c r="AU301" s="22" t="s">
        <v>80</v>
      </c>
    </row>
    <row r="302" spans="2:65" s="12" customFormat="1">
      <c r="B302" s="213"/>
      <c r="C302" s="214"/>
      <c r="D302" s="215" t="s">
        <v>139</v>
      </c>
      <c r="E302" s="216" t="s">
        <v>21</v>
      </c>
      <c r="F302" s="217" t="s">
        <v>327</v>
      </c>
      <c r="G302" s="214"/>
      <c r="H302" s="218">
        <v>42</v>
      </c>
      <c r="I302" s="219"/>
      <c r="J302" s="214"/>
      <c r="K302" s="214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139</v>
      </c>
      <c r="AU302" s="224" t="s">
        <v>80</v>
      </c>
      <c r="AV302" s="12" t="s">
        <v>80</v>
      </c>
      <c r="AW302" s="12" t="s">
        <v>35</v>
      </c>
      <c r="AX302" s="12" t="s">
        <v>78</v>
      </c>
      <c r="AY302" s="224" t="s">
        <v>128</v>
      </c>
    </row>
    <row r="303" spans="2:65" s="1" customFormat="1" ht="22.5" customHeight="1">
      <c r="B303" s="39"/>
      <c r="C303" s="225" t="s">
        <v>438</v>
      </c>
      <c r="D303" s="225" t="s">
        <v>168</v>
      </c>
      <c r="E303" s="226" t="s">
        <v>439</v>
      </c>
      <c r="F303" s="227" t="s">
        <v>440</v>
      </c>
      <c r="G303" s="228" t="s">
        <v>226</v>
      </c>
      <c r="H303" s="229">
        <v>42</v>
      </c>
      <c r="I303" s="230"/>
      <c r="J303" s="231">
        <f>ROUND(I303*H303,2)</f>
        <v>0</v>
      </c>
      <c r="K303" s="227" t="s">
        <v>134</v>
      </c>
      <c r="L303" s="232"/>
      <c r="M303" s="233" t="s">
        <v>21</v>
      </c>
      <c r="N303" s="234" t="s">
        <v>43</v>
      </c>
      <c r="O303" s="40"/>
      <c r="P303" s="207">
        <f>O303*H303</f>
        <v>0</v>
      </c>
      <c r="Q303" s="207">
        <v>5.8E-4</v>
      </c>
      <c r="R303" s="207">
        <f>Q303*H303</f>
        <v>2.436E-2</v>
      </c>
      <c r="S303" s="207">
        <v>0</v>
      </c>
      <c r="T303" s="208">
        <f>S303*H303</f>
        <v>0</v>
      </c>
      <c r="AR303" s="22" t="s">
        <v>286</v>
      </c>
      <c r="AT303" s="22" t="s">
        <v>168</v>
      </c>
      <c r="AU303" s="22" t="s">
        <v>80</v>
      </c>
      <c r="AY303" s="22" t="s">
        <v>128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22" t="s">
        <v>78</v>
      </c>
      <c r="BK303" s="209">
        <f>ROUND(I303*H303,2)</f>
        <v>0</v>
      </c>
      <c r="BL303" s="22" t="s">
        <v>212</v>
      </c>
      <c r="BM303" s="22" t="s">
        <v>441</v>
      </c>
    </row>
    <row r="304" spans="2:65" s="1" customFormat="1" ht="27">
      <c r="B304" s="39"/>
      <c r="C304" s="61"/>
      <c r="D304" s="210" t="s">
        <v>137</v>
      </c>
      <c r="E304" s="61"/>
      <c r="F304" s="211" t="s">
        <v>180</v>
      </c>
      <c r="G304" s="61"/>
      <c r="H304" s="61"/>
      <c r="I304" s="166"/>
      <c r="J304" s="61"/>
      <c r="K304" s="61"/>
      <c r="L304" s="59"/>
      <c r="M304" s="212"/>
      <c r="N304" s="40"/>
      <c r="O304" s="40"/>
      <c r="P304" s="40"/>
      <c r="Q304" s="40"/>
      <c r="R304" s="40"/>
      <c r="S304" s="40"/>
      <c r="T304" s="76"/>
      <c r="AT304" s="22" t="s">
        <v>137</v>
      </c>
      <c r="AU304" s="22" t="s">
        <v>80</v>
      </c>
    </row>
    <row r="305" spans="2:65" s="12" customFormat="1">
      <c r="B305" s="213"/>
      <c r="C305" s="214"/>
      <c r="D305" s="215" t="s">
        <v>139</v>
      </c>
      <c r="E305" s="216" t="s">
        <v>21</v>
      </c>
      <c r="F305" s="217" t="s">
        <v>327</v>
      </c>
      <c r="G305" s="214"/>
      <c r="H305" s="218">
        <v>42</v>
      </c>
      <c r="I305" s="219"/>
      <c r="J305" s="214"/>
      <c r="K305" s="214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139</v>
      </c>
      <c r="AU305" s="224" t="s">
        <v>80</v>
      </c>
      <c r="AV305" s="12" t="s">
        <v>80</v>
      </c>
      <c r="AW305" s="12" t="s">
        <v>35</v>
      </c>
      <c r="AX305" s="12" t="s">
        <v>78</v>
      </c>
      <c r="AY305" s="224" t="s">
        <v>128</v>
      </c>
    </row>
    <row r="306" spans="2:65" s="1" customFormat="1" ht="22.5" customHeight="1">
      <c r="B306" s="39"/>
      <c r="C306" s="198" t="s">
        <v>442</v>
      </c>
      <c r="D306" s="198" t="s">
        <v>130</v>
      </c>
      <c r="E306" s="199" t="s">
        <v>443</v>
      </c>
      <c r="F306" s="200" t="s">
        <v>444</v>
      </c>
      <c r="G306" s="201" t="s">
        <v>226</v>
      </c>
      <c r="H306" s="202">
        <v>95</v>
      </c>
      <c r="I306" s="203"/>
      <c r="J306" s="204">
        <f>ROUND(I306*H306,2)</f>
        <v>0</v>
      </c>
      <c r="K306" s="200" t="s">
        <v>134</v>
      </c>
      <c r="L306" s="59"/>
      <c r="M306" s="205" t="s">
        <v>21</v>
      </c>
      <c r="N306" s="206" t="s">
        <v>43</v>
      </c>
      <c r="O306" s="40"/>
      <c r="P306" s="207">
        <f>O306*H306</f>
        <v>0</v>
      </c>
      <c r="Q306" s="207">
        <v>8.0000000000000004E-4</v>
      </c>
      <c r="R306" s="207">
        <f>Q306*H306</f>
        <v>7.5999999999999998E-2</v>
      </c>
      <c r="S306" s="207">
        <v>0</v>
      </c>
      <c r="T306" s="208">
        <f>S306*H306</f>
        <v>0</v>
      </c>
      <c r="AR306" s="22" t="s">
        <v>212</v>
      </c>
      <c r="AT306" s="22" t="s">
        <v>130</v>
      </c>
      <c r="AU306" s="22" t="s">
        <v>80</v>
      </c>
      <c r="AY306" s="22" t="s">
        <v>128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22" t="s">
        <v>78</v>
      </c>
      <c r="BK306" s="209">
        <f>ROUND(I306*H306,2)</f>
        <v>0</v>
      </c>
      <c r="BL306" s="22" t="s">
        <v>212</v>
      </c>
      <c r="BM306" s="22" t="s">
        <v>445</v>
      </c>
    </row>
    <row r="307" spans="2:65" s="1" customFormat="1" ht="27">
      <c r="B307" s="39"/>
      <c r="C307" s="61"/>
      <c r="D307" s="210" t="s">
        <v>137</v>
      </c>
      <c r="E307" s="61"/>
      <c r="F307" s="211" t="s">
        <v>180</v>
      </c>
      <c r="G307" s="61"/>
      <c r="H307" s="61"/>
      <c r="I307" s="166"/>
      <c r="J307" s="61"/>
      <c r="K307" s="61"/>
      <c r="L307" s="59"/>
      <c r="M307" s="212"/>
      <c r="N307" s="40"/>
      <c r="O307" s="40"/>
      <c r="P307" s="40"/>
      <c r="Q307" s="40"/>
      <c r="R307" s="40"/>
      <c r="S307" s="40"/>
      <c r="T307" s="76"/>
      <c r="AT307" s="22" t="s">
        <v>137</v>
      </c>
      <c r="AU307" s="22" t="s">
        <v>80</v>
      </c>
    </row>
    <row r="308" spans="2:65" s="12" customFormat="1">
      <c r="B308" s="213"/>
      <c r="C308" s="214"/>
      <c r="D308" s="215" t="s">
        <v>139</v>
      </c>
      <c r="E308" s="216" t="s">
        <v>21</v>
      </c>
      <c r="F308" s="217" t="s">
        <v>446</v>
      </c>
      <c r="G308" s="214"/>
      <c r="H308" s="218">
        <v>95</v>
      </c>
      <c r="I308" s="219"/>
      <c r="J308" s="214"/>
      <c r="K308" s="214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139</v>
      </c>
      <c r="AU308" s="224" t="s">
        <v>80</v>
      </c>
      <c r="AV308" s="12" t="s">
        <v>80</v>
      </c>
      <c r="AW308" s="12" t="s">
        <v>35</v>
      </c>
      <c r="AX308" s="12" t="s">
        <v>78</v>
      </c>
      <c r="AY308" s="224" t="s">
        <v>128</v>
      </c>
    </row>
    <row r="309" spans="2:65" s="1" customFormat="1" ht="22.5" customHeight="1">
      <c r="B309" s="39"/>
      <c r="C309" s="225" t="s">
        <v>447</v>
      </c>
      <c r="D309" s="225" t="s">
        <v>168</v>
      </c>
      <c r="E309" s="226" t="s">
        <v>448</v>
      </c>
      <c r="F309" s="227" t="s">
        <v>449</v>
      </c>
      <c r="G309" s="228" t="s">
        <v>226</v>
      </c>
      <c r="H309" s="229">
        <v>95</v>
      </c>
      <c r="I309" s="230"/>
      <c r="J309" s="231">
        <f>ROUND(I309*H309,2)</f>
        <v>0</v>
      </c>
      <c r="K309" s="227" t="s">
        <v>134</v>
      </c>
      <c r="L309" s="232"/>
      <c r="M309" s="233" t="s">
        <v>21</v>
      </c>
      <c r="N309" s="234" t="s">
        <v>43</v>
      </c>
      <c r="O309" s="40"/>
      <c r="P309" s="207">
        <f>O309*H309</f>
        <v>0</v>
      </c>
      <c r="Q309" s="207">
        <v>8.9999999999999998E-4</v>
      </c>
      <c r="R309" s="207">
        <f>Q309*H309</f>
        <v>8.5499999999999993E-2</v>
      </c>
      <c r="S309" s="207">
        <v>0</v>
      </c>
      <c r="T309" s="208">
        <f>S309*H309</f>
        <v>0</v>
      </c>
      <c r="AR309" s="22" t="s">
        <v>286</v>
      </c>
      <c r="AT309" s="22" t="s">
        <v>168</v>
      </c>
      <c r="AU309" s="22" t="s">
        <v>80</v>
      </c>
      <c r="AY309" s="22" t="s">
        <v>128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22" t="s">
        <v>78</v>
      </c>
      <c r="BK309" s="209">
        <f>ROUND(I309*H309,2)</f>
        <v>0</v>
      </c>
      <c r="BL309" s="22" t="s">
        <v>212</v>
      </c>
      <c r="BM309" s="22" t="s">
        <v>450</v>
      </c>
    </row>
    <row r="310" spans="2:65" s="1" customFormat="1" ht="27">
      <c r="B310" s="39"/>
      <c r="C310" s="61"/>
      <c r="D310" s="210" t="s">
        <v>137</v>
      </c>
      <c r="E310" s="61"/>
      <c r="F310" s="211" t="s">
        <v>180</v>
      </c>
      <c r="G310" s="61"/>
      <c r="H310" s="61"/>
      <c r="I310" s="166"/>
      <c r="J310" s="61"/>
      <c r="K310" s="61"/>
      <c r="L310" s="59"/>
      <c r="M310" s="212"/>
      <c r="N310" s="40"/>
      <c r="O310" s="40"/>
      <c r="P310" s="40"/>
      <c r="Q310" s="40"/>
      <c r="R310" s="40"/>
      <c r="S310" s="40"/>
      <c r="T310" s="76"/>
      <c r="AT310" s="22" t="s">
        <v>137</v>
      </c>
      <c r="AU310" s="22" t="s">
        <v>80</v>
      </c>
    </row>
    <row r="311" spans="2:65" s="12" customFormat="1">
      <c r="B311" s="213"/>
      <c r="C311" s="214"/>
      <c r="D311" s="215" t="s">
        <v>139</v>
      </c>
      <c r="E311" s="216" t="s">
        <v>21</v>
      </c>
      <c r="F311" s="217" t="s">
        <v>446</v>
      </c>
      <c r="G311" s="214"/>
      <c r="H311" s="218">
        <v>95</v>
      </c>
      <c r="I311" s="219"/>
      <c r="J311" s="214"/>
      <c r="K311" s="214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139</v>
      </c>
      <c r="AU311" s="224" t="s">
        <v>80</v>
      </c>
      <c r="AV311" s="12" t="s">
        <v>80</v>
      </c>
      <c r="AW311" s="12" t="s">
        <v>35</v>
      </c>
      <c r="AX311" s="12" t="s">
        <v>78</v>
      </c>
      <c r="AY311" s="224" t="s">
        <v>128</v>
      </c>
    </row>
    <row r="312" spans="2:65" s="1" customFormat="1" ht="22.5" customHeight="1">
      <c r="B312" s="39"/>
      <c r="C312" s="225" t="s">
        <v>451</v>
      </c>
      <c r="D312" s="225" t="s">
        <v>168</v>
      </c>
      <c r="E312" s="226" t="s">
        <v>452</v>
      </c>
      <c r="F312" s="227" t="s">
        <v>453</v>
      </c>
      <c r="G312" s="228" t="s">
        <v>226</v>
      </c>
      <c r="H312" s="229">
        <v>146</v>
      </c>
      <c r="I312" s="230"/>
      <c r="J312" s="231">
        <f>ROUND(I312*H312,2)</f>
        <v>0</v>
      </c>
      <c r="K312" s="227" t="s">
        <v>134</v>
      </c>
      <c r="L312" s="232"/>
      <c r="M312" s="233" t="s">
        <v>21</v>
      </c>
      <c r="N312" s="234" t="s">
        <v>43</v>
      </c>
      <c r="O312" s="40"/>
      <c r="P312" s="207">
        <f>O312*H312</f>
        <v>0</v>
      </c>
      <c r="Q312" s="207">
        <v>3.0000000000000001E-5</v>
      </c>
      <c r="R312" s="207">
        <f>Q312*H312</f>
        <v>4.3800000000000002E-3</v>
      </c>
      <c r="S312" s="207">
        <v>0</v>
      </c>
      <c r="T312" s="208">
        <f>S312*H312</f>
        <v>0</v>
      </c>
      <c r="AR312" s="22" t="s">
        <v>286</v>
      </c>
      <c r="AT312" s="22" t="s">
        <v>168</v>
      </c>
      <c r="AU312" s="22" t="s">
        <v>80</v>
      </c>
      <c r="AY312" s="22" t="s">
        <v>128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22" t="s">
        <v>78</v>
      </c>
      <c r="BK312" s="209">
        <f>ROUND(I312*H312,2)</f>
        <v>0</v>
      </c>
      <c r="BL312" s="22" t="s">
        <v>212</v>
      </c>
      <c r="BM312" s="22" t="s">
        <v>454</v>
      </c>
    </row>
    <row r="313" spans="2:65" s="1" customFormat="1" ht="27">
      <c r="B313" s="39"/>
      <c r="C313" s="61"/>
      <c r="D313" s="210" t="s">
        <v>137</v>
      </c>
      <c r="E313" s="61"/>
      <c r="F313" s="211" t="s">
        <v>180</v>
      </c>
      <c r="G313" s="61"/>
      <c r="H313" s="61"/>
      <c r="I313" s="166"/>
      <c r="J313" s="61"/>
      <c r="K313" s="61"/>
      <c r="L313" s="59"/>
      <c r="M313" s="212"/>
      <c r="N313" s="40"/>
      <c r="O313" s="40"/>
      <c r="P313" s="40"/>
      <c r="Q313" s="40"/>
      <c r="R313" s="40"/>
      <c r="S313" s="40"/>
      <c r="T313" s="76"/>
      <c r="AT313" s="22" t="s">
        <v>137</v>
      </c>
      <c r="AU313" s="22" t="s">
        <v>80</v>
      </c>
    </row>
    <row r="314" spans="2:65" s="12" customFormat="1">
      <c r="B314" s="213"/>
      <c r="C314" s="214"/>
      <c r="D314" s="215" t="s">
        <v>139</v>
      </c>
      <c r="E314" s="216" t="s">
        <v>21</v>
      </c>
      <c r="F314" s="217" t="s">
        <v>411</v>
      </c>
      <c r="G314" s="214"/>
      <c r="H314" s="218">
        <v>146</v>
      </c>
      <c r="I314" s="219"/>
      <c r="J314" s="214"/>
      <c r="K314" s="214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139</v>
      </c>
      <c r="AU314" s="224" t="s">
        <v>80</v>
      </c>
      <c r="AV314" s="12" t="s">
        <v>80</v>
      </c>
      <c r="AW314" s="12" t="s">
        <v>35</v>
      </c>
      <c r="AX314" s="12" t="s">
        <v>78</v>
      </c>
      <c r="AY314" s="224" t="s">
        <v>128</v>
      </c>
    </row>
    <row r="315" spans="2:65" s="1" customFormat="1" ht="22.5" customHeight="1">
      <c r="B315" s="39"/>
      <c r="C315" s="225" t="s">
        <v>455</v>
      </c>
      <c r="D315" s="225" t="s">
        <v>168</v>
      </c>
      <c r="E315" s="226" t="s">
        <v>456</v>
      </c>
      <c r="F315" s="227" t="s">
        <v>457</v>
      </c>
      <c r="G315" s="228" t="s">
        <v>226</v>
      </c>
      <c r="H315" s="229">
        <v>92</v>
      </c>
      <c r="I315" s="230"/>
      <c r="J315" s="231">
        <f>ROUND(I315*H315,2)</f>
        <v>0</v>
      </c>
      <c r="K315" s="227" t="s">
        <v>134</v>
      </c>
      <c r="L315" s="232"/>
      <c r="M315" s="233" t="s">
        <v>21</v>
      </c>
      <c r="N315" s="234" t="s">
        <v>43</v>
      </c>
      <c r="O315" s="40"/>
      <c r="P315" s="207">
        <f>O315*H315</f>
        <v>0</v>
      </c>
      <c r="Q315" s="207">
        <v>5.0000000000000002E-5</v>
      </c>
      <c r="R315" s="207">
        <f>Q315*H315</f>
        <v>4.5999999999999999E-3</v>
      </c>
      <c r="S315" s="207">
        <v>0</v>
      </c>
      <c r="T315" s="208">
        <f>S315*H315</f>
        <v>0</v>
      </c>
      <c r="AR315" s="22" t="s">
        <v>286</v>
      </c>
      <c r="AT315" s="22" t="s">
        <v>168</v>
      </c>
      <c r="AU315" s="22" t="s">
        <v>80</v>
      </c>
      <c r="AY315" s="22" t="s">
        <v>128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22" t="s">
        <v>78</v>
      </c>
      <c r="BK315" s="209">
        <f>ROUND(I315*H315,2)</f>
        <v>0</v>
      </c>
      <c r="BL315" s="22" t="s">
        <v>212</v>
      </c>
      <c r="BM315" s="22" t="s">
        <v>458</v>
      </c>
    </row>
    <row r="316" spans="2:65" s="1" customFormat="1" ht="27">
      <c r="B316" s="39"/>
      <c r="C316" s="61"/>
      <c r="D316" s="210" t="s">
        <v>137</v>
      </c>
      <c r="E316" s="61"/>
      <c r="F316" s="211" t="s">
        <v>180</v>
      </c>
      <c r="G316" s="61"/>
      <c r="H316" s="61"/>
      <c r="I316" s="166"/>
      <c r="J316" s="61"/>
      <c r="K316" s="61"/>
      <c r="L316" s="59"/>
      <c r="M316" s="212"/>
      <c r="N316" s="40"/>
      <c r="O316" s="40"/>
      <c r="P316" s="40"/>
      <c r="Q316" s="40"/>
      <c r="R316" s="40"/>
      <c r="S316" s="40"/>
      <c r="T316" s="76"/>
      <c r="AT316" s="22" t="s">
        <v>137</v>
      </c>
      <c r="AU316" s="22" t="s">
        <v>80</v>
      </c>
    </row>
    <row r="317" spans="2:65" s="12" customFormat="1">
      <c r="B317" s="213"/>
      <c r="C317" s="214"/>
      <c r="D317" s="215" t="s">
        <v>139</v>
      </c>
      <c r="E317" s="216" t="s">
        <v>21</v>
      </c>
      <c r="F317" s="217" t="s">
        <v>420</v>
      </c>
      <c r="G317" s="214"/>
      <c r="H317" s="218">
        <v>92</v>
      </c>
      <c r="I317" s="219"/>
      <c r="J317" s="214"/>
      <c r="K317" s="214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139</v>
      </c>
      <c r="AU317" s="224" t="s">
        <v>80</v>
      </c>
      <c r="AV317" s="12" t="s">
        <v>80</v>
      </c>
      <c r="AW317" s="12" t="s">
        <v>35</v>
      </c>
      <c r="AX317" s="12" t="s">
        <v>78</v>
      </c>
      <c r="AY317" s="224" t="s">
        <v>128</v>
      </c>
    </row>
    <row r="318" spans="2:65" s="1" customFormat="1" ht="22.5" customHeight="1">
      <c r="B318" s="39"/>
      <c r="C318" s="225" t="s">
        <v>459</v>
      </c>
      <c r="D318" s="225" t="s">
        <v>168</v>
      </c>
      <c r="E318" s="226" t="s">
        <v>460</v>
      </c>
      <c r="F318" s="227" t="s">
        <v>461</v>
      </c>
      <c r="G318" s="228" t="s">
        <v>226</v>
      </c>
      <c r="H318" s="229">
        <v>96</v>
      </c>
      <c r="I318" s="230"/>
      <c r="J318" s="231">
        <f>ROUND(I318*H318,2)</f>
        <v>0</v>
      </c>
      <c r="K318" s="227" t="s">
        <v>134</v>
      </c>
      <c r="L318" s="232"/>
      <c r="M318" s="233" t="s">
        <v>21</v>
      </c>
      <c r="N318" s="234" t="s">
        <v>43</v>
      </c>
      <c r="O318" s="40"/>
      <c r="P318" s="207">
        <f>O318*H318</f>
        <v>0</v>
      </c>
      <c r="Q318" s="207">
        <v>5.5000000000000003E-4</v>
      </c>
      <c r="R318" s="207">
        <f>Q318*H318</f>
        <v>5.28E-2</v>
      </c>
      <c r="S318" s="207">
        <v>0</v>
      </c>
      <c r="T318" s="208">
        <f>S318*H318</f>
        <v>0</v>
      </c>
      <c r="AR318" s="22" t="s">
        <v>286</v>
      </c>
      <c r="AT318" s="22" t="s">
        <v>168</v>
      </c>
      <c r="AU318" s="22" t="s">
        <v>80</v>
      </c>
      <c r="AY318" s="22" t="s">
        <v>128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22" t="s">
        <v>78</v>
      </c>
      <c r="BK318" s="209">
        <f>ROUND(I318*H318,2)</f>
        <v>0</v>
      </c>
      <c r="BL318" s="22" t="s">
        <v>212</v>
      </c>
      <c r="BM318" s="22" t="s">
        <v>462</v>
      </c>
    </row>
    <row r="319" spans="2:65" s="1" customFormat="1" ht="27">
      <c r="B319" s="39"/>
      <c r="C319" s="61"/>
      <c r="D319" s="210" t="s">
        <v>137</v>
      </c>
      <c r="E319" s="61"/>
      <c r="F319" s="211" t="s">
        <v>180</v>
      </c>
      <c r="G319" s="61"/>
      <c r="H319" s="61"/>
      <c r="I319" s="166"/>
      <c r="J319" s="61"/>
      <c r="K319" s="61"/>
      <c r="L319" s="59"/>
      <c r="M319" s="212"/>
      <c r="N319" s="40"/>
      <c r="O319" s="40"/>
      <c r="P319" s="40"/>
      <c r="Q319" s="40"/>
      <c r="R319" s="40"/>
      <c r="S319" s="40"/>
      <c r="T319" s="76"/>
      <c r="AT319" s="22" t="s">
        <v>137</v>
      </c>
      <c r="AU319" s="22" t="s">
        <v>80</v>
      </c>
    </row>
    <row r="320" spans="2:65" s="12" customFormat="1">
      <c r="B320" s="213"/>
      <c r="C320" s="214"/>
      <c r="D320" s="215" t="s">
        <v>139</v>
      </c>
      <c r="E320" s="216" t="s">
        <v>21</v>
      </c>
      <c r="F320" s="217" t="s">
        <v>429</v>
      </c>
      <c r="G320" s="214"/>
      <c r="H320" s="218">
        <v>96</v>
      </c>
      <c r="I320" s="219"/>
      <c r="J320" s="214"/>
      <c r="K320" s="214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139</v>
      </c>
      <c r="AU320" s="224" t="s">
        <v>80</v>
      </c>
      <c r="AV320" s="12" t="s">
        <v>80</v>
      </c>
      <c r="AW320" s="12" t="s">
        <v>35</v>
      </c>
      <c r="AX320" s="12" t="s">
        <v>78</v>
      </c>
      <c r="AY320" s="224" t="s">
        <v>128</v>
      </c>
    </row>
    <row r="321" spans="2:65" s="1" customFormat="1" ht="22.5" customHeight="1">
      <c r="B321" s="39"/>
      <c r="C321" s="225" t="s">
        <v>463</v>
      </c>
      <c r="D321" s="225" t="s">
        <v>168</v>
      </c>
      <c r="E321" s="226" t="s">
        <v>464</v>
      </c>
      <c r="F321" s="227" t="s">
        <v>465</v>
      </c>
      <c r="G321" s="228" t="s">
        <v>226</v>
      </c>
      <c r="H321" s="229">
        <v>42</v>
      </c>
      <c r="I321" s="230"/>
      <c r="J321" s="231">
        <f>ROUND(I321*H321,2)</f>
        <v>0</v>
      </c>
      <c r="K321" s="227" t="s">
        <v>134</v>
      </c>
      <c r="L321" s="232"/>
      <c r="M321" s="233" t="s">
        <v>21</v>
      </c>
      <c r="N321" s="234" t="s">
        <v>43</v>
      </c>
      <c r="O321" s="40"/>
      <c r="P321" s="207">
        <f>O321*H321</f>
        <v>0</v>
      </c>
      <c r="Q321" s="207">
        <v>6.0000000000000002E-5</v>
      </c>
      <c r="R321" s="207">
        <f>Q321*H321</f>
        <v>2.5200000000000001E-3</v>
      </c>
      <c r="S321" s="207">
        <v>0</v>
      </c>
      <c r="T321" s="208">
        <f>S321*H321</f>
        <v>0</v>
      </c>
      <c r="AR321" s="22" t="s">
        <v>286</v>
      </c>
      <c r="AT321" s="22" t="s">
        <v>168</v>
      </c>
      <c r="AU321" s="22" t="s">
        <v>80</v>
      </c>
      <c r="AY321" s="22" t="s">
        <v>128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22" t="s">
        <v>78</v>
      </c>
      <c r="BK321" s="209">
        <f>ROUND(I321*H321,2)</f>
        <v>0</v>
      </c>
      <c r="BL321" s="22" t="s">
        <v>212</v>
      </c>
      <c r="BM321" s="22" t="s">
        <v>466</v>
      </c>
    </row>
    <row r="322" spans="2:65" s="1" customFormat="1" ht="27">
      <c r="B322" s="39"/>
      <c r="C322" s="61"/>
      <c r="D322" s="210" t="s">
        <v>137</v>
      </c>
      <c r="E322" s="61"/>
      <c r="F322" s="211" t="s">
        <v>180</v>
      </c>
      <c r="G322" s="61"/>
      <c r="H322" s="61"/>
      <c r="I322" s="166"/>
      <c r="J322" s="61"/>
      <c r="K322" s="61"/>
      <c r="L322" s="59"/>
      <c r="M322" s="212"/>
      <c r="N322" s="40"/>
      <c r="O322" s="40"/>
      <c r="P322" s="40"/>
      <c r="Q322" s="40"/>
      <c r="R322" s="40"/>
      <c r="S322" s="40"/>
      <c r="T322" s="76"/>
      <c r="AT322" s="22" t="s">
        <v>137</v>
      </c>
      <c r="AU322" s="22" t="s">
        <v>80</v>
      </c>
    </row>
    <row r="323" spans="2:65" s="12" customFormat="1">
      <c r="B323" s="213"/>
      <c r="C323" s="214"/>
      <c r="D323" s="215" t="s">
        <v>139</v>
      </c>
      <c r="E323" s="216" t="s">
        <v>21</v>
      </c>
      <c r="F323" s="217" t="s">
        <v>327</v>
      </c>
      <c r="G323" s="214"/>
      <c r="H323" s="218">
        <v>42</v>
      </c>
      <c r="I323" s="219"/>
      <c r="J323" s="214"/>
      <c r="K323" s="214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139</v>
      </c>
      <c r="AU323" s="224" t="s">
        <v>80</v>
      </c>
      <c r="AV323" s="12" t="s">
        <v>80</v>
      </c>
      <c r="AW323" s="12" t="s">
        <v>35</v>
      </c>
      <c r="AX323" s="12" t="s">
        <v>78</v>
      </c>
      <c r="AY323" s="224" t="s">
        <v>128</v>
      </c>
    </row>
    <row r="324" spans="2:65" s="1" customFormat="1" ht="22.5" customHeight="1">
      <c r="B324" s="39"/>
      <c r="C324" s="225" t="s">
        <v>467</v>
      </c>
      <c r="D324" s="225" t="s">
        <v>168</v>
      </c>
      <c r="E324" s="226" t="s">
        <v>468</v>
      </c>
      <c r="F324" s="227" t="s">
        <v>469</v>
      </c>
      <c r="G324" s="228" t="s">
        <v>226</v>
      </c>
      <c r="H324" s="229">
        <v>95</v>
      </c>
      <c r="I324" s="230"/>
      <c r="J324" s="231">
        <f>ROUND(I324*H324,2)</f>
        <v>0</v>
      </c>
      <c r="K324" s="227" t="s">
        <v>134</v>
      </c>
      <c r="L324" s="232"/>
      <c r="M324" s="233" t="s">
        <v>21</v>
      </c>
      <c r="N324" s="234" t="s">
        <v>43</v>
      </c>
      <c r="O324" s="40"/>
      <c r="P324" s="207">
        <f>O324*H324</f>
        <v>0</v>
      </c>
      <c r="Q324" s="207">
        <v>8.0000000000000007E-5</v>
      </c>
      <c r="R324" s="207">
        <f>Q324*H324</f>
        <v>7.6000000000000009E-3</v>
      </c>
      <c r="S324" s="207">
        <v>0</v>
      </c>
      <c r="T324" s="208">
        <f>S324*H324</f>
        <v>0</v>
      </c>
      <c r="AR324" s="22" t="s">
        <v>286</v>
      </c>
      <c r="AT324" s="22" t="s">
        <v>168</v>
      </c>
      <c r="AU324" s="22" t="s">
        <v>80</v>
      </c>
      <c r="AY324" s="22" t="s">
        <v>128</v>
      </c>
      <c r="BE324" s="209">
        <f>IF(N324="základní",J324,0)</f>
        <v>0</v>
      </c>
      <c r="BF324" s="209">
        <f>IF(N324="snížená",J324,0)</f>
        <v>0</v>
      </c>
      <c r="BG324" s="209">
        <f>IF(N324="zákl. přenesená",J324,0)</f>
        <v>0</v>
      </c>
      <c r="BH324" s="209">
        <f>IF(N324="sníž. přenesená",J324,0)</f>
        <v>0</v>
      </c>
      <c r="BI324" s="209">
        <f>IF(N324="nulová",J324,0)</f>
        <v>0</v>
      </c>
      <c r="BJ324" s="22" t="s">
        <v>78</v>
      </c>
      <c r="BK324" s="209">
        <f>ROUND(I324*H324,2)</f>
        <v>0</v>
      </c>
      <c r="BL324" s="22" t="s">
        <v>212</v>
      </c>
      <c r="BM324" s="22" t="s">
        <v>470</v>
      </c>
    </row>
    <row r="325" spans="2:65" s="1" customFormat="1" ht="27">
      <c r="B325" s="39"/>
      <c r="C325" s="61"/>
      <c r="D325" s="210" t="s">
        <v>137</v>
      </c>
      <c r="E325" s="61"/>
      <c r="F325" s="211" t="s">
        <v>180</v>
      </c>
      <c r="G325" s="61"/>
      <c r="H325" s="61"/>
      <c r="I325" s="166"/>
      <c r="J325" s="61"/>
      <c r="K325" s="61"/>
      <c r="L325" s="59"/>
      <c r="M325" s="212"/>
      <c r="N325" s="40"/>
      <c r="O325" s="40"/>
      <c r="P325" s="40"/>
      <c r="Q325" s="40"/>
      <c r="R325" s="40"/>
      <c r="S325" s="40"/>
      <c r="T325" s="76"/>
      <c r="AT325" s="22" t="s">
        <v>137</v>
      </c>
      <c r="AU325" s="22" t="s">
        <v>80</v>
      </c>
    </row>
    <row r="326" spans="2:65" s="12" customFormat="1">
      <c r="B326" s="213"/>
      <c r="C326" s="214"/>
      <c r="D326" s="215" t="s">
        <v>139</v>
      </c>
      <c r="E326" s="216" t="s">
        <v>21</v>
      </c>
      <c r="F326" s="217" t="s">
        <v>446</v>
      </c>
      <c r="G326" s="214"/>
      <c r="H326" s="218">
        <v>95</v>
      </c>
      <c r="I326" s="219"/>
      <c r="J326" s="214"/>
      <c r="K326" s="214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139</v>
      </c>
      <c r="AU326" s="224" t="s">
        <v>80</v>
      </c>
      <c r="AV326" s="12" t="s">
        <v>80</v>
      </c>
      <c r="AW326" s="12" t="s">
        <v>35</v>
      </c>
      <c r="AX326" s="12" t="s">
        <v>78</v>
      </c>
      <c r="AY326" s="224" t="s">
        <v>128</v>
      </c>
    </row>
    <row r="327" spans="2:65" s="1" customFormat="1" ht="22.5" customHeight="1">
      <c r="B327" s="39"/>
      <c r="C327" s="198" t="s">
        <v>471</v>
      </c>
      <c r="D327" s="198" t="s">
        <v>130</v>
      </c>
      <c r="E327" s="199" t="s">
        <v>472</v>
      </c>
      <c r="F327" s="200" t="s">
        <v>473</v>
      </c>
      <c r="G327" s="201" t="s">
        <v>226</v>
      </c>
      <c r="H327" s="202">
        <v>65</v>
      </c>
      <c r="I327" s="203"/>
      <c r="J327" s="204">
        <f>ROUND(I327*H327,2)</f>
        <v>0</v>
      </c>
      <c r="K327" s="200" t="s">
        <v>134</v>
      </c>
      <c r="L327" s="59"/>
      <c r="M327" s="205" t="s">
        <v>21</v>
      </c>
      <c r="N327" s="206" t="s">
        <v>43</v>
      </c>
      <c r="O327" s="40"/>
      <c r="P327" s="207">
        <f>O327*H327</f>
        <v>0</v>
      </c>
      <c r="Q327" s="207">
        <v>1.8000000000000001E-4</v>
      </c>
      <c r="R327" s="207">
        <f>Q327*H327</f>
        <v>1.17E-2</v>
      </c>
      <c r="S327" s="207">
        <v>0</v>
      </c>
      <c r="T327" s="208">
        <f>S327*H327</f>
        <v>0</v>
      </c>
      <c r="AR327" s="22" t="s">
        <v>212</v>
      </c>
      <c r="AT327" s="22" t="s">
        <v>130</v>
      </c>
      <c r="AU327" s="22" t="s">
        <v>80</v>
      </c>
      <c r="AY327" s="22" t="s">
        <v>128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22" t="s">
        <v>78</v>
      </c>
      <c r="BK327" s="209">
        <f>ROUND(I327*H327,2)</f>
        <v>0</v>
      </c>
      <c r="BL327" s="22" t="s">
        <v>212</v>
      </c>
      <c r="BM327" s="22" t="s">
        <v>474</v>
      </c>
    </row>
    <row r="328" spans="2:65" s="1" customFormat="1" ht="27">
      <c r="B328" s="39"/>
      <c r="C328" s="61"/>
      <c r="D328" s="210" t="s">
        <v>137</v>
      </c>
      <c r="E328" s="61"/>
      <c r="F328" s="211" t="s">
        <v>180</v>
      </c>
      <c r="G328" s="61"/>
      <c r="H328" s="61"/>
      <c r="I328" s="166"/>
      <c r="J328" s="61"/>
      <c r="K328" s="61"/>
      <c r="L328" s="59"/>
      <c r="M328" s="212"/>
      <c r="N328" s="40"/>
      <c r="O328" s="40"/>
      <c r="P328" s="40"/>
      <c r="Q328" s="40"/>
      <c r="R328" s="40"/>
      <c r="S328" s="40"/>
      <c r="T328" s="76"/>
      <c r="AT328" s="22" t="s">
        <v>137</v>
      </c>
      <c r="AU328" s="22" t="s">
        <v>80</v>
      </c>
    </row>
    <row r="329" spans="2:65" s="12" customFormat="1">
      <c r="B329" s="213"/>
      <c r="C329" s="214"/>
      <c r="D329" s="215" t="s">
        <v>139</v>
      </c>
      <c r="E329" s="216" t="s">
        <v>21</v>
      </c>
      <c r="F329" s="217" t="s">
        <v>425</v>
      </c>
      <c r="G329" s="214"/>
      <c r="H329" s="218">
        <v>65</v>
      </c>
      <c r="I329" s="219"/>
      <c r="J329" s="214"/>
      <c r="K329" s="214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139</v>
      </c>
      <c r="AU329" s="224" t="s">
        <v>80</v>
      </c>
      <c r="AV329" s="12" t="s">
        <v>80</v>
      </c>
      <c r="AW329" s="12" t="s">
        <v>35</v>
      </c>
      <c r="AX329" s="12" t="s">
        <v>78</v>
      </c>
      <c r="AY329" s="224" t="s">
        <v>128</v>
      </c>
    </row>
    <row r="330" spans="2:65" s="1" customFormat="1" ht="22.5" customHeight="1">
      <c r="B330" s="39"/>
      <c r="C330" s="198" t="s">
        <v>475</v>
      </c>
      <c r="D330" s="198" t="s">
        <v>130</v>
      </c>
      <c r="E330" s="199" t="s">
        <v>476</v>
      </c>
      <c r="F330" s="200" t="s">
        <v>477</v>
      </c>
      <c r="G330" s="201" t="s">
        <v>226</v>
      </c>
      <c r="H330" s="202">
        <v>35</v>
      </c>
      <c r="I330" s="203"/>
      <c r="J330" s="204">
        <f>ROUND(I330*H330,2)</f>
        <v>0</v>
      </c>
      <c r="K330" s="200" t="s">
        <v>134</v>
      </c>
      <c r="L330" s="59"/>
      <c r="M330" s="205" t="s">
        <v>21</v>
      </c>
      <c r="N330" s="206" t="s">
        <v>43</v>
      </c>
      <c r="O330" s="40"/>
      <c r="P330" s="207">
        <f>O330*H330</f>
        <v>0</v>
      </c>
      <c r="Q330" s="207">
        <v>2.1000000000000001E-4</v>
      </c>
      <c r="R330" s="207">
        <f>Q330*H330</f>
        <v>7.3500000000000006E-3</v>
      </c>
      <c r="S330" s="207">
        <v>0</v>
      </c>
      <c r="T330" s="208">
        <f>S330*H330</f>
        <v>0</v>
      </c>
      <c r="AR330" s="22" t="s">
        <v>212</v>
      </c>
      <c r="AT330" s="22" t="s">
        <v>130</v>
      </c>
      <c r="AU330" s="22" t="s">
        <v>80</v>
      </c>
      <c r="AY330" s="22" t="s">
        <v>128</v>
      </c>
      <c r="BE330" s="209">
        <f>IF(N330="základní",J330,0)</f>
        <v>0</v>
      </c>
      <c r="BF330" s="209">
        <f>IF(N330="snížená",J330,0)</f>
        <v>0</v>
      </c>
      <c r="BG330" s="209">
        <f>IF(N330="zákl. přenesená",J330,0)</f>
        <v>0</v>
      </c>
      <c r="BH330" s="209">
        <f>IF(N330="sníž. přenesená",J330,0)</f>
        <v>0</v>
      </c>
      <c r="BI330" s="209">
        <f>IF(N330="nulová",J330,0)</f>
        <v>0</v>
      </c>
      <c r="BJ330" s="22" t="s">
        <v>78</v>
      </c>
      <c r="BK330" s="209">
        <f>ROUND(I330*H330,2)</f>
        <v>0</v>
      </c>
      <c r="BL330" s="22" t="s">
        <v>212</v>
      </c>
      <c r="BM330" s="22" t="s">
        <v>478</v>
      </c>
    </row>
    <row r="331" spans="2:65" s="1" customFormat="1" ht="27">
      <c r="B331" s="39"/>
      <c r="C331" s="61"/>
      <c r="D331" s="210" t="s">
        <v>137</v>
      </c>
      <c r="E331" s="61"/>
      <c r="F331" s="211" t="s">
        <v>180</v>
      </c>
      <c r="G331" s="61"/>
      <c r="H331" s="61"/>
      <c r="I331" s="166"/>
      <c r="J331" s="61"/>
      <c r="K331" s="61"/>
      <c r="L331" s="59"/>
      <c r="M331" s="212"/>
      <c r="N331" s="40"/>
      <c r="O331" s="40"/>
      <c r="P331" s="40"/>
      <c r="Q331" s="40"/>
      <c r="R331" s="40"/>
      <c r="S331" s="40"/>
      <c r="T331" s="76"/>
      <c r="AT331" s="22" t="s">
        <v>137</v>
      </c>
      <c r="AU331" s="22" t="s">
        <v>80</v>
      </c>
    </row>
    <row r="332" spans="2:65" s="12" customFormat="1">
      <c r="B332" s="213"/>
      <c r="C332" s="214"/>
      <c r="D332" s="215" t="s">
        <v>139</v>
      </c>
      <c r="E332" s="216" t="s">
        <v>21</v>
      </c>
      <c r="F332" s="217" t="s">
        <v>298</v>
      </c>
      <c r="G332" s="214"/>
      <c r="H332" s="218">
        <v>35</v>
      </c>
      <c r="I332" s="219"/>
      <c r="J332" s="214"/>
      <c r="K332" s="214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139</v>
      </c>
      <c r="AU332" s="224" t="s">
        <v>80</v>
      </c>
      <c r="AV332" s="12" t="s">
        <v>80</v>
      </c>
      <c r="AW332" s="12" t="s">
        <v>35</v>
      </c>
      <c r="AX332" s="12" t="s">
        <v>78</v>
      </c>
      <c r="AY332" s="224" t="s">
        <v>128</v>
      </c>
    </row>
    <row r="333" spans="2:65" s="1" customFormat="1" ht="22.5" customHeight="1">
      <c r="B333" s="39"/>
      <c r="C333" s="198" t="s">
        <v>479</v>
      </c>
      <c r="D333" s="198" t="s">
        <v>130</v>
      </c>
      <c r="E333" s="199" t="s">
        <v>480</v>
      </c>
      <c r="F333" s="200" t="s">
        <v>481</v>
      </c>
      <c r="G333" s="201" t="s">
        <v>226</v>
      </c>
      <c r="H333" s="202">
        <v>30</v>
      </c>
      <c r="I333" s="203"/>
      <c r="J333" s="204">
        <f>ROUND(I333*H333,2)</f>
        <v>0</v>
      </c>
      <c r="K333" s="200" t="s">
        <v>134</v>
      </c>
      <c r="L333" s="59"/>
      <c r="M333" s="205" t="s">
        <v>21</v>
      </c>
      <c r="N333" s="206" t="s">
        <v>43</v>
      </c>
      <c r="O333" s="40"/>
      <c r="P333" s="207">
        <f>O333*H333</f>
        <v>0</v>
      </c>
      <c r="Q333" s="207">
        <v>2.5999999999999998E-4</v>
      </c>
      <c r="R333" s="207">
        <f>Q333*H333</f>
        <v>7.7999999999999996E-3</v>
      </c>
      <c r="S333" s="207">
        <v>0</v>
      </c>
      <c r="T333" s="208">
        <f>S333*H333</f>
        <v>0</v>
      </c>
      <c r="AR333" s="22" t="s">
        <v>212</v>
      </c>
      <c r="AT333" s="22" t="s">
        <v>130</v>
      </c>
      <c r="AU333" s="22" t="s">
        <v>80</v>
      </c>
      <c r="AY333" s="22" t="s">
        <v>128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22" t="s">
        <v>78</v>
      </c>
      <c r="BK333" s="209">
        <f>ROUND(I333*H333,2)</f>
        <v>0</v>
      </c>
      <c r="BL333" s="22" t="s">
        <v>212</v>
      </c>
      <c r="BM333" s="22" t="s">
        <v>482</v>
      </c>
    </row>
    <row r="334" spans="2:65" s="1" customFormat="1" ht="27">
      <c r="B334" s="39"/>
      <c r="C334" s="61"/>
      <c r="D334" s="210" t="s">
        <v>137</v>
      </c>
      <c r="E334" s="61"/>
      <c r="F334" s="211" t="s">
        <v>180</v>
      </c>
      <c r="G334" s="61"/>
      <c r="H334" s="61"/>
      <c r="I334" s="166"/>
      <c r="J334" s="61"/>
      <c r="K334" s="61"/>
      <c r="L334" s="59"/>
      <c r="M334" s="212"/>
      <c r="N334" s="40"/>
      <c r="O334" s="40"/>
      <c r="P334" s="40"/>
      <c r="Q334" s="40"/>
      <c r="R334" s="40"/>
      <c r="S334" s="40"/>
      <c r="T334" s="76"/>
      <c r="AT334" s="22" t="s">
        <v>137</v>
      </c>
      <c r="AU334" s="22" t="s">
        <v>80</v>
      </c>
    </row>
    <row r="335" spans="2:65" s="12" customFormat="1">
      <c r="B335" s="213"/>
      <c r="C335" s="214"/>
      <c r="D335" s="215" t="s">
        <v>139</v>
      </c>
      <c r="E335" s="216" t="s">
        <v>21</v>
      </c>
      <c r="F335" s="217" t="s">
        <v>278</v>
      </c>
      <c r="G335" s="214"/>
      <c r="H335" s="218">
        <v>30</v>
      </c>
      <c r="I335" s="219"/>
      <c r="J335" s="214"/>
      <c r="K335" s="214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139</v>
      </c>
      <c r="AU335" s="224" t="s">
        <v>80</v>
      </c>
      <c r="AV335" s="12" t="s">
        <v>80</v>
      </c>
      <c r="AW335" s="12" t="s">
        <v>35</v>
      </c>
      <c r="AX335" s="12" t="s">
        <v>78</v>
      </c>
      <c r="AY335" s="224" t="s">
        <v>128</v>
      </c>
    </row>
    <row r="336" spans="2:65" s="1" customFormat="1" ht="22.5" customHeight="1">
      <c r="B336" s="39"/>
      <c r="C336" s="198" t="s">
        <v>483</v>
      </c>
      <c r="D336" s="198" t="s">
        <v>130</v>
      </c>
      <c r="E336" s="199" t="s">
        <v>484</v>
      </c>
      <c r="F336" s="200" t="s">
        <v>485</v>
      </c>
      <c r="G336" s="201" t="s">
        <v>226</v>
      </c>
      <c r="H336" s="202">
        <v>40</v>
      </c>
      <c r="I336" s="203"/>
      <c r="J336" s="204">
        <f>ROUND(I336*H336,2)</f>
        <v>0</v>
      </c>
      <c r="K336" s="200" t="s">
        <v>134</v>
      </c>
      <c r="L336" s="59"/>
      <c r="M336" s="205" t="s">
        <v>21</v>
      </c>
      <c r="N336" s="206" t="s">
        <v>43</v>
      </c>
      <c r="O336" s="40"/>
      <c r="P336" s="207">
        <f>O336*H336</f>
        <v>0</v>
      </c>
      <c r="Q336" s="207">
        <v>2.9E-4</v>
      </c>
      <c r="R336" s="207">
        <f>Q336*H336</f>
        <v>1.1599999999999999E-2</v>
      </c>
      <c r="S336" s="207">
        <v>0</v>
      </c>
      <c r="T336" s="208">
        <f>S336*H336</f>
        <v>0</v>
      </c>
      <c r="AR336" s="22" t="s">
        <v>212</v>
      </c>
      <c r="AT336" s="22" t="s">
        <v>130</v>
      </c>
      <c r="AU336" s="22" t="s">
        <v>80</v>
      </c>
      <c r="AY336" s="22" t="s">
        <v>128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22" t="s">
        <v>78</v>
      </c>
      <c r="BK336" s="209">
        <f>ROUND(I336*H336,2)</f>
        <v>0</v>
      </c>
      <c r="BL336" s="22" t="s">
        <v>212</v>
      </c>
      <c r="BM336" s="22" t="s">
        <v>486</v>
      </c>
    </row>
    <row r="337" spans="2:65" s="1" customFormat="1" ht="27">
      <c r="B337" s="39"/>
      <c r="C337" s="61"/>
      <c r="D337" s="210" t="s">
        <v>137</v>
      </c>
      <c r="E337" s="61"/>
      <c r="F337" s="211" t="s">
        <v>180</v>
      </c>
      <c r="G337" s="61"/>
      <c r="H337" s="61"/>
      <c r="I337" s="166"/>
      <c r="J337" s="61"/>
      <c r="K337" s="61"/>
      <c r="L337" s="59"/>
      <c r="M337" s="212"/>
      <c r="N337" s="40"/>
      <c r="O337" s="40"/>
      <c r="P337" s="40"/>
      <c r="Q337" s="40"/>
      <c r="R337" s="40"/>
      <c r="S337" s="40"/>
      <c r="T337" s="76"/>
      <c r="AT337" s="22" t="s">
        <v>137</v>
      </c>
      <c r="AU337" s="22" t="s">
        <v>80</v>
      </c>
    </row>
    <row r="338" spans="2:65" s="12" customFormat="1">
      <c r="B338" s="213"/>
      <c r="C338" s="214"/>
      <c r="D338" s="215" t="s">
        <v>139</v>
      </c>
      <c r="E338" s="216" t="s">
        <v>21</v>
      </c>
      <c r="F338" s="217" t="s">
        <v>241</v>
      </c>
      <c r="G338" s="214"/>
      <c r="H338" s="218">
        <v>40</v>
      </c>
      <c r="I338" s="219"/>
      <c r="J338" s="214"/>
      <c r="K338" s="214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139</v>
      </c>
      <c r="AU338" s="224" t="s">
        <v>80</v>
      </c>
      <c r="AV338" s="12" t="s">
        <v>80</v>
      </c>
      <c r="AW338" s="12" t="s">
        <v>35</v>
      </c>
      <c r="AX338" s="12" t="s">
        <v>78</v>
      </c>
      <c r="AY338" s="224" t="s">
        <v>128</v>
      </c>
    </row>
    <row r="339" spans="2:65" s="1" customFormat="1" ht="22.5" customHeight="1">
      <c r="B339" s="39"/>
      <c r="C339" s="198" t="s">
        <v>487</v>
      </c>
      <c r="D339" s="198" t="s">
        <v>130</v>
      </c>
      <c r="E339" s="199" t="s">
        <v>488</v>
      </c>
      <c r="F339" s="200" t="s">
        <v>489</v>
      </c>
      <c r="G339" s="201" t="s">
        <v>226</v>
      </c>
      <c r="H339" s="202">
        <v>80</v>
      </c>
      <c r="I339" s="203"/>
      <c r="J339" s="204">
        <f>ROUND(I339*H339,2)</f>
        <v>0</v>
      </c>
      <c r="K339" s="200" t="s">
        <v>134</v>
      </c>
      <c r="L339" s="59"/>
      <c r="M339" s="205" t="s">
        <v>21</v>
      </c>
      <c r="N339" s="206" t="s">
        <v>43</v>
      </c>
      <c r="O339" s="40"/>
      <c r="P339" s="207">
        <f>O339*H339</f>
        <v>0</v>
      </c>
      <c r="Q339" s="207">
        <v>4.2999999999999999E-4</v>
      </c>
      <c r="R339" s="207">
        <f>Q339*H339</f>
        <v>3.44E-2</v>
      </c>
      <c r="S339" s="207">
        <v>0</v>
      </c>
      <c r="T339" s="208">
        <f>S339*H339</f>
        <v>0</v>
      </c>
      <c r="AR339" s="22" t="s">
        <v>212</v>
      </c>
      <c r="AT339" s="22" t="s">
        <v>130</v>
      </c>
      <c r="AU339" s="22" t="s">
        <v>80</v>
      </c>
      <c r="AY339" s="22" t="s">
        <v>128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22" t="s">
        <v>78</v>
      </c>
      <c r="BK339" s="209">
        <f>ROUND(I339*H339,2)</f>
        <v>0</v>
      </c>
      <c r="BL339" s="22" t="s">
        <v>212</v>
      </c>
      <c r="BM339" s="22" t="s">
        <v>490</v>
      </c>
    </row>
    <row r="340" spans="2:65" s="1" customFormat="1" ht="27">
      <c r="B340" s="39"/>
      <c r="C340" s="61"/>
      <c r="D340" s="210" t="s">
        <v>137</v>
      </c>
      <c r="E340" s="61"/>
      <c r="F340" s="211" t="s">
        <v>180</v>
      </c>
      <c r="G340" s="61"/>
      <c r="H340" s="61"/>
      <c r="I340" s="166"/>
      <c r="J340" s="61"/>
      <c r="K340" s="61"/>
      <c r="L340" s="59"/>
      <c r="M340" s="212"/>
      <c r="N340" s="40"/>
      <c r="O340" s="40"/>
      <c r="P340" s="40"/>
      <c r="Q340" s="40"/>
      <c r="R340" s="40"/>
      <c r="S340" s="40"/>
      <c r="T340" s="76"/>
      <c r="AT340" s="22" t="s">
        <v>137</v>
      </c>
      <c r="AU340" s="22" t="s">
        <v>80</v>
      </c>
    </row>
    <row r="341" spans="2:65" s="12" customFormat="1">
      <c r="B341" s="213"/>
      <c r="C341" s="214"/>
      <c r="D341" s="215" t="s">
        <v>139</v>
      </c>
      <c r="E341" s="216" t="s">
        <v>21</v>
      </c>
      <c r="F341" s="217" t="s">
        <v>487</v>
      </c>
      <c r="G341" s="214"/>
      <c r="H341" s="218">
        <v>80</v>
      </c>
      <c r="I341" s="219"/>
      <c r="J341" s="214"/>
      <c r="K341" s="214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139</v>
      </c>
      <c r="AU341" s="224" t="s">
        <v>80</v>
      </c>
      <c r="AV341" s="12" t="s">
        <v>80</v>
      </c>
      <c r="AW341" s="12" t="s">
        <v>35</v>
      </c>
      <c r="AX341" s="12" t="s">
        <v>78</v>
      </c>
      <c r="AY341" s="224" t="s">
        <v>128</v>
      </c>
    </row>
    <row r="342" spans="2:65" s="1" customFormat="1" ht="22.5" customHeight="1">
      <c r="B342" s="39"/>
      <c r="C342" s="198" t="s">
        <v>491</v>
      </c>
      <c r="D342" s="198" t="s">
        <v>130</v>
      </c>
      <c r="E342" s="199" t="s">
        <v>492</v>
      </c>
      <c r="F342" s="200" t="s">
        <v>493</v>
      </c>
      <c r="G342" s="201" t="s">
        <v>178</v>
      </c>
      <c r="H342" s="202">
        <v>34</v>
      </c>
      <c r="I342" s="203"/>
      <c r="J342" s="204">
        <f>ROUND(I342*H342,2)</f>
        <v>0</v>
      </c>
      <c r="K342" s="200" t="s">
        <v>134</v>
      </c>
      <c r="L342" s="59"/>
      <c r="M342" s="205" t="s">
        <v>21</v>
      </c>
      <c r="N342" s="206" t="s">
        <v>43</v>
      </c>
      <c r="O342" s="40"/>
      <c r="P342" s="207">
        <f>O342*H342</f>
        <v>0</v>
      </c>
      <c r="Q342" s="207">
        <v>1.2999999999999999E-4</v>
      </c>
      <c r="R342" s="207">
        <f>Q342*H342</f>
        <v>4.4199999999999995E-3</v>
      </c>
      <c r="S342" s="207">
        <v>0</v>
      </c>
      <c r="T342" s="208">
        <f>S342*H342</f>
        <v>0</v>
      </c>
      <c r="AR342" s="22" t="s">
        <v>212</v>
      </c>
      <c r="AT342" s="22" t="s">
        <v>130</v>
      </c>
      <c r="AU342" s="22" t="s">
        <v>80</v>
      </c>
      <c r="AY342" s="22" t="s">
        <v>128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22" t="s">
        <v>78</v>
      </c>
      <c r="BK342" s="209">
        <f>ROUND(I342*H342,2)</f>
        <v>0</v>
      </c>
      <c r="BL342" s="22" t="s">
        <v>212</v>
      </c>
      <c r="BM342" s="22" t="s">
        <v>494</v>
      </c>
    </row>
    <row r="343" spans="2:65" s="1" customFormat="1" ht="27">
      <c r="B343" s="39"/>
      <c r="C343" s="61"/>
      <c r="D343" s="210" t="s">
        <v>137</v>
      </c>
      <c r="E343" s="61"/>
      <c r="F343" s="211" t="s">
        <v>180</v>
      </c>
      <c r="G343" s="61"/>
      <c r="H343" s="61"/>
      <c r="I343" s="166"/>
      <c r="J343" s="61"/>
      <c r="K343" s="61"/>
      <c r="L343" s="59"/>
      <c r="M343" s="212"/>
      <c r="N343" s="40"/>
      <c r="O343" s="40"/>
      <c r="P343" s="40"/>
      <c r="Q343" s="40"/>
      <c r="R343" s="40"/>
      <c r="S343" s="40"/>
      <c r="T343" s="76"/>
      <c r="AT343" s="22" t="s">
        <v>137</v>
      </c>
      <c r="AU343" s="22" t="s">
        <v>80</v>
      </c>
    </row>
    <row r="344" spans="2:65" s="12" customFormat="1">
      <c r="B344" s="213"/>
      <c r="C344" s="214"/>
      <c r="D344" s="215" t="s">
        <v>139</v>
      </c>
      <c r="E344" s="216" t="s">
        <v>21</v>
      </c>
      <c r="F344" s="217" t="s">
        <v>293</v>
      </c>
      <c r="G344" s="214"/>
      <c r="H344" s="218">
        <v>34</v>
      </c>
      <c r="I344" s="219"/>
      <c r="J344" s="214"/>
      <c r="K344" s="214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139</v>
      </c>
      <c r="AU344" s="224" t="s">
        <v>80</v>
      </c>
      <c r="AV344" s="12" t="s">
        <v>80</v>
      </c>
      <c r="AW344" s="12" t="s">
        <v>35</v>
      </c>
      <c r="AX344" s="12" t="s">
        <v>78</v>
      </c>
      <c r="AY344" s="224" t="s">
        <v>128</v>
      </c>
    </row>
    <row r="345" spans="2:65" s="1" customFormat="1" ht="22.5" customHeight="1">
      <c r="B345" s="39"/>
      <c r="C345" s="225" t="s">
        <v>495</v>
      </c>
      <c r="D345" s="225" t="s">
        <v>168</v>
      </c>
      <c r="E345" s="226" t="s">
        <v>496</v>
      </c>
      <c r="F345" s="227" t="s">
        <v>497</v>
      </c>
      <c r="G345" s="228" t="s">
        <v>178</v>
      </c>
      <c r="H345" s="229">
        <v>34</v>
      </c>
      <c r="I345" s="230"/>
      <c r="J345" s="231">
        <f>ROUND(I345*H345,2)</f>
        <v>0</v>
      </c>
      <c r="K345" s="227" t="s">
        <v>134</v>
      </c>
      <c r="L345" s="232"/>
      <c r="M345" s="233" t="s">
        <v>21</v>
      </c>
      <c r="N345" s="234" t="s">
        <v>43</v>
      </c>
      <c r="O345" s="40"/>
      <c r="P345" s="207">
        <f>O345*H345</f>
        <v>0</v>
      </c>
      <c r="Q345" s="207">
        <v>1.3999999999999999E-4</v>
      </c>
      <c r="R345" s="207">
        <f>Q345*H345</f>
        <v>4.7599999999999995E-3</v>
      </c>
      <c r="S345" s="207">
        <v>0</v>
      </c>
      <c r="T345" s="208">
        <f>S345*H345</f>
        <v>0</v>
      </c>
      <c r="AR345" s="22" t="s">
        <v>286</v>
      </c>
      <c r="AT345" s="22" t="s">
        <v>168</v>
      </c>
      <c r="AU345" s="22" t="s">
        <v>80</v>
      </c>
      <c r="AY345" s="22" t="s">
        <v>128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22" t="s">
        <v>78</v>
      </c>
      <c r="BK345" s="209">
        <f>ROUND(I345*H345,2)</f>
        <v>0</v>
      </c>
      <c r="BL345" s="22" t="s">
        <v>212</v>
      </c>
      <c r="BM345" s="22" t="s">
        <v>498</v>
      </c>
    </row>
    <row r="346" spans="2:65" s="1" customFormat="1" ht="27">
      <c r="B346" s="39"/>
      <c r="C346" s="61"/>
      <c r="D346" s="210" t="s">
        <v>137</v>
      </c>
      <c r="E346" s="61"/>
      <c r="F346" s="211" t="s">
        <v>180</v>
      </c>
      <c r="G346" s="61"/>
      <c r="H346" s="61"/>
      <c r="I346" s="166"/>
      <c r="J346" s="61"/>
      <c r="K346" s="61"/>
      <c r="L346" s="59"/>
      <c r="M346" s="212"/>
      <c r="N346" s="40"/>
      <c r="O346" s="40"/>
      <c r="P346" s="40"/>
      <c r="Q346" s="40"/>
      <c r="R346" s="40"/>
      <c r="S346" s="40"/>
      <c r="T346" s="76"/>
      <c r="AT346" s="22" t="s">
        <v>137</v>
      </c>
      <c r="AU346" s="22" t="s">
        <v>80</v>
      </c>
    </row>
    <row r="347" spans="2:65" s="12" customFormat="1">
      <c r="B347" s="213"/>
      <c r="C347" s="214"/>
      <c r="D347" s="215" t="s">
        <v>139</v>
      </c>
      <c r="E347" s="216" t="s">
        <v>21</v>
      </c>
      <c r="F347" s="217" t="s">
        <v>293</v>
      </c>
      <c r="G347" s="214"/>
      <c r="H347" s="218">
        <v>34</v>
      </c>
      <c r="I347" s="219"/>
      <c r="J347" s="214"/>
      <c r="K347" s="214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139</v>
      </c>
      <c r="AU347" s="224" t="s">
        <v>80</v>
      </c>
      <c r="AV347" s="12" t="s">
        <v>80</v>
      </c>
      <c r="AW347" s="12" t="s">
        <v>35</v>
      </c>
      <c r="AX347" s="12" t="s">
        <v>78</v>
      </c>
      <c r="AY347" s="224" t="s">
        <v>128</v>
      </c>
    </row>
    <row r="348" spans="2:65" s="1" customFormat="1" ht="22.5" customHeight="1">
      <c r="B348" s="39"/>
      <c r="C348" s="198" t="s">
        <v>499</v>
      </c>
      <c r="D348" s="198" t="s">
        <v>130</v>
      </c>
      <c r="E348" s="199" t="s">
        <v>500</v>
      </c>
      <c r="F348" s="200" t="s">
        <v>501</v>
      </c>
      <c r="G348" s="201" t="s">
        <v>502</v>
      </c>
      <c r="H348" s="202">
        <v>9</v>
      </c>
      <c r="I348" s="203"/>
      <c r="J348" s="204">
        <f>ROUND(I348*H348,2)</f>
        <v>0</v>
      </c>
      <c r="K348" s="200" t="s">
        <v>134</v>
      </c>
      <c r="L348" s="59"/>
      <c r="M348" s="205" t="s">
        <v>21</v>
      </c>
      <c r="N348" s="206" t="s">
        <v>43</v>
      </c>
      <c r="O348" s="40"/>
      <c r="P348" s="207">
        <f>O348*H348</f>
        <v>0</v>
      </c>
      <c r="Q348" s="207">
        <v>2.5000000000000001E-4</v>
      </c>
      <c r="R348" s="207">
        <f>Q348*H348</f>
        <v>2.2500000000000003E-3</v>
      </c>
      <c r="S348" s="207">
        <v>0</v>
      </c>
      <c r="T348" s="208">
        <f>S348*H348</f>
        <v>0</v>
      </c>
      <c r="AR348" s="22" t="s">
        <v>212</v>
      </c>
      <c r="AT348" s="22" t="s">
        <v>130</v>
      </c>
      <c r="AU348" s="22" t="s">
        <v>80</v>
      </c>
      <c r="AY348" s="22" t="s">
        <v>128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22" t="s">
        <v>78</v>
      </c>
      <c r="BK348" s="209">
        <f>ROUND(I348*H348,2)</f>
        <v>0</v>
      </c>
      <c r="BL348" s="22" t="s">
        <v>212</v>
      </c>
      <c r="BM348" s="22" t="s">
        <v>503</v>
      </c>
    </row>
    <row r="349" spans="2:65" s="1" customFormat="1" ht="27">
      <c r="B349" s="39"/>
      <c r="C349" s="61"/>
      <c r="D349" s="210" t="s">
        <v>137</v>
      </c>
      <c r="E349" s="61"/>
      <c r="F349" s="211" t="s">
        <v>180</v>
      </c>
      <c r="G349" s="61"/>
      <c r="H349" s="61"/>
      <c r="I349" s="166"/>
      <c r="J349" s="61"/>
      <c r="K349" s="61"/>
      <c r="L349" s="59"/>
      <c r="M349" s="212"/>
      <c r="N349" s="40"/>
      <c r="O349" s="40"/>
      <c r="P349" s="40"/>
      <c r="Q349" s="40"/>
      <c r="R349" s="40"/>
      <c r="S349" s="40"/>
      <c r="T349" s="76"/>
      <c r="AT349" s="22" t="s">
        <v>137</v>
      </c>
      <c r="AU349" s="22" t="s">
        <v>80</v>
      </c>
    </row>
    <row r="350" spans="2:65" s="12" customFormat="1">
      <c r="B350" s="213"/>
      <c r="C350" s="214"/>
      <c r="D350" s="215" t="s">
        <v>139</v>
      </c>
      <c r="E350" s="216" t="s">
        <v>21</v>
      </c>
      <c r="F350" s="217" t="s">
        <v>175</v>
      </c>
      <c r="G350" s="214"/>
      <c r="H350" s="218">
        <v>9</v>
      </c>
      <c r="I350" s="219"/>
      <c r="J350" s="214"/>
      <c r="K350" s="214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139</v>
      </c>
      <c r="AU350" s="224" t="s">
        <v>80</v>
      </c>
      <c r="AV350" s="12" t="s">
        <v>80</v>
      </c>
      <c r="AW350" s="12" t="s">
        <v>35</v>
      </c>
      <c r="AX350" s="12" t="s">
        <v>78</v>
      </c>
      <c r="AY350" s="224" t="s">
        <v>128</v>
      </c>
    </row>
    <row r="351" spans="2:65" s="1" customFormat="1" ht="22.5" customHeight="1">
      <c r="B351" s="39"/>
      <c r="C351" s="198" t="s">
        <v>504</v>
      </c>
      <c r="D351" s="198" t="s">
        <v>130</v>
      </c>
      <c r="E351" s="199" t="s">
        <v>505</v>
      </c>
      <c r="F351" s="200" t="s">
        <v>506</v>
      </c>
      <c r="G351" s="201" t="s">
        <v>178</v>
      </c>
      <c r="H351" s="202">
        <v>1</v>
      </c>
      <c r="I351" s="203"/>
      <c r="J351" s="204">
        <f>ROUND(I351*H351,2)</f>
        <v>0</v>
      </c>
      <c r="K351" s="200" t="s">
        <v>134</v>
      </c>
      <c r="L351" s="59"/>
      <c r="M351" s="205" t="s">
        <v>21</v>
      </c>
      <c r="N351" s="206" t="s">
        <v>43</v>
      </c>
      <c r="O351" s="40"/>
      <c r="P351" s="207">
        <f>O351*H351</f>
        <v>0</v>
      </c>
      <c r="Q351" s="207">
        <v>6.2E-4</v>
      </c>
      <c r="R351" s="207">
        <f>Q351*H351</f>
        <v>6.2E-4</v>
      </c>
      <c r="S351" s="207">
        <v>0</v>
      </c>
      <c r="T351" s="208">
        <f>S351*H351</f>
        <v>0</v>
      </c>
      <c r="AR351" s="22" t="s">
        <v>212</v>
      </c>
      <c r="AT351" s="22" t="s">
        <v>130</v>
      </c>
      <c r="AU351" s="22" t="s">
        <v>80</v>
      </c>
      <c r="AY351" s="22" t="s">
        <v>128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22" t="s">
        <v>78</v>
      </c>
      <c r="BK351" s="209">
        <f>ROUND(I351*H351,2)</f>
        <v>0</v>
      </c>
      <c r="BL351" s="22" t="s">
        <v>212</v>
      </c>
      <c r="BM351" s="22" t="s">
        <v>507</v>
      </c>
    </row>
    <row r="352" spans="2:65" s="1" customFormat="1" ht="27">
      <c r="B352" s="39"/>
      <c r="C352" s="61"/>
      <c r="D352" s="210" t="s">
        <v>137</v>
      </c>
      <c r="E352" s="61"/>
      <c r="F352" s="211" t="s">
        <v>180</v>
      </c>
      <c r="G352" s="61"/>
      <c r="H352" s="61"/>
      <c r="I352" s="166"/>
      <c r="J352" s="61"/>
      <c r="K352" s="61"/>
      <c r="L352" s="59"/>
      <c r="M352" s="212"/>
      <c r="N352" s="40"/>
      <c r="O352" s="40"/>
      <c r="P352" s="40"/>
      <c r="Q352" s="40"/>
      <c r="R352" s="40"/>
      <c r="S352" s="40"/>
      <c r="T352" s="76"/>
      <c r="AT352" s="22" t="s">
        <v>137</v>
      </c>
      <c r="AU352" s="22" t="s">
        <v>80</v>
      </c>
    </row>
    <row r="353" spans="2:65" s="12" customFormat="1">
      <c r="B353" s="213"/>
      <c r="C353" s="214"/>
      <c r="D353" s="215" t="s">
        <v>139</v>
      </c>
      <c r="E353" s="216" t="s">
        <v>21</v>
      </c>
      <c r="F353" s="217" t="s">
        <v>78</v>
      </c>
      <c r="G353" s="214"/>
      <c r="H353" s="218">
        <v>1</v>
      </c>
      <c r="I353" s="219"/>
      <c r="J353" s="214"/>
      <c r="K353" s="214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139</v>
      </c>
      <c r="AU353" s="224" t="s">
        <v>80</v>
      </c>
      <c r="AV353" s="12" t="s">
        <v>80</v>
      </c>
      <c r="AW353" s="12" t="s">
        <v>35</v>
      </c>
      <c r="AX353" s="12" t="s">
        <v>78</v>
      </c>
      <c r="AY353" s="224" t="s">
        <v>128</v>
      </c>
    </row>
    <row r="354" spans="2:65" s="1" customFormat="1" ht="31.5" customHeight="1">
      <c r="B354" s="39"/>
      <c r="C354" s="198" t="s">
        <v>508</v>
      </c>
      <c r="D354" s="198" t="s">
        <v>130</v>
      </c>
      <c r="E354" s="199" t="s">
        <v>509</v>
      </c>
      <c r="F354" s="200" t="s">
        <v>510</v>
      </c>
      <c r="G354" s="201" t="s">
        <v>178</v>
      </c>
      <c r="H354" s="202">
        <v>16</v>
      </c>
      <c r="I354" s="203"/>
      <c r="J354" s="204">
        <f>ROUND(I354*H354,2)</f>
        <v>0</v>
      </c>
      <c r="K354" s="200" t="s">
        <v>134</v>
      </c>
      <c r="L354" s="59"/>
      <c r="M354" s="205" t="s">
        <v>21</v>
      </c>
      <c r="N354" s="206" t="s">
        <v>43</v>
      </c>
      <c r="O354" s="40"/>
      <c r="P354" s="207">
        <f>O354*H354</f>
        <v>0</v>
      </c>
      <c r="Q354" s="207">
        <v>2.0000000000000002E-5</v>
      </c>
      <c r="R354" s="207">
        <f>Q354*H354</f>
        <v>3.2000000000000003E-4</v>
      </c>
      <c r="S354" s="207">
        <v>0</v>
      </c>
      <c r="T354" s="208">
        <f>S354*H354</f>
        <v>0</v>
      </c>
      <c r="AR354" s="22" t="s">
        <v>212</v>
      </c>
      <c r="AT354" s="22" t="s">
        <v>130</v>
      </c>
      <c r="AU354" s="22" t="s">
        <v>80</v>
      </c>
      <c r="AY354" s="22" t="s">
        <v>128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22" t="s">
        <v>78</v>
      </c>
      <c r="BK354" s="209">
        <f>ROUND(I354*H354,2)</f>
        <v>0</v>
      </c>
      <c r="BL354" s="22" t="s">
        <v>212</v>
      </c>
      <c r="BM354" s="22" t="s">
        <v>511</v>
      </c>
    </row>
    <row r="355" spans="2:65" s="1" customFormat="1" ht="27">
      <c r="B355" s="39"/>
      <c r="C355" s="61"/>
      <c r="D355" s="210" t="s">
        <v>137</v>
      </c>
      <c r="E355" s="61"/>
      <c r="F355" s="211" t="s">
        <v>180</v>
      </c>
      <c r="G355" s="61"/>
      <c r="H355" s="61"/>
      <c r="I355" s="166"/>
      <c r="J355" s="61"/>
      <c r="K355" s="61"/>
      <c r="L355" s="59"/>
      <c r="M355" s="212"/>
      <c r="N355" s="40"/>
      <c r="O355" s="40"/>
      <c r="P355" s="40"/>
      <c r="Q355" s="40"/>
      <c r="R355" s="40"/>
      <c r="S355" s="40"/>
      <c r="T355" s="76"/>
      <c r="AT355" s="22" t="s">
        <v>137</v>
      </c>
      <c r="AU355" s="22" t="s">
        <v>80</v>
      </c>
    </row>
    <row r="356" spans="2:65" s="12" customFormat="1">
      <c r="B356" s="213"/>
      <c r="C356" s="214"/>
      <c r="D356" s="215" t="s">
        <v>139</v>
      </c>
      <c r="E356" s="216" t="s">
        <v>21</v>
      </c>
      <c r="F356" s="217" t="s">
        <v>512</v>
      </c>
      <c r="G356" s="214"/>
      <c r="H356" s="218">
        <v>16</v>
      </c>
      <c r="I356" s="219"/>
      <c r="J356" s="214"/>
      <c r="K356" s="214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139</v>
      </c>
      <c r="AU356" s="224" t="s">
        <v>80</v>
      </c>
      <c r="AV356" s="12" t="s">
        <v>80</v>
      </c>
      <c r="AW356" s="12" t="s">
        <v>35</v>
      </c>
      <c r="AX356" s="12" t="s">
        <v>78</v>
      </c>
      <c r="AY356" s="224" t="s">
        <v>128</v>
      </c>
    </row>
    <row r="357" spans="2:65" s="1" customFormat="1" ht="22.5" customHeight="1">
      <c r="B357" s="39"/>
      <c r="C357" s="225" t="s">
        <v>513</v>
      </c>
      <c r="D357" s="225" t="s">
        <v>168</v>
      </c>
      <c r="E357" s="226" t="s">
        <v>514</v>
      </c>
      <c r="F357" s="227" t="s">
        <v>515</v>
      </c>
      <c r="G357" s="228" t="s">
        <v>178</v>
      </c>
      <c r="H357" s="229">
        <v>4</v>
      </c>
      <c r="I357" s="230"/>
      <c r="J357" s="231">
        <f>ROUND(I357*H357,2)</f>
        <v>0</v>
      </c>
      <c r="K357" s="227" t="s">
        <v>134</v>
      </c>
      <c r="L357" s="232"/>
      <c r="M357" s="233" t="s">
        <v>21</v>
      </c>
      <c r="N357" s="234" t="s">
        <v>43</v>
      </c>
      <c r="O357" s="40"/>
      <c r="P357" s="207">
        <f>O357*H357</f>
        <v>0</v>
      </c>
      <c r="Q357" s="207">
        <v>2.5000000000000001E-4</v>
      </c>
      <c r="R357" s="207">
        <f>Q357*H357</f>
        <v>1E-3</v>
      </c>
      <c r="S357" s="207">
        <v>0</v>
      </c>
      <c r="T357" s="208">
        <f>S357*H357</f>
        <v>0</v>
      </c>
      <c r="AR357" s="22" t="s">
        <v>286</v>
      </c>
      <c r="AT357" s="22" t="s">
        <v>168</v>
      </c>
      <c r="AU357" s="22" t="s">
        <v>80</v>
      </c>
      <c r="AY357" s="22" t="s">
        <v>128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22" t="s">
        <v>78</v>
      </c>
      <c r="BK357" s="209">
        <f>ROUND(I357*H357,2)</f>
        <v>0</v>
      </c>
      <c r="BL357" s="22" t="s">
        <v>212</v>
      </c>
      <c r="BM357" s="22" t="s">
        <v>516</v>
      </c>
    </row>
    <row r="358" spans="2:65" s="1" customFormat="1" ht="27">
      <c r="B358" s="39"/>
      <c r="C358" s="61"/>
      <c r="D358" s="210" t="s">
        <v>137</v>
      </c>
      <c r="E358" s="61"/>
      <c r="F358" s="211" t="s">
        <v>180</v>
      </c>
      <c r="G358" s="61"/>
      <c r="H358" s="61"/>
      <c r="I358" s="166"/>
      <c r="J358" s="61"/>
      <c r="K358" s="61"/>
      <c r="L358" s="59"/>
      <c r="M358" s="212"/>
      <c r="N358" s="40"/>
      <c r="O358" s="40"/>
      <c r="P358" s="40"/>
      <c r="Q358" s="40"/>
      <c r="R358" s="40"/>
      <c r="S358" s="40"/>
      <c r="T358" s="76"/>
      <c r="AT358" s="22" t="s">
        <v>137</v>
      </c>
      <c r="AU358" s="22" t="s">
        <v>80</v>
      </c>
    </row>
    <row r="359" spans="2:65" s="12" customFormat="1">
      <c r="B359" s="213"/>
      <c r="C359" s="214"/>
      <c r="D359" s="215" t="s">
        <v>139</v>
      </c>
      <c r="E359" s="216" t="s">
        <v>21</v>
      </c>
      <c r="F359" s="217" t="s">
        <v>135</v>
      </c>
      <c r="G359" s="214"/>
      <c r="H359" s="218">
        <v>4</v>
      </c>
      <c r="I359" s="219"/>
      <c r="J359" s="214"/>
      <c r="K359" s="214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139</v>
      </c>
      <c r="AU359" s="224" t="s">
        <v>80</v>
      </c>
      <c r="AV359" s="12" t="s">
        <v>80</v>
      </c>
      <c r="AW359" s="12" t="s">
        <v>35</v>
      </c>
      <c r="AX359" s="12" t="s">
        <v>78</v>
      </c>
      <c r="AY359" s="224" t="s">
        <v>128</v>
      </c>
    </row>
    <row r="360" spans="2:65" s="1" customFormat="1" ht="22.5" customHeight="1">
      <c r="B360" s="39"/>
      <c r="C360" s="225" t="s">
        <v>517</v>
      </c>
      <c r="D360" s="225" t="s">
        <v>168</v>
      </c>
      <c r="E360" s="226" t="s">
        <v>518</v>
      </c>
      <c r="F360" s="227" t="s">
        <v>519</v>
      </c>
      <c r="G360" s="228" t="s">
        <v>178</v>
      </c>
      <c r="H360" s="229">
        <v>4</v>
      </c>
      <c r="I360" s="230"/>
      <c r="J360" s="231">
        <f>ROUND(I360*H360,2)</f>
        <v>0</v>
      </c>
      <c r="K360" s="227" t="s">
        <v>134</v>
      </c>
      <c r="L360" s="232"/>
      <c r="M360" s="233" t="s">
        <v>21</v>
      </c>
      <c r="N360" s="234" t="s">
        <v>43</v>
      </c>
      <c r="O360" s="40"/>
      <c r="P360" s="207">
        <f>O360*H360</f>
        <v>0</v>
      </c>
      <c r="Q360" s="207">
        <v>3.3E-4</v>
      </c>
      <c r="R360" s="207">
        <f>Q360*H360</f>
        <v>1.32E-3</v>
      </c>
      <c r="S360" s="207">
        <v>0</v>
      </c>
      <c r="T360" s="208">
        <f>S360*H360</f>
        <v>0</v>
      </c>
      <c r="AR360" s="22" t="s">
        <v>286</v>
      </c>
      <c r="AT360" s="22" t="s">
        <v>168</v>
      </c>
      <c r="AU360" s="22" t="s">
        <v>80</v>
      </c>
      <c r="AY360" s="22" t="s">
        <v>128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22" t="s">
        <v>78</v>
      </c>
      <c r="BK360" s="209">
        <f>ROUND(I360*H360,2)</f>
        <v>0</v>
      </c>
      <c r="BL360" s="22" t="s">
        <v>212</v>
      </c>
      <c r="BM360" s="22" t="s">
        <v>520</v>
      </c>
    </row>
    <row r="361" spans="2:65" s="1" customFormat="1" ht="27">
      <c r="B361" s="39"/>
      <c r="C361" s="61"/>
      <c r="D361" s="210" t="s">
        <v>137</v>
      </c>
      <c r="E361" s="61"/>
      <c r="F361" s="211" t="s">
        <v>180</v>
      </c>
      <c r="G361" s="61"/>
      <c r="H361" s="61"/>
      <c r="I361" s="166"/>
      <c r="J361" s="61"/>
      <c r="K361" s="61"/>
      <c r="L361" s="59"/>
      <c r="M361" s="212"/>
      <c r="N361" s="40"/>
      <c r="O361" s="40"/>
      <c r="P361" s="40"/>
      <c r="Q361" s="40"/>
      <c r="R361" s="40"/>
      <c r="S361" s="40"/>
      <c r="T361" s="76"/>
      <c r="AT361" s="22" t="s">
        <v>137</v>
      </c>
      <c r="AU361" s="22" t="s">
        <v>80</v>
      </c>
    </row>
    <row r="362" spans="2:65" s="12" customFormat="1">
      <c r="B362" s="213"/>
      <c r="C362" s="214"/>
      <c r="D362" s="215" t="s">
        <v>139</v>
      </c>
      <c r="E362" s="216" t="s">
        <v>21</v>
      </c>
      <c r="F362" s="217" t="s">
        <v>135</v>
      </c>
      <c r="G362" s="214"/>
      <c r="H362" s="218">
        <v>4</v>
      </c>
      <c r="I362" s="219"/>
      <c r="J362" s="214"/>
      <c r="K362" s="214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139</v>
      </c>
      <c r="AU362" s="224" t="s">
        <v>80</v>
      </c>
      <c r="AV362" s="12" t="s">
        <v>80</v>
      </c>
      <c r="AW362" s="12" t="s">
        <v>35</v>
      </c>
      <c r="AX362" s="12" t="s">
        <v>78</v>
      </c>
      <c r="AY362" s="224" t="s">
        <v>128</v>
      </c>
    </row>
    <row r="363" spans="2:65" s="1" customFormat="1" ht="22.5" customHeight="1">
      <c r="B363" s="39"/>
      <c r="C363" s="225" t="s">
        <v>521</v>
      </c>
      <c r="D363" s="225" t="s">
        <v>168</v>
      </c>
      <c r="E363" s="226" t="s">
        <v>522</v>
      </c>
      <c r="F363" s="227" t="s">
        <v>523</v>
      </c>
      <c r="G363" s="228" t="s">
        <v>178</v>
      </c>
      <c r="H363" s="229">
        <v>8</v>
      </c>
      <c r="I363" s="230"/>
      <c r="J363" s="231">
        <f>ROUND(I363*H363,2)</f>
        <v>0</v>
      </c>
      <c r="K363" s="227" t="s">
        <v>134</v>
      </c>
      <c r="L363" s="232"/>
      <c r="M363" s="233" t="s">
        <v>21</v>
      </c>
      <c r="N363" s="234" t="s">
        <v>43</v>
      </c>
      <c r="O363" s="40"/>
      <c r="P363" s="207">
        <f>O363*H363</f>
        <v>0</v>
      </c>
      <c r="Q363" s="207">
        <v>3.0000000000000001E-5</v>
      </c>
      <c r="R363" s="207">
        <f>Q363*H363</f>
        <v>2.4000000000000001E-4</v>
      </c>
      <c r="S363" s="207">
        <v>0</v>
      </c>
      <c r="T363" s="208">
        <f>S363*H363</f>
        <v>0</v>
      </c>
      <c r="AR363" s="22" t="s">
        <v>286</v>
      </c>
      <c r="AT363" s="22" t="s">
        <v>168</v>
      </c>
      <c r="AU363" s="22" t="s">
        <v>80</v>
      </c>
      <c r="AY363" s="22" t="s">
        <v>128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22" t="s">
        <v>78</v>
      </c>
      <c r="BK363" s="209">
        <f>ROUND(I363*H363,2)</f>
        <v>0</v>
      </c>
      <c r="BL363" s="22" t="s">
        <v>212</v>
      </c>
      <c r="BM363" s="22" t="s">
        <v>524</v>
      </c>
    </row>
    <row r="364" spans="2:65" s="1" customFormat="1" ht="27">
      <c r="B364" s="39"/>
      <c r="C364" s="61"/>
      <c r="D364" s="210" t="s">
        <v>137</v>
      </c>
      <c r="E364" s="61"/>
      <c r="F364" s="211" t="s">
        <v>180</v>
      </c>
      <c r="G364" s="61"/>
      <c r="H364" s="61"/>
      <c r="I364" s="166"/>
      <c r="J364" s="61"/>
      <c r="K364" s="61"/>
      <c r="L364" s="59"/>
      <c r="M364" s="212"/>
      <c r="N364" s="40"/>
      <c r="O364" s="40"/>
      <c r="P364" s="40"/>
      <c r="Q364" s="40"/>
      <c r="R364" s="40"/>
      <c r="S364" s="40"/>
      <c r="T364" s="76"/>
      <c r="AT364" s="22" t="s">
        <v>137</v>
      </c>
      <c r="AU364" s="22" t="s">
        <v>80</v>
      </c>
    </row>
    <row r="365" spans="2:65" s="12" customFormat="1">
      <c r="B365" s="213"/>
      <c r="C365" s="214"/>
      <c r="D365" s="215" t="s">
        <v>139</v>
      </c>
      <c r="E365" s="216" t="s">
        <v>21</v>
      </c>
      <c r="F365" s="217" t="s">
        <v>167</v>
      </c>
      <c r="G365" s="214"/>
      <c r="H365" s="218">
        <v>8</v>
      </c>
      <c r="I365" s="219"/>
      <c r="J365" s="214"/>
      <c r="K365" s="214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139</v>
      </c>
      <c r="AU365" s="224" t="s">
        <v>80</v>
      </c>
      <c r="AV365" s="12" t="s">
        <v>80</v>
      </c>
      <c r="AW365" s="12" t="s">
        <v>35</v>
      </c>
      <c r="AX365" s="12" t="s">
        <v>78</v>
      </c>
      <c r="AY365" s="224" t="s">
        <v>128</v>
      </c>
    </row>
    <row r="366" spans="2:65" s="1" customFormat="1" ht="31.5" customHeight="1">
      <c r="B366" s="39"/>
      <c r="C366" s="198" t="s">
        <v>525</v>
      </c>
      <c r="D366" s="198" t="s">
        <v>130</v>
      </c>
      <c r="E366" s="199" t="s">
        <v>526</v>
      </c>
      <c r="F366" s="200" t="s">
        <v>527</v>
      </c>
      <c r="G366" s="201" t="s">
        <v>178</v>
      </c>
      <c r="H366" s="202">
        <v>8</v>
      </c>
      <c r="I366" s="203"/>
      <c r="J366" s="204">
        <f>ROUND(I366*H366,2)</f>
        <v>0</v>
      </c>
      <c r="K366" s="200" t="s">
        <v>134</v>
      </c>
      <c r="L366" s="59"/>
      <c r="M366" s="205" t="s">
        <v>21</v>
      </c>
      <c r="N366" s="206" t="s">
        <v>43</v>
      </c>
      <c r="O366" s="40"/>
      <c r="P366" s="207">
        <f>O366*H366</f>
        <v>0</v>
      </c>
      <c r="Q366" s="207">
        <v>2.0000000000000002E-5</v>
      </c>
      <c r="R366" s="207">
        <f>Q366*H366</f>
        <v>1.6000000000000001E-4</v>
      </c>
      <c r="S366" s="207">
        <v>0</v>
      </c>
      <c r="T366" s="208">
        <f>S366*H366</f>
        <v>0</v>
      </c>
      <c r="AR366" s="22" t="s">
        <v>212</v>
      </c>
      <c r="AT366" s="22" t="s">
        <v>130</v>
      </c>
      <c r="AU366" s="22" t="s">
        <v>80</v>
      </c>
      <c r="AY366" s="22" t="s">
        <v>128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22" t="s">
        <v>78</v>
      </c>
      <c r="BK366" s="209">
        <f>ROUND(I366*H366,2)</f>
        <v>0</v>
      </c>
      <c r="BL366" s="22" t="s">
        <v>212</v>
      </c>
      <c r="BM366" s="22" t="s">
        <v>528</v>
      </c>
    </row>
    <row r="367" spans="2:65" s="1" customFormat="1" ht="27">
      <c r="B367" s="39"/>
      <c r="C367" s="61"/>
      <c r="D367" s="210" t="s">
        <v>137</v>
      </c>
      <c r="E367" s="61"/>
      <c r="F367" s="211" t="s">
        <v>180</v>
      </c>
      <c r="G367" s="61"/>
      <c r="H367" s="61"/>
      <c r="I367" s="166"/>
      <c r="J367" s="61"/>
      <c r="K367" s="61"/>
      <c r="L367" s="59"/>
      <c r="M367" s="212"/>
      <c r="N367" s="40"/>
      <c r="O367" s="40"/>
      <c r="P367" s="40"/>
      <c r="Q367" s="40"/>
      <c r="R367" s="40"/>
      <c r="S367" s="40"/>
      <c r="T367" s="76"/>
      <c r="AT367" s="22" t="s">
        <v>137</v>
      </c>
      <c r="AU367" s="22" t="s">
        <v>80</v>
      </c>
    </row>
    <row r="368" spans="2:65" s="12" customFormat="1">
      <c r="B368" s="213"/>
      <c r="C368" s="214"/>
      <c r="D368" s="215" t="s">
        <v>139</v>
      </c>
      <c r="E368" s="216" t="s">
        <v>21</v>
      </c>
      <c r="F368" s="217" t="s">
        <v>311</v>
      </c>
      <c r="G368" s="214"/>
      <c r="H368" s="218">
        <v>8</v>
      </c>
      <c r="I368" s="219"/>
      <c r="J368" s="214"/>
      <c r="K368" s="214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139</v>
      </c>
      <c r="AU368" s="224" t="s">
        <v>80</v>
      </c>
      <c r="AV368" s="12" t="s">
        <v>80</v>
      </c>
      <c r="AW368" s="12" t="s">
        <v>35</v>
      </c>
      <c r="AX368" s="12" t="s">
        <v>78</v>
      </c>
      <c r="AY368" s="224" t="s">
        <v>128</v>
      </c>
    </row>
    <row r="369" spans="2:65" s="1" customFormat="1" ht="22.5" customHeight="1">
      <c r="B369" s="39"/>
      <c r="C369" s="225" t="s">
        <v>529</v>
      </c>
      <c r="D369" s="225" t="s">
        <v>168</v>
      </c>
      <c r="E369" s="226" t="s">
        <v>530</v>
      </c>
      <c r="F369" s="227" t="s">
        <v>531</v>
      </c>
      <c r="G369" s="228" t="s">
        <v>178</v>
      </c>
      <c r="H369" s="229">
        <v>4</v>
      </c>
      <c r="I369" s="230"/>
      <c r="J369" s="231">
        <f>ROUND(I369*H369,2)</f>
        <v>0</v>
      </c>
      <c r="K369" s="227" t="s">
        <v>134</v>
      </c>
      <c r="L369" s="232"/>
      <c r="M369" s="233" t="s">
        <v>21</v>
      </c>
      <c r="N369" s="234" t="s">
        <v>43</v>
      </c>
      <c r="O369" s="40"/>
      <c r="P369" s="207">
        <f>O369*H369</f>
        <v>0</v>
      </c>
      <c r="Q369" s="207">
        <v>1.8000000000000001E-4</v>
      </c>
      <c r="R369" s="207">
        <f>Q369*H369</f>
        <v>7.2000000000000005E-4</v>
      </c>
      <c r="S369" s="207">
        <v>0</v>
      </c>
      <c r="T369" s="208">
        <f>S369*H369</f>
        <v>0</v>
      </c>
      <c r="AR369" s="22" t="s">
        <v>286</v>
      </c>
      <c r="AT369" s="22" t="s">
        <v>168</v>
      </c>
      <c r="AU369" s="22" t="s">
        <v>80</v>
      </c>
      <c r="AY369" s="22" t="s">
        <v>128</v>
      </c>
      <c r="BE369" s="209">
        <f>IF(N369="základní",J369,0)</f>
        <v>0</v>
      </c>
      <c r="BF369" s="209">
        <f>IF(N369="snížená",J369,0)</f>
        <v>0</v>
      </c>
      <c r="BG369" s="209">
        <f>IF(N369="zákl. přenesená",J369,0)</f>
        <v>0</v>
      </c>
      <c r="BH369" s="209">
        <f>IF(N369="sníž. přenesená",J369,0)</f>
        <v>0</v>
      </c>
      <c r="BI369" s="209">
        <f>IF(N369="nulová",J369,0)</f>
        <v>0</v>
      </c>
      <c r="BJ369" s="22" t="s">
        <v>78</v>
      </c>
      <c r="BK369" s="209">
        <f>ROUND(I369*H369,2)</f>
        <v>0</v>
      </c>
      <c r="BL369" s="22" t="s">
        <v>212</v>
      </c>
      <c r="BM369" s="22" t="s">
        <v>532</v>
      </c>
    </row>
    <row r="370" spans="2:65" s="1" customFormat="1" ht="27">
      <c r="B370" s="39"/>
      <c r="C370" s="61"/>
      <c r="D370" s="210" t="s">
        <v>137</v>
      </c>
      <c r="E370" s="61"/>
      <c r="F370" s="211" t="s">
        <v>180</v>
      </c>
      <c r="G370" s="61"/>
      <c r="H370" s="61"/>
      <c r="I370" s="166"/>
      <c r="J370" s="61"/>
      <c r="K370" s="61"/>
      <c r="L370" s="59"/>
      <c r="M370" s="212"/>
      <c r="N370" s="40"/>
      <c r="O370" s="40"/>
      <c r="P370" s="40"/>
      <c r="Q370" s="40"/>
      <c r="R370" s="40"/>
      <c r="S370" s="40"/>
      <c r="T370" s="76"/>
      <c r="AT370" s="22" t="s">
        <v>137</v>
      </c>
      <c r="AU370" s="22" t="s">
        <v>80</v>
      </c>
    </row>
    <row r="371" spans="2:65" s="12" customFormat="1">
      <c r="B371" s="213"/>
      <c r="C371" s="214"/>
      <c r="D371" s="215" t="s">
        <v>139</v>
      </c>
      <c r="E371" s="216" t="s">
        <v>21</v>
      </c>
      <c r="F371" s="217" t="s">
        <v>135</v>
      </c>
      <c r="G371" s="214"/>
      <c r="H371" s="218">
        <v>4</v>
      </c>
      <c r="I371" s="219"/>
      <c r="J371" s="214"/>
      <c r="K371" s="214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139</v>
      </c>
      <c r="AU371" s="224" t="s">
        <v>80</v>
      </c>
      <c r="AV371" s="12" t="s">
        <v>80</v>
      </c>
      <c r="AW371" s="12" t="s">
        <v>35</v>
      </c>
      <c r="AX371" s="12" t="s">
        <v>78</v>
      </c>
      <c r="AY371" s="224" t="s">
        <v>128</v>
      </c>
    </row>
    <row r="372" spans="2:65" s="1" customFormat="1" ht="22.5" customHeight="1">
      <c r="B372" s="39"/>
      <c r="C372" s="225" t="s">
        <v>533</v>
      </c>
      <c r="D372" s="225" t="s">
        <v>168</v>
      </c>
      <c r="E372" s="226" t="s">
        <v>534</v>
      </c>
      <c r="F372" s="227" t="s">
        <v>535</v>
      </c>
      <c r="G372" s="228" t="s">
        <v>178</v>
      </c>
      <c r="H372" s="229">
        <v>4</v>
      </c>
      <c r="I372" s="230"/>
      <c r="J372" s="231">
        <f>ROUND(I372*H372,2)</f>
        <v>0</v>
      </c>
      <c r="K372" s="227" t="s">
        <v>134</v>
      </c>
      <c r="L372" s="232"/>
      <c r="M372" s="233" t="s">
        <v>21</v>
      </c>
      <c r="N372" s="234" t="s">
        <v>43</v>
      </c>
      <c r="O372" s="40"/>
      <c r="P372" s="207">
        <f>O372*H372</f>
        <v>0</v>
      </c>
      <c r="Q372" s="207">
        <v>5.5000000000000003E-4</v>
      </c>
      <c r="R372" s="207">
        <f>Q372*H372</f>
        <v>2.2000000000000001E-3</v>
      </c>
      <c r="S372" s="207">
        <v>0</v>
      </c>
      <c r="T372" s="208">
        <f>S372*H372</f>
        <v>0</v>
      </c>
      <c r="AR372" s="22" t="s">
        <v>286</v>
      </c>
      <c r="AT372" s="22" t="s">
        <v>168</v>
      </c>
      <c r="AU372" s="22" t="s">
        <v>80</v>
      </c>
      <c r="AY372" s="22" t="s">
        <v>128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22" t="s">
        <v>78</v>
      </c>
      <c r="BK372" s="209">
        <f>ROUND(I372*H372,2)</f>
        <v>0</v>
      </c>
      <c r="BL372" s="22" t="s">
        <v>212</v>
      </c>
      <c r="BM372" s="22" t="s">
        <v>536</v>
      </c>
    </row>
    <row r="373" spans="2:65" s="1" customFormat="1" ht="27">
      <c r="B373" s="39"/>
      <c r="C373" s="61"/>
      <c r="D373" s="210" t="s">
        <v>137</v>
      </c>
      <c r="E373" s="61"/>
      <c r="F373" s="211" t="s">
        <v>180</v>
      </c>
      <c r="G373" s="61"/>
      <c r="H373" s="61"/>
      <c r="I373" s="166"/>
      <c r="J373" s="61"/>
      <c r="K373" s="61"/>
      <c r="L373" s="59"/>
      <c r="M373" s="212"/>
      <c r="N373" s="40"/>
      <c r="O373" s="40"/>
      <c r="P373" s="40"/>
      <c r="Q373" s="40"/>
      <c r="R373" s="40"/>
      <c r="S373" s="40"/>
      <c r="T373" s="76"/>
      <c r="AT373" s="22" t="s">
        <v>137</v>
      </c>
      <c r="AU373" s="22" t="s">
        <v>80</v>
      </c>
    </row>
    <row r="374" spans="2:65" s="12" customFormat="1">
      <c r="B374" s="213"/>
      <c r="C374" s="214"/>
      <c r="D374" s="215" t="s">
        <v>139</v>
      </c>
      <c r="E374" s="216" t="s">
        <v>21</v>
      </c>
      <c r="F374" s="217" t="s">
        <v>135</v>
      </c>
      <c r="G374" s="214"/>
      <c r="H374" s="218">
        <v>4</v>
      </c>
      <c r="I374" s="219"/>
      <c r="J374" s="214"/>
      <c r="K374" s="214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139</v>
      </c>
      <c r="AU374" s="224" t="s">
        <v>80</v>
      </c>
      <c r="AV374" s="12" t="s">
        <v>80</v>
      </c>
      <c r="AW374" s="12" t="s">
        <v>35</v>
      </c>
      <c r="AX374" s="12" t="s">
        <v>78</v>
      </c>
      <c r="AY374" s="224" t="s">
        <v>128</v>
      </c>
    </row>
    <row r="375" spans="2:65" s="1" customFormat="1" ht="31.5" customHeight="1">
      <c r="B375" s="39"/>
      <c r="C375" s="198" t="s">
        <v>420</v>
      </c>
      <c r="D375" s="198" t="s">
        <v>130</v>
      </c>
      <c r="E375" s="199" t="s">
        <v>537</v>
      </c>
      <c r="F375" s="200" t="s">
        <v>538</v>
      </c>
      <c r="G375" s="201" t="s">
        <v>178</v>
      </c>
      <c r="H375" s="202">
        <v>4</v>
      </c>
      <c r="I375" s="203"/>
      <c r="J375" s="204">
        <f>ROUND(I375*H375,2)</f>
        <v>0</v>
      </c>
      <c r="K375" s="200" t="s">
        <v>134</v>
      </c>
      <c r="L375" s="59"/>
      <c r="M375" s="205" t="s">
        <v>21</v>
      </c>
      <c r="N375" s="206" t="s">
        <v>43</v>
      </c>
      <c r="O375" s="40"/>
      <c r="P375" s="207">
        <f>O375*H375</f>
        <v>0</v>
      </c>
      <c r="Q375" s="207">
        <v>2.0000000000000002E-5</v>
      </c>
      <c r="R375" s="207">
        <f>Q375*H375</f>
        <v>8.0000000000000007E-5</v>
      </c>
      <c r="S375" s="207">
        <v>0</v>
      </c>
      <c r="T375" s="208">
        <f>S375*H375</f>
        <v>0</v>
      </c>
      <c r="AR375" s="22" t="s">
        <v>212</v>
      </c>
      <c r="AT375" s="22" t="s">
        <v>130</v>
      </c>
      <c r="AU375" s="22" t="s">
        <v>80</v>
      </c>
      <c r="AY375" s="22" t="s">
        <v>128</v>
      </c>
      <c r="BE375" s="209">
        <f>IF(N375="základní",J375,0)</f>
        <v>0</v>
      </c>
      <c r="BF375" s="209">
        <f>IF(N375="snížená",J375,0)</f>
        <v>0</v>
      </c>
      <c r="BG375" s="209">
        <f>IF(N375="zákl. přenesená",J375,0)</f>
        <v>0</v>
      </c>
      <c r="BH375" s="209">
        <f>IF(N375="sníž. přenesená",J375,0)</f>
        <v>0</v>
      </c>
      <c r="BI375" s="209">
        <f>IF(N375="nulová",J375,0)</f>
        <v>0</v>
      </c>
      <c r="BJ375" s="22" t="s">
        <v>78</v>
      </c>
      <c r="BK375" s="209">
        <f>ROUND(I375*H375,2)</f>
        <v>0</v>
      </c>
      <c r="BL375" s="22" t="s">
        <v>212</v>
      </c>
      <c r="BM375" s="22" t="s">
        <v>539</v>
      </c>
    </row>
    <row r="376" spans="2:65" s="1" customFormat="1" ht="27">
      <c r="B376" s="39"/>
      <c r="C376" s="61"/>
      <c r="D376" s="210" t="s">
        <v>137</v>
      </c>
      <c r="E376" s="61"/>
      <c r="F376" s="211" t="s">
        <v>180</v>
      </c>
      <c r="G376" s="61"/>
      <c r="H376" s="61"/>
      <c r="I376" s="166"/>
      <c r="J376" s="61"/>
      <c r="K376" s="61"/>
      <c r="L376" s="59"/>
      <c r="M376" s="212"/>
      <c r="N376" s="40"/>
      <c r="O376" s="40"/>
      <c r="P376" s="40"/>
      <c r="Q376" s="40"/>
      <c r="R376" s="40"/>
      <c r="S376" s="40"/>
      <c r="T376" s="76"/>
      <c r="AT376" s="22" t="s">
        <v>137</v>
      </c>
      <c r="AU376" s="22" t="s">
        <v>80</v>
      </c>
    </row>
    <row r="377" spans="2:65" s="12" customFormat="1">
      <c r="B377" s="213"/>
      <c r="C377" s="214"/>
      <c r="D377" s="215" t="s">
        <v>139</v>
      </c>
      <c r="E377" s="216" t="s">
        <v>21</v>
      </c>
      <c r="F377" s="217" t="s">
        <v>135</v>
      </c>
      <c r="G377" s="214"/>
      <c r="H377" s="218">
        <v>4</v>
      </c>
      <c r="I377" s="219"/>
      <c r="J377" s="214"/>
      <c r="K377" s="214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139</v>
      </c>
      <c r="AU377" s="224" t="s">
        <v>80</v>
      </c>
      <c r="AV377" s="12" t="s">
        <v>80</v>
      </c>
      <c r="AW377" s="12" t="s">
        <v>35</v>
      </c>
      <c r="AX377" s="12" t="s">
        <v>78</v>
      </c>
      <c r="AY377" s="224" t="s">
        <v>128</v>
      </c>
    </row>
    <row r="378" spans="2:65" s="1" customFormat="1" ht="22.5" customHeight="1">
      <c r="B378" s="39"/>
      <c r="C378" s="225" t="s">
        <v>540</v>
      </c>
      <c r="D378" s="225" t="s">
        <v>168</v>
      </c>
      <c r="E378" s="226" t="s">
        <v>541</v>
      </c>
      <c r="F378" s="227" t="s">
        <v>542</v>
      </c>
      <c r="G378" s="228" t="s">
        <v>178</v>
      </c>
      <c r="H378" s="229">
        <v>4</v>
      </c>
      <c r="I378" s="230"/>
      <c r="J378" s="231">
        <f>ROUND(I378*H378,2)</f>
        <v>0</v>
      </c>
      <c r="K378" s="227" t="s">
        <v>134</v>
      </c>
      <c r="L378" s="232"/>
      <c r="M378" s="233" t="s">
        <v>21</v>
      </c>
      <c r="N378" s="234" t="s">
        <v>43</v>
      </c>
      <c r="O378" s="40"/>
      <c r="P378" s="207">
        <f>O378*H378</f>
        <v>0</v>
      </c>
      <c r="Q378" s="207">
        <v>6.9999999999999999E-4</v>
      </c>
      <c r="R378" s="207">
        <f>Q378*H378</f>
        <v>2.8E-3</v>
      </c>
      <c r="S378" s="207">
        <v>0</v>
      </c>
      <c r="T378" s="208">
        <f>S378*H378</f>
        <v>0</v>
      </c>
      <c r="AR378" s="22" t="s">
        <v>286</v>
      </c>
      <c r="AT378" s="22" t="s">
        <v>168</v>
      </c>
      <c r="AU378" s="22" t="s">
        <v>80</v>
      </c>
      <c r="AY378" s="22" t="s">
        <v>128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22" t="s">
        <v>78</v>
      </c>
      <c r="BK378" s="209">
        <f>ROUND(I378*H378,2)</f>
        <v>0</v>
      </c>
      <c r="BL378" s="22" t="s">
        <v>212</v>
      </c>
      <c r="BM378" s="22" t="s">
        <v>543</v>
      </c>
    </row>
    <row r="379" spans="2:65" s="1" customFormat="1" ht="27">
      <c r="B379" s="39"/>
      <c r="C379" s="61"/>
      <c r="D379" s="210" t="s">
        <v>137</v>
      </c>
      <c r="E379" s="61"/>
      <c r="F379" s="211" t="s">
        <v>180</v>
      </c>
      <c r="G379" s="61"/>
      <c r="H379" s="61"/>
      <c r="I379" s="166"/>
      <c r="J379" s="61"/>
      <c r="K379" s="61"/>
      <c r="L379" s="59"/>
      <c r="M379" s="212"/>
      <c r="N379" s="40"/>
      <c r="O379" s="40"/>
      <c r="P379" s="40"/>
      <c r="Q379" s="40"/>
      <c r="R379" s="40"/>
      <c r="S379" s="40"/>
      <c r="T379" s="76"/>
      <c r="AT379" s="22" t="s">
        <v>137</v>
      </c>
      <c r="AU379" s="22" t="s">
        <v>80</v>
      </c>
    </row>
    <row r="380" spans="2:65" s="12" customFormat="1">
      <c r="B380" s="213"/>
      <c r="C380" s="214"/>
      <c r="D380" s="215" t="s">
        <v>139</v>
      </c>
      <c r="E380" s="216" t="s">
        <v>21</v>
      </c>
      <c r="F380" s="217" t="s">
        <v>135</v>
      </c>
      <c r="G380" s="214"/>
      <c r="H380" s="218">
        <v>4</v>
      </c>
      <c r="I380" s="219"/>
      <c r="J380" s="214"/>
      <c r="K380" s="214"/>
      <c r="L380" s="220"/>
      <c r="M380" s="221"/>
      <c r="N380" s="222"/>
      <c r="O380" s="222"/>
      <c r="P380" s="222"/>
      <c r="Q380" s="222"/>
      <c r="R380" s="222"/>
      <c r="S380" s="222"/>
      <c r="T380" s="223"/>
      <c r="AT380" s="224" t="s">
        <v>139</v>
      </c>
      <c r="AU380" s="224" t="s">
        <v>80</v>
      </c>
      <c r="AV380" s="12" t="s">
        <v>80</v>
      </c>
      <c r="AW380" s="12" t="s">
        <v>35</v>
      </c>
      <c r="AX380" s="12" t="s">
        <v>78</v>
      </c>
      <c r="AY380" s="224" t="s">
        <v>128</v>
      </c>
    </row>
    <row r="381" spans="2:65" s="1" customFormat="1" ht="31.5" customHeight="1">
      <c r="B381" s="39"/>
      <c r="C381" s="198" t="s">
        <v>544</v>
      </c>
      <c r="D381" s="198" t="s">
        <v>130</v>
      </c>
      <c r="E381" s="199" t="s">
        <v>545</v>
      </c>
      <c r="F381" s="200" t="s">
        <v>546</v>
      </c>
      <c r="G381" s="201" t="s">
        <v>178</v>
      </c>
      <c r="H381" s="202">
        <v>4</v>
      </c>
      <c r="I381" s="203"/>
      <c r="J381" s="204">
        <f>ROUND(I381*H381,2)</f>
        <v>0</v>
      </c>
      <c r="K381" s="200" t="s">
        <v>134</v>
      </c>
      <c r="L381" s="59"/>
      <c r="M381" s="205" t="s">
        <v>21</v>
      </c>
      <c r="N381" s="206" t="s">
        <v>43</v>
      </c>
      <c r="O381" s="40"/>
      <c r="P381" s="207">
        <f>O381*H381</f>
        <v>0</v>
      </c>
      <c r="Q381" s="207">
        <v>2.0000000000000002E-5</v>
      </c>
      <c r="R381" s="207">
        <f>Q381*H381</f>
        <v>8.0000000000000007E-5</v>
      </c>
      <c r="S381" s="207">
        <v>0</v>
      </c>
      <c r="T381" s="208">
        <f>S381*H381</f>
        <v>0</v>
      </c>
      <c r="AR381" s="22" t="s">
        <v>212</v>
      </c>
      <c r="AT381" s="22" t="s">
        <v>130</v>
      </c>
      <c r="AU381" s="22" t="s">
        <v>80</v>
      </c>
      <c r="AY381" s="22" t="s">
        <v>128</v>
      </c>
      <c r="BE381" s="209">
        <f>IF(N381="základní",J381,0)</f>
        <v>0</v>
      </c>
      <c r="BF381" s="209">
        <f>IF(N381="snížená",J381,0)</f>
        <v>0</v>
      </c>
      <c r="BG381" s="209">
        <f>IF(N381="zákl. přenesená",J381,0)</f>
        <v>0</v>
      </c>
      <c r="BH381" s="209">
        <f>IF(N381="sníž. přenesená",J381,0)</f>
        <v>0</v>
      </c>
      <c r="BI381" s="209">
        <f>IF(N381="nulová",J381,0)</f>
        <v>0</v>
      </c>
      <c r="BJ381" s="22" t="s">
        <v>78</v>
      </c>
      <c r="BK381" s="209">
        <f>ROUND(I381*H381,2)</f>
        <v>0</v>
      </c>
      <c r="BL381" s="22" t="s">
        <v>212</v>
      </c>
      <c r="BM381" s="22" t="s">
        <v>547</v>
      </c>
    </row>
    <row r="382" spans="2:65" s="1" customFormat="1" ht="27">
      <c r="B382" s="39"/>
      <c r="C382" s="61"/>
      <c r="D382" s="210" t="s">
        <v>137</v>
      </c>
      <c r="E382" s="61"/>
      <c r="F382" s="211" t="s">
        <v>180</v>
      </c>
      <c r="G382" s="61"/>
      <c r="H382" s="61"/>
      <c r="I382" s="166"/>
      <c r="J382" s="61"/>
      <c r="K382" s="61"/>
      <c r="L382" s="59"/>
      <c r="M382" s="212"/>
      <c r="N382" s="40"/>
      <c r="O382" s="40"/>
      <c r="P382" s="40"/>
      <c r="Q382" s="40"/>
      <c r="R382" s="40"/>
      <c r="S382" s="40"/>
      <c r="T382" s="76"/>
      <c r="AT382" s="22" t="s">
        <v>137</v>
      </c>
      <c r="AU382" s="22" t="s">
        <v>80</v>
      </c>
    </row>
    <row r="383" spans="2:65" s="12" customFormat="1">
      <c r="B383" s="213"/>
      <c r="C383" s="214"/>
      <c r="D383" s="215" t="s">
        <v>139</v>
      </c>
      <c r="E383" s="216" t="s">
        <v>21</v>
      </c>
      <c r="F383" s="217" t="s">
        <v>135</v>
      </c>
      <c r="G383" s="214"/>
      <c r="H383" s="218">
        <v>4</v>
      </c>
      <c r="I383" s="219"/>
      <c r="J383" s="214"/>
      <c r="K383" s="214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139</v>
      </c>
      <c r="AU383" s="224" t="s">
        <v>80</v>
      </c>
      <c r="AV383" s="12" t="s">
        <v>80</v>
      </c>
      <c r="AW383" s="12" t="s">
        <v>35</v>
      </c>
      <c r="AX383" s="12" t="s">
        <v>78</v>
      </c>
      <c r="AY383" s="224" t="s">
        <v>128</v>
      </c>
    </row>
    <row r="384" spans="2:65" s="1" customFormat="1" ht="22.5" customHeight="1">
      <c r="B384" s="39"/>
      <c r="C384" s="225" t="s">
        <v>446</v>
      </c>
      <c r="D384" s="225" t="s">
        <v>168</v>
      </c>
      <c r="E384" s="226" t="s">
        <v>548</v>
      </c>
      <c r="F384" s="227" t="s">
        <v>549</v>
      </c>
      <c r="G384" s="228" t="s">
        <v>178</v>
      </c>
      <c r="H384" s="229">
        <v>4</v>
      </c>
      <c r="I384" s="230"/>
      <c r="J384" s="231">
        <f>ROUND(I384*H384,2)</f>
        <v>0</v>
      </c>
      <c r="K384" s="227" t="s">
        <v>134</v>
      </c>
      <c r="L384" s="232"/>
      <c r="M384" s="233" t="s">
        <v>21</v>
      </c>
      <c r="N384" s="234" t="s">
        <v>43</v>
      </c>
      <c r="O384" s="40"/>
      <c r="P384" s="207">
        <f>O384*H384</f>
        <v>0</v>
      </c>
      <c r="Q384" s="207">
        <v>1.2999999999999999E-3</v>
      </c>
      <c r="R384" s="207">
        <f>Q384*H384</f>
        <v>5.1999999999999998E-3</v>
      </c>
      <c r="S384" s="207">
        <v>0</v>
      </c>
      <c r="T384" s="208">
        <f>S384*H384</f>
        <v>0</v>
      </c>
      <c r="AR384" s="22" t="s">
        <v>286</v>
      </c>
      <c r="AT384" s="22" t="s">
        <v>168</v>
      </c>
      <c r="AU384" s="22" t="s">
        <v>80</v>
      </c>
      <c r="AY384" s="22" t="s">
        <v>128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22" t="s">
        <v>78</v>
      </c>
      <c r="BK384" s="209">
        <f>ROUND(I384*H384,2)</f>
        <v>0</v>
      </c>
      <c r="BL384" s="22" t="s">
        <v>212</v>
      </c>
      <c r="BM384" s="22" t="s">
        <v>550</v>
      </c>
    </row>
    <row r="385" spans="2:65" s="1" customFormat="1" ht="27">
      <c r="B385" s="39"/>
      <c r="C385" s="61"/>
      <c r="D385" s="210" t="s">
        <v>137</v>
      </c>
      <c r="E385" s="61"/>
      <c r="F385" s="211" t="s">
        <v>180</v>
      </c>
      <c r="G385" s="61"/>
      <c r="H385" s="61"/>
      <c r="I385" s="166"/>
      <c r="J385" s="61"/>
      <c r="K385" s="61"/>
      <c r="L385" s="59"/>
      <c r="M385" s="212"/>
      <c r="N385" s="40"/>
      <c r="O385" s="40"/>
      <c r="P385" s="40"/>
      <c r="Q385" s="40"/>
      <c r="R385" s="40"/>
      <c r="S385" s="40"/>
      <c r="T385" s="76"/>
      <c r="AT385" s="22" t="s">
        <v>137</v>
      </c>
      <c r="AU385" s="22" t="s">
        <v>80</v>
      </c>
    </row>
    <row r="386" spans="2:65" s="12" customFormat="1">
      <c r="B386" s="213"/>
      <c r="C386" s="214"/>
      <c r="D386" s="215" t="s">
        <v>139</v>
      </c>
      <c r="E386" s="216" t="s">
        <v>21</v>
      </c>
      <c r="F386" s="217" t="s">
        <v>135</v>
      </c>
      <c r="G386" s="214"/>
      <c r="H386" s="218">
        <v>4</v>
      </c>
      <c r="I386" s="219"/>
      <c r="J386" s="214"/>
      <c r="K386" s="214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139</v>
      </c>
      <c r="AU386" s="224" t="s">
        <v>80</v>
      </c>
      <c r="AV386" s="12" t="s">
        <v>80</v>
      </c>
      <c r="AW386" s="12" t="s">
        <v>35</v>
      </c>
      <c r="AX386" s="12" t="s">
        <v>78</v>
      </c>
      <c r="AY386" s="224" t="s">
        <v>128</v>
      </c>
    </row>
    <row r="387" spans="2:65" s="1" customFormat="1" ht="31.5" customHeight="1">
      <c r="B387" s="39"/>
      <c r="C387" s="198" t="s">
        <v>429</v>
      </c>
      <c r="D387" s="198" t="s">
        <v>130</v>
      </c>
      <c r="E387" s="199" t="s">
        <v>551</v>
      </c>
      <c r="F387" s="200" t="s">
        <v>552</v>
      </c>
      <c r="G387" s="201" t="s">
        <v>178</v>
      </c>
      <c r="H387" s="202">
        <v>6</v>
      </c>
      <c r="I387" s="203"/>
      <c r="J387" s="204">
        <f>ROUND(I387*H387,2)</f>
        <v>0</v>
      </c>
      <c r="K387" s="200" t="s">
        <v>134</v>
      </c>
      <c r="L387" s="59"/>
      <c r="M387" s="205" t="s">
        <v>21</v>
      </c>
      <c r="N387" s="206" t="s">
        <v>43</v>
      </c>
      <c r="O387" s="40"/>
      <c r="P387" s="207">
        <f>O387*H387</f>
        <v>0</v>
      </c>
      <c r="Q387" s="207">
        <v>2.0000000000000002E-5</v>
      </c>
      <c r="R387" s="207">
        <f>Q387*H387</f>
        <v>1.2000000000000002E-4</v>
      </c>
      <c r="S387" s="207">
        <v>0</v>
      </c>
      <c r="T387" s="208">
        <f>S387*H387</f>
        <v>0</v>
      </c>
      <c r="AR387" s="22" t="s">
        <v>212</v>
      </c>
      <c r="AT387" s="22" t="s">
        <v>130</v>
      </c>
      <c r="AU387" s="22" t="s">
        <v>80</v>
      </c>
      <c r="AY387" s="22" t="s">
        <v>128</v>
      </c>
      <c r="BE387" s="209">
        <f>IF(N387="základní",J387,0)</f>
        <v>0</v>
      </c>
      <c r="BF387" s="209">
        <f>IF(N387="snížená",J387,0)</f>
        <v>0</v>
      </c>
      <c r="BG387" s="209">
        <f>IF(N387="zákl. přenesená",J387,0)</f>
        <v>0</v>
      </c>
      <c r="BH387" s="209">
        <f>IF(N387="sníž. přenesená",J387,0)</f>
        <v>0</v>
      </c>
      <c r="BI387" s="209">
        <f>IF(N387="nulová",J387,0)</f>
        <v>0</v>
      </c>
      <c r="BJ387" s="22" t="s">
        <v>78</v>
      </c>
      <c r="BK387" s="209">
        <f>ROUND(I387*H387,2)</f>
        <v>0</v>
      </c>
      <c r="BL387" s="22" t="s">
        <v>212</v>
      </c>
      <c r="BM387" s="22" t="s">
        <v>553</v>
      </c>
    </row>
    <row r="388" spans="2:65" s="1" customFormat="1" ht="27">
      <c r="B388" s="39"/>
      <c r="C388" s="61"/>
      <c r="D388" s="210" t="s">
        <v>137</v>
      </c>
      <c r="E388" s="61"/>
      <c r="F388" s="211" t="s">
        <v>180</v>
      </c>
      <c r="G388" s="61"/>
      <c r="H388" s="61"/>
      <c r="I388" s="166"/>
      <c r="J388" s="61"/>
      <c r="K388" s="61"/>
      <c r="L388" s="59"/>
      <c r="M388" s="212"/>
      <c r="N388" s="40"/>
      <c r="O388" s="40"/>
      <c r="P388" s="40"/>
      <c r="Q388" s="40"/>
      <c r="R388" s="40"/>
      <c r="S388" s="40"/>
      <c r="T388" s="76"/>
      <c r="AT388" s="22" t="s">
        <v>137</v>
      </c>
      <c r="AU388" s="22" t="s">
        <v>80</v>
      </c>
    </row>
    <row r="389" spans="2:65" s="12" customFormat="1">
      <c r="B389" s="213"/>
      <c r="C389" s="214"/>
      <c r="D389" s="215" t="s">
        <v>139</v>
      </c>
      <c r="E389" s="216" t="s">
        <v>21</v>
      </c>
      <c r="F389" s="217" t="s">
        <v>554</v>
      </c>
      <c r="G389" s="214"/>
      <c r="H389" s="218">
        <v>6</v>
      </c>
      <c r="I389" s="219"/>
      <c r="J389" s="214"/>
      <c r="K389" s="214"/>
      <c r="L389" s="220"/>
      <c r="M389" s="221"/>
      <c r="N389" s="222"/>
      <c r="O389" s="222"/>
      <c r="P389" s="222"/>
      <c r="Q389" s="222"/>
      <c r="R389" s="222"/>
      <c r="S389" s="222"/>
      <c r="T389" s="223"/>
      <c r="AT389" s="224" t="s">
        <v>139</v>
      </c>
      <c r="AU389" s="224" t="s">
        <v>80</v>
      </c>
      <c r="AV389" s="12" t="s">
        <v>80</v>
      </c>
      <c r="AW389" s="12" t="s">
        <v>35</v>
      </c>
      <c r="AX389" s="12" t="s">
        <v>78</v>
      </c>
      <c r="AY389" s="224" t="s">
        <v>128</v>
      </c>
    </row>
    <row r="390" spans="2:65" s="1" customFormat="1" ht="22.5" customHeight="1">
      <c r="B390" s="39"/>
      <c r="C390" s="225" t="s">
        <v>555</v>
      </c>
      <c r="D390" s="225" t="s">
        <v>168</v>
      </c>
      <c r="E390" s="226" t="s">
        <v>556</v>
      </c>
      <c r="F390" s="227" t="s">
        <v>557</v>
      </c>
      <c r="G390" s="228" t="s">
        <v>178</v>
      </c>
      <c r="H390" s="229">
        <v>4</v>
      </c>
      <c r="I390" s="230"/>
      <c r="J390" s="231">
        <f>ROUND(I390*H390,2)</f>
        <v>0</v>
      </c>
      <c r="K390" s="227" t="s">
        <v>134</v>
      </c>
      <c r="L390" s="232"/>
      <c r="M390" s="233" t="s">
        <v>21</v>
      </c>
      <c r="N390" s="234" t="s">
        <v>43</v>
      </c>
      <c r="O390" s="40"/>
      <c r="P390" s="207">
        <f>O390*H390</f>
        <v>0</v>
      </c>
      <c r="Q390" s="207">
        <v>1.5E-3</v>
      </c>
      <c r="R390" s="207">
        <f>Q390*H390</f>
        <v>6.0000000000000001E-3</v>
      </c>
      <c r="S390" s="207">
        <v>0</v>
      </c>
      <c r="T390" s="208">
        <f>S390*H390</f>
        <v>0</v>
      </c>
      <c r="AR390" s="22" t="s">
        <v>286</v>
      </c>
      <c r="AT390" s="22" t="s">
        <v>168</v>
      </c>
      <c r="AU390" s="22" t="s">
        <v>80</v>
      </c>
      <c r="AY390" s="22" t="s">
        <v>128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22" t="s">
        <v>78</v>
      </c>
      <c r="BK390" s="209">
        <f>ROUND(I390*H390,2)</f>
        <v>0</v>
      </c>
      <c r="BL390" s="22" t="s">
        <v>212</v>
      </c>
      <c r="BM390" s="22" t="s">
        <v>558</v>
      </c>
    </row>
    <row r="391" spans="2:65" s="1" customFormat="1" ht="27">
      <c r="B391" s="39"/>
      <c r="C391" s="61"/>
      <c r="D391" s="210" t="s">
        <v>137</v>
      </c>
      <c r="E391" s="61"/>
      <c r="F391" s="211" t="s">
        <v>180</v>
      </c>
      <c r="G391" s="61"/>
      <c r="H391" s="61"/>
      <c r="I391" s="166"/>
      <c r="J391" s="61"/>
      <c r="K391" s="61"/>
      <c r="L391" s="59"/>
      <c r="M391" s="212"/>
      <c r="N391" s="40"/>
      <c r="O391" s="40"/>
      <c r="P391" s="40"/>
      <c r="Q391" s="40"/>
      <c r="R391" s="40"/>
      <c r="S391" s="40"/>
      <c r="T391" s="76"/>
      <c r="AT391" s="22" t="s">
        <v>137</v>
      </c>
      <c r="AU391" s="22" t="s">
        <v>80</v>
      </c>
    </row>
    <row r="392" spans="2:65" s="12" customFormat="1">
      <c r="B392" s="213"/>
      <c r="C392" s="214"/>
      <c r="D392" s="215" t="s">
        <v>139</v>
      </c>
      <c r="E392" s="216" t="s">
        <v>21</v>
      </c>
      <c r="F392" s="217" t="s">
        <v>135</v>
      </c>
      <c r="G392" s="214"/>
      <c r="H392" s="218">
        <v>4</v>
      </c>
      <c r="I392" s="219"/>
      <c r="J392" s="214"/>
      <c r="K392" s="214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139</v>
      </c>
      <c r="AU392" s="224" t="s">
        <v>80</v>
      </c>
      <c r="AV392" s="12" t="s">
        <v>80</v>
      </c>
      <c r="AW392" s="12" t="s">
        <v>35</v>
      </c>
      <c r="AX392" s="12" t="s">
        <v>78</v>
      </c>
      <c r="AY392" s="224" t="s">
        <v>128</v>
      </c>
    </row>
    <row r="393" spans="2:65" s="1" customFormat="1" ht="22.5" customHeight="1">
      <c r="B393" s="39"/>
      <c r="C393" s="225" t="s">
        <v>559</v>
      </c>
      <c r="D393" s="225" t="s">
        <v>168</v>
      </c>
      <c r="E393" s="226" t="s">
        <v>560</v>
      </c>
      <c r="F393" s="227" t="s">
        <v>561</v>
      </c>
      <c r="G393" s="228" t="s">
        <v>178</v>
      </c>
      <c r="H393" s="229">
        <v>1</v>
      </c>
      <c r="I393" s="230"/>
      <c r="J393" s="231">
        <f>ROUND(I393*H393,2)</f>
        <v>0</v>
      </c>
      <c r="K393" s="227" t="s">
        <v>134</v>
      </c>
      <c r="L393" s="232"/>
      <c r="M393" s="233" t="s">
        <v>21</v>
      </c>
      <c r="N393" s="234" t="s">
        <v>43</v>
      </c>
      <c r="O393" s="40"/>
      <c r="P393" s="207">
        <f>O393*H393</f>
        <v>0</v>
      </c>
      <c r="Q393" s="207">
        <v>1.1000000000000001E-3</v>
      </c>
      <c r="R393" s="207">
        <f>Q393*H393</f>
        <v>1.1000000000000001E-3</v>
      </c>
      <c r="S393" s="207">
        <v>0</v>
      </c>
      <c r="T393" s="208">
        <f>S393*H393</f>
        <v>0</v>
      </c>
      <c r="AR393" s="22" t="s">
        <v>286</v>
      </c>
      <c r="AT393" s="22" t="s">
        <v>168</v>
      </c>
      <c r="AU393" s="22" t="s">
        <v>80</v>
      </c>
      <c r="AY393" s="22" t="s">
        <v>128</v>
      </c>
      <c r="BE393" s="209">
        <f>IF(N393="základní",J393,0)</f>
        <v>0</v>
      </c>
      <c r="BF393" s="209">
        <f>IF(N393="snížená",J393,0)</f>
        <v>0</v>
      </c>
      <c r="BG393" s="209">
        <f>IF(N393="zákl. přenesená",J393,0)</f>
        <v>0</v>
      </c>
      <c r="BH393" s="209">
        <f>IF(N393="sníž. přenesená",J393,0)</f>
        <v>0</v>
      </c>
      <c r="BI393" s="209">
        <f>IF(N393="nulová",J393,0)</f>
        <v>0</v>
      </c>
      <c r="BJ393" s="22" t="s">
        <v>78</v>
      </c>
      <c r="BK393" s="209">
        <f>ROUND(I393*H393,2)</f>
        <v>0</v>
      </c>
      <c r="BL393" s="22" t="s">
        <v>212</v>
      </c>
      <c r="BM393" s="22" t="s">
        <v>562</v>
      </c>
    </row>
    <row r="394" spans="2:65" s="1" customFormat="1" ht="27">
      <c r="B394" s="39"/>
      <c r="C394" s="61"/>
      <c r="D394" s="210" t="s">
        <v>137</v>
      </c>
      <c r="E394" s="61"/>
      <c r="F394" s="211" t="s">
        <v>180</v>
      </c>
      <c r="G394" s="61"/>
      <c r="H394" s="61"/>
      <c r="I394" s="166"/>
      <c r="J394" s="61"/>
      <c r="K394" s="61"/>
      <c r="L394" s="59"/>
      <c r="M394" s="212"/>
      <c r="N394" s="40"/>
      <c r="O394" s="40"/>
      <c r="P394" s="40"/>
      <c r="Q394" s="40"/>
      <c r="R394" s="40"/>
      <c r="S394" s="40"/>
      <c r="T394" s="76"/>
      <c r="AT394" s="22" t="s">
        <v>137</v>
      </c>
      <c r="AU394" s="22" t="s">
        <v>80</v>
      </c>
    </row>
    <row r="395" spans="2:65" s="12" customFormat="1">
      <c r="B395" s="213"/>
      <c r="C395" s="214"/>
      <c r="D395" s="215" t="s">
        <v>139</v>
      </c>
      <c r="E395" s="216" t="s">
        <v>21</v>
      </c>
      <c r="F395" s="217" t="s">
        <v>78</v>
      </c>
      <c r="G395" s="214"/>
      <c r="H395" s="218">
        <v>1</v>
      </c>
      <c r="I395" s="219"/>
      <c r="J395" s="214"/>
      <c r="K395" s="214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139</v>
      </c>
      <c r="AU395" s="224" t="s">
        <v>80</v>
      </c>
      <c r="AV395" s="12" t="s">
        <v>80</v>
      </c>
      <c r="AW395" s="12" t="s">
        <v>35</v>
      </c>
      <c r="AX395" s="12" t="s">
        <v>78</v>
      </c>
      <c r="AY395" s="224" t="s">
        <v>128</v>
      </c>
    </row>
    <row r="396" spans="2:65" s="1" customFormat="1" ht="22.5" customHeight="1">
      <c r="B396" s="39"/>
      <c r="C396" s="225" t="s">
        <v>563</v>
      </c>
      <c r="D396" s="225" t="s">
        <v>168</v>
      </c>
      <c r="E396" s="226" t="s">
        <v>564</v>
      </c>
      <c r="F396" s="227" t="s">
        <v>565</v>
      </c>
      <c r="G396" s="228" t="s">
        <v>178</v>
      </c>
      <c r="H396" s="229">
        <v>1</v>
      </c>
      <c r="I396" s="230"/>
      <c r="J396" s="231">
        <f>ROUND(I396*H396,2)</f>
        <v>0</v>
      </c>
      <c r="K396" s="227" t="s">
        <v>134</v>
      </c>
      <c r="L396" s="232"/>
      <c r="M396" s="233" t="s">
        <v>21</v>
      </c>
      <c r="N396" s="234" t="s">
        <v>43</v>
      </c>
      <c r="O396" s="40"/>
      <c r="P396" s="207">
        <f>O396*H396</f>
        <v>0</v>
      </c>
      <c r="Q396" s="207">
        <v>5.5999999999999999E-3</v>
      </c>
      <c r="R396" s="207">
        <f>Q396*H396</f>
        <v>5.5999999999999999E-3</v>
      </c>
      <c r="S396" s="207">
        <v>0</v>
      </c>
      <c r="T396" s="208">
        <f>S396*H396</f>
        <v>0</v>
      </c>
      <c r="AR396" s="22" t="s">
        <v>286</v>
      </c>
      <c r="AT396" s="22" t="s">
        <v>168</v>
      </c>
      <c r="AU396" s="22" t="s">
        <v>80</v>
      </c>
      <c r="AY396" s="22" t="s">
        <v>128</v>
      </c>
      <c r="BE396" s="209">
        <f>IF(N396="základní",J396,0)</f>
        <v>0</v>
      </c>
      <c r="BF396" s="209">
        <f>IF(N396="snížená",J396,0)</f>
        <v>0</v>
      </c>
      <c r="BG396" s="209">
        <f>IF(N396="zákl. přenesená",J396,0)</f>
        <v>0</v>
      </c>
      <c r="BH396" s="209">
        <f>IF(N396="sníž. přenesená",J396,0)</f>
        <v>0</v>
      </c>
      <c r="BI396" s="209">
        <f>IF(N396="nulová",J396,0)</f>
        <v>0</v>
      </c>
      <c r="BJ396" s="22" t="s">
        <v>78</v>
      </c>
      <c r="BK396" s="209">
        <f>ROUND(I396*H396,2)</f>
        <v>0</v>
      </c>
      <c r="BL396" s="22" t="s">
        <v>212</v>
      </c>
      <c r="BM396" s="22" t="s">
        <v>566</v>
      </c>
    </row>
    <row r="397" spans="2:65" s="1" customFormat="1" ht="27">
      <c r="B397" s="39"/>
      <c r="C397" s="61"/>
      <c r="D397" s="210" t="s">
        <v>137</v>
      </c>
      <c r="E397" s="61"/>
      <c r="F397" s="211" t="s">
        <v>180</v>
      </c>
      <c r="G397" s="61"/>
      <c r="H397" s="61"/>
      <c r="I397" s="166"/>
      <c r="J397" s="61"/>
      <c r="K397" s="61"/>
      <c r="L397" s="59"/>
      <c r="M397" s="212"/>
      <c r="N397" s="40"/>
      <c r="O397" s="40"/>
      <c r="P397" s="40"/>
      <c r="Q397" s="40"/>
      <c r="R397" s="40"/>
      <c r="S397" s="40"/>
      <c r="T397" s="76"/>
      <c r="AT397" s="22" t="s">
        <v>137</v>
      </c>
      <c r="AU397" s="22" t="s">
        <v>80</v>
      </c>
    </row>
    <row r="398" spans="2:65" s="12" customFormat="1">
      <c r="B398" s="213"/>
      <c r="C398" s="214"/>
      <c r="D398" s="215" t="s">
        <v>139</v>
      </c>
      <c r="E398" s="216" t="s">
        <v>21</v>
      </c>
      <c r="F398" s="217" t="s">
        <v>78</v>
      </c>
      <c r="G398" s="214"/>
      <c r="H398" s="218">
        <v>1</v>
      </c>
      <c r="I398" s="219"/>
      <c r="J398" s="214"/>
      <c r="K398" s="214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139</v>
      </c>
      <c r="AU398" s="224" t="s">
        <v>80</v>
      </c>
      <c r="AV398" s="12" t="s">
        <v>80</v>
      </c>
      <c r="AW398" s="12" t="s">
        <v>35</v>
      </c>
      <c r="AX398" s="12" t="s">
        <v>78</v>
      </c>
      <c r="AY398" s="224" t="s">
        <v>128</v>
      </c>
    </row>
    <row r="399" spans="2:65" s="1" customFormat="1" ht="31.5" customHeight="1">
      <c r="B399" s="39"/>
      <c r="C399" s="198" t="s">
        <v>567</v>
      </c>
      <c r="D399" s="198" t="s">
        <v>130</v>
      </c>
      <c r="E399" s="199" t="s">
        <v>568</v>
      </c>
      <c r="F399" s="200" t="s">
        <v>569</v>
      </c>
      <c r="G399" s="201" t="s">
        <v>570</v>
      </c>
      <c r="H399" s="202">
        <v>2</v>
      </c>
      <c r="I399" s="203"/>
      <c r="J399" s="204">
        <f>ROUND(I399*H399,2)</f>
        <v>0</v>
      </c>
      <c r="K399" s="200" t="s">
        <v>134</v>
      </c>
      <c r="L399" s="59"/>
      <c r="M399" s="205" t="s">
        <v>21</v>
      </c>
      <c r="N399" s="206" t="s">
        <v>43</v>
      </c>
      <c r="O399" s="40"/>
      <c r="P399" s="207">
        <f>O399*H399</f>
        <v>0</v>
      </c>
      <c r="Q399" s="207">
        <v>2.9139999999999999E-2</v>
      </c>
      <c r="R399" s="207">
        <f>Q399*H399</f>
        <v>5.8279999999999998E-2</v>
      </c>
      <c r="S399" s="207">
        <v>0</v>
      </c>
      <c r="T399" s="208">
        <f>S399*H399</f>
        <v>0</v>
      </c>
      <c r="AR399" s="22" t="s">
        <v>212</v>
      </c>
      <c r="AT399" s="22" t="s">
        <v>130</v>
      </c>
      <c r="AU399" s="22" t="s">
        <v>80</v>
      </c>
      <c r="AY399" s="22" t="s">
        <v>128</v>
      </c>
      <c r="BE399" s="209">
        <f>IF(N399="základní",J399,0)</f>
        <v>0</v>
      </c>
      <c r="BF399" s="209">
        <f>IF(N399="snížená",J399,0)</f>
        <v>0</v>
      </c>
      <c r="BG399" s="209">
        <f>IF(N399="zákl. přenesená",J399,0)</f>
        <v>0</v>
      </c>
      <c r="BH399" s="209">
        <f>IF(N399="sníž. přenesená",J399,0)</f>
        <v>0</v>
      </c>
      <c r="BI399" s="209">
        <f>IF(N399="nulová",J399,0)</f>
        <v>0</v>
      </c>
      <c r="BJ399" s="22" t="s">
        <v>78</v>
      </c>
      <c r="BK399" s="209">
        <f>ROUND(I399*H399,2)</f>
        <v>0</v>
      </c>
      <c r="BL399" s="22" t="s">
        <v>212</v>
      </c>
      <c r="BM399" s="22" t="s">
        <v>571</v>
      </c>
    </row>
    <row r="400" spans="2:65" s="1" customFormat="1" ht="27">
      <c r="B400" s="39"/>
      <c r="C400" s="61"/>
      <c r="D400" s="210" t="s">
        <v>137</v>
      </c>
      <c r="E400" s="61"/>
      <c r="F400" s="211" t="s">
        <v>180</v>
      </c>
      <c r="G400" s="61"/>
      <c r="H400" s="61"/>
      <c r="I400" s="166"/>
      <c r="J400" s="61"/>
      <c r="K400" s="61"/>
      <c r="L400" s="59"/>
      <c r="M400" s="212"/>
      <c r="N400" s="40"/>
      <c r="O400" s="40"/>
      <c r="P400" s="40"/>
      <c r="Q400" s="40"/>
      <c r="R400" s="40"/>
      <c r="S400" s="40"/>
      <c r="T400" s="76"/>
      <c r="AT400" s="22" t="s">
        <v>137</v>
      </c>
      <c r="AU400" s="22" t="s">
        <v>80</v>
      </c>
    </row>
    <row r="401" spans="2:65" s="12" customFormat="1">
      <c r="B401" s="213"/>
      <c r="C401" s="214"/>
      <c r="D401" s="215" t="s">
        <v>139</v>
      </c>
      <c r="E401" s="216" t="s">
        <v>21</v>
      </c>
      <c r="F401" s="217" t="s">
        <v>80</v>
      </c>
      <c r="G401" s="214"/>
      <c r="H401" s="218">
        <v>2</v>
      </c>
      <c r="I401" s="219"/>
      <c r="J401" s="214"/>
      <c r="K401" s="214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139</v>
      </c>
      <c r="AU401" s="224" t="s">
        <v>80</v>
      </c>
      <c r="AV401" s="12" t="s">
        <v>80</v>
      </c>
      <c r="AW401" s="12" t="s">
        <v>35</v>
      </c>
      <c r="AX401" s="12" t="s">
        <v>78</v>
      </c>
      <c r="AY401" s="224" t="s">
        <v>128</v>
      </c>
    </row>
    <row r="402" spans="2:65" s="1" customFormat="1" ht="31.5" customHeight="1">
      <c r="B402" s="39"/>
      <c r="C402" s="198" t="s">
        <v>572</v>
      </c>
      <c r="D402" s="198" t="s">
        <v>130</v>
      </c>
      <c r="E402" s="199" t="s">
        <v>573</v>
      </c>
      <c r="F402" s="200" t="s">
        <v>574</v>
      </c>
      <c r="G402" s="201" t="s">
        <v>226</v>
      </c>
      <c r="H402" s="202">
        <v>536</v>
      </c>
      <c r="I402" s="203"/>
      <c r="J402" s="204">
        <f>ROUND(I402*H402,2)</f>
        <v>0</v>
      </c>
      <c r="K402" s="200" t="s">
        <v>134</v>
      </c>
      <c r="L402" s="59"/>
      <c r="M402" s="205" t="s">
        <v>21</v>
      </c>
      <c r="N402" s="206" t="s">
        <v>43</v>
      </c>
      <c r="O402" s="40"/>
      <c r="P402" s="207">
        <f>O402*H402</f>
        <v>0</v>
      </c>
      <c r="Q402" s="207">
        <v>4.0000000000000002E-4</v>
      </c>
      <c r="R402" s="207">
        <f>Q402*H402</f>
        <v>0.21440000000000001</v>
      </c>
      <c r="S402" s="207">
        <v>0</v>
      </c>
      <c r="T402" s="208">
        <f>S402*H402</f>
        <v>0</v>
      </c>
      <c r="AR402" s="22" t="s">
        <v>212</v>
      </c>
      <c r="AT402" s="22" t="s">
        <v>130</v>
      </c>
      <c r="AU402" s="22" t="s">
        <v>80</v>
      </c>
      <c r="AY402" s="22" t="s">
        <v>128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22" t="s">
        <v>78</v>
      </c>
      <c r="BK402" s="209">
        <f>ROUND(I402*H402,2)</f>
        <v>0</v>
      </c>
      <c r="BL402" s="22" t="s">
        <v>212</v>
      </c>
      <c r="BM402" s="22" t="s">
        <v>575</v>
      </c>
    </row>
    <row r="403" spans="2:65" s="1" customFormat="1" ht="27">
      <c r="B403" s="39"/>
      <c r="C403" s="61"/>
      <c r="D403" s="210" t="s">
        <v>137</v>
      </c>
      <c r="E403" s="61"/>
      <c r="F403" s="211" t="s">
        <v>180</v>
      </c>
      <c r="G403" s="61"/>
      <c r="H403" s="61"/>
      <c r="I403" s="166"/>
      <c r="J403" s="61"/>
      <c r="K403" s="61"/>
      <c r="L403" s="59"/>
      <c r="M403" s="212"/>
      <c r="N403" s="40"/>
      <c r="O403" s="40"/>
      <c r="P403" s="40"/>
      <c r="Q403" s="40"/>
      <c r="R403" s="40"/>
      <c r="S403" s="40"/>
      <c r="T403" s="76"/>
      <c r="AT403" s="22" t="s">
        <v>137</v>
      </c>
      <c r="AU403" s="22" t="s">
        <v>80</v>
      </c>
    </row>
    <row r="404" spans="2:65" s="12" customFormat="1">
      <c r="B404" s="213"/>
      <c r="C404" s="214"/>
      <c r="D404" s="215" t="s">
        <v>139</v>
      </c>
      <c r="E404" s="216" t="s">
        <v>21</v>
      </c>
      <c r="F404" s="217" t="s">
        <v>576</v>
      </c>
      <c r="G404" s="214"/>
      <c r="H404" s="218">
        <v>536</v>
      </c>
      <c r="I404" s="219"/>
      <c r="J404" s="214"/>
      <c r="K404" s="214"/>
      <c r="L404" s="220"/>
      <c r="M404" s="221"/>
      <c r="N404" s="222"/>
      <c r="O404" s="222"/>
      <c r="P404" s="222"/>
      <c r="Q404" s="222"/>
      <c r="R404" s="222"/>
      <c r="S404" s="222"/>
      <c r="T404" s="223"/>
      <c r="AT404" s="224" t="s">
        <v>139</v>
      </c>
      <c r="AU404" s="224" t="s">
        <v>80</v>
      </c>
      <c r="AV404" s="12" t="s">
        <v>80</v>
      </c>
      <c r="AW404" s="12" t="s">
        <v>35</v>
      </c>
      <c r="AX404" s="12" t="s">
        <v>78</v>
      </c>
      <c r="AY404" s="224" t="s">
        <v>128</v>
      </c>
    </row>
    <row r="405" spans="2:65" s="1" customFormat="1" ht="31.5" customHeight="1">
      <c r="B405" s="39"/>
      <c r="C405" s="198" t="s">
        <v>577</v>
      </c>
      <c r="D405" s="198" t="s">
        <v>130</v>
      </c>
      <c r="E405" s="199" t="s">
        <v>578</v>
      </c>
      <c r="F405" s="200" t="s">
        <v>579</v>
      </c>
      <c r="G405" s="201" t="s">
        <v>226</v>
      </c>
      <c r="H405" s="202">
        <v>536</v>
      </c>
      <c r="I405" s="203"/>
      <c r="J405" s="204">
        <f>ROUND(I405*H405,2)</f>
        <v>0</v>
      </c>
      <c r="K405" s="200" t="s">
        <v>134</v>
      </c>
      <c r="L405" s="59"/>
      <c r="M405" s="205" t="s">
        <v>21</v>
      </c>
      <c r="N405" s="206" t="s">
        <v>43</v>
      </c>
      <c r="O405" s="40"/>
      <c r="P405" s="207">
        <f>O405*H405</f>
        <v>0</v>
      </c>
      <c r="Q405" s="207">
        <v>1.0000000000000001E-5</v>
      </c>
      <c r="R405" s="207">
        <f>Q405*H405</f>
        <v>5.3600000000000002E-3</v>
      </c>
      <c r="S405" s="207">
        <v>0</v>
      </c>
      <c r="T405" s="208">
        <f>S405*H405</f>
        <v>0</v>
      </c>
      <c r="AR405" s="22" t="s">
        <v>212</v>
      </c>
      <c r="AT405" s="22" t="s">
        <v>130</v>
      </c>
      <c r="AU405" s="22" t="s">
        <v>80</v>
      </c>
      <c r="AY405" s="22" t="s">
        <v>128</v>
      </c>
      <c r="BE405" s="209">
        <f>IF(N405="základní",J405,0)</f>
        <v>0</v>
      </c>
      <c r="BF405" s="209">
        <f>IF(N405="snížená",J405,0)</f>
        <v>0</v>
      </c>
      <c r="BG405" s="209">
        <f>IF(N405="zákl. přenesená",J405,0)</f>
        <v>0</v>
      </c>
      <c r="BH405" s="209">
        <f>IF(N405="sníž. přenesená",J405,0)</f>
        <v>0</v>
      </c>
      <c r="BI405" s="209">
        <f>IF(N405="nulová",J405,0)</f>
        <v>0</v>
      </c>
      <c r="BJ405" s="22" t="s">
        <v>78</v>
      </c>
      <c r="BK405" s="209">
        <f>ROUND(I405*H405,2)</f>
        <v>0</v>
      </c>
      <c r="BL405" s="22" t="s">
        <v>212</v>
      </c>
      <c r="BM405" s="22" t="s">
        <v>580</v>
      </c>
    </row>
    <row r="406" spans="2:65" s="1" customFormat="1" ht="27">
      <c r="B406" s="39"/>
      <c r="C406" s="61"/>
      <c r="D406" s="210" t="s">
        <v>137</v>
      </c>
      <c r="E406" s="61"/>
      <c r="F406" s="211" t="s">
        <v>180</v>
      </c>
      <c r="G406" s="61"/>
      <c r="H406" s="61"/>
      <c r="I406" s="166"/>
      <c r="J406" s="61"/>
      <c r="K406" s="61"/>
      <c r="L406" s="59"/>
      <c r="M406" s="212"/>
      <c r="N406" s="40"/>
      <c r="O406" s="40"/>
      <c r="P406" s="40"/>
      <c r="Q406" s="40"/>
      <c r="R406" s="40"/>
      <c r="S406" s="40"/>
      <c r="T406" s="76"/>
      <c r="AT406" s="22" t="s">
        <v>137</v>
      </c>
      <c r="AU406" s="22" t="s">
        <v>80</v>
      </c>
    </row>
    <row r="407" spans="2:65" s="12" customFormat="1">
      <c r="B407" s="213"/>
      <c r="C407" s="214"/>
      <c r="D407" s="215" t="s">
        <v>139</v>
      </c>
      <c r="E407" s="216" t="s">
        <v>21</v>
      </c>
      <c r="F407" s="217" t="s">
        <v>576</v>
      </c>
      <c r="G407" s="214"/>
      <c r="H407" s="218">
        <v>536</v>
      </c>
      <c r="I407" s="219"/>
      <c r="J407" s="214"/>
      <c r="K407" s="214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139</v>
      </c>
      <c r="AU407" s="224" t="s">
        <v>80</v>
      </c>
      <c r="AV407" s="12" t="s">
        <v>80</v>
      </c>
      <c r="AW407" s="12" t="s">
        <v>35</v>
      </c>
      <c r="AX407" s="12" t="s">
        <v>78</v>
      </c>
      <c r="AY407" s="224" t="s">
        <v>128</v>
      </c>
    </row>
    <row r="408" spans="2:65" s="1" customFormat="1" ht="31.5" customHeight="1">
      <c r="B408" s="39"/>
      <c r="C408" s="198" t="s">
        <v>581</v>
      </c>
      <c r="D408" s="198" t="s">
        <v>130</v>
      </c>
      <c r="E408" s="199" t="s">
        <v>582</v>
      </c>
      <c r="F408" s="200" t="s">
        <v>583</v>
      </c>
      <c r="G408" s="201" t="s">
        <v>171</v>
      </c>
      <c r="H408" s="202">
        <v>1.0289999999999999</v>
      </c>
      <c r="I408" s="203"/>
      <c r="J408" s="204">
        <f>ROUND(I408*H408,2)</f>
        <v>0</v>
      </c>
      <c r="K408" s="200" t="s">
        <v>134</v>
      </c>
      <c r="L408" s="59"/>
      <c r="M408" s="205" t="s">
        <v>21</v>
      </c>
      <c r="N408" s="206" t="s">
        <v>43</v>
      </c>
      <c r="O408" s="40"/>
      <c r="P408" s="207">
        <f>O408*H408</f>
        <v>0</v>
      </c>
      <c r="Q408" s="207">
        <v>0</v>
      </c>
      <c r="R408" s="207">
        <f>Q408*H408</f>
        <v>0</v>
      </c>
      <c r="S408" s="207">
        <v>0</v>
      </c>
      <c r="T408" s="208">
        <f>S408*H408</f>
        <v>0</v>
      </c>
      <c r="AR408" s="22" t="s">
        <v>212</v>
      </c>
      <c r="AT408" s="22" t="s">
        <v>130</v>
      </c>
      <c r="AU408" s="22" t="s">
        <v>80</v>
      </c>
      <c r="AY408" s="22" t="s">
        <v>128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22" t="s">
        <v>78</v>
      </c>
      <c r="BK408" s="209">
        <f>ROUND(I408*H408,2)</f>
        <v>0</v>
      </c>
      <c r="BL408" s="22" t="s">
        <v>212</v>
      </c>
      <c r="BM408" s="22" t="s">
        <v>584</v>
      </c>
    </row>
    <row r="409" spans="2:65" s="1" customFormat="1" ht="27">
      <c r="B409" s="39"/>
      <c r="C409" s="61"/>
      <c r="D409" s="210" t="s">
        <v>137</v>
      </c>
      <c r="E409" s="61"/>
      <c r="F409" s="211" t="s">
        <v>180</v>
      </c>
      <c r="G409" s="61"/>
      <c r="H409" s="61"/>
      <c r="I409" s="166"/>
      <c r="J409" s="61"/>
      <c r="K409" s="61"/>
      <c r="L409" s="59"/>
      <c r="M409" s="212"/>
      <c r="N409" s="40"/>
      <c r="O409" s="40"/>
      <c r="P409" s="40"/>
      <c r="Q409" s="40"/>
      <c r="R409" s="40"/>
      <c r="S409" s="40"/>
      <c r="T409" s="76"/>
      <c r="AT409" s="22" t="s">
        <v>137</v>
      </c>
      <c r="AU409" s="22" t="s">
        <v>80</v>
      </c>
    </row>
    <row r="410" spans="2:65" s="11" customFormat="1" ht="29.85" customHeight="1">
      <c r="B410" s="181"/>
      <c r="C410" s="182"/>
      <c r="D410" s="195" t="s">
        <v>71</v>
      </c>
      <c r="E410" s="196" t="s">
        <v>585</v>
      </c>
      <c r="F410" s="196" t="s">
        <v>586</v>
      </c>
      <c r="G410" s="182"/>
      <c r="H410" s="182"/>
      <c r="I410" s="185"/>
      <c r="J410" s="197">
        <f>BK410</f>
        <v>0</v>
      </c>
      <c r="K410" s="182"/>
      <c r="L410" s="187"/>
      <c r="M410" s="188"/>
      <c r="N410" s="189"/>
      <c r="O410" s="189"/>
      <c r="P410" s="190">
        <f>SUM(P411:P527)</f>
        <v>0</v>
      </c>
      <c r="Q410" s="189"/>
      <c r="R410" s="190">
        <f>SUM(R411:R527)</f>
        <v>0.83256000000000008</v>
      </c>
      <c r="S410" s="189"/>
      <c r="T410" s="191">
        <f>SUM(T411:T527)</f>
        <v>0</v>
      </c>
      <c r="AR410" s="192" t="s">
        <v>80</v>
      </c>
      <c r="AT410" s="193" t="s">
        <v>71</v>
      </c>
      <c r="AU410" s="193" t="s">
        <v>78</v>
      </c>
      <c r="AY410" s="192" t="s">
        <v>128</v>
      </c>
      <c r="BK410" s="194">
        <f>SUM(BK411:BK527)</f>
        <v>0</v>
      </c>
    </row>
    <row r="411" spans="2:65" s="1" customFormat="1" ht="22.5" customHeight="1">
      <c r="B411" s="39"/>
      <c r="C411" s="198" t="s">
        <v>587</v>
      </c>
      <c r="D411" s="198" t="s">
        <v>130</v>
      </c>
      <c r="E411" s="199" t="s">
        <v>588</v>
      </c>
      <c r="F411" s="200" t="s">
        <v>589</v>
      </c>
      <c r="G411" s="201" t="s">
        <v>178</v>
      </c>
      <c r="H411" s="202">
        <v>10</v>
      </c>
      <c r="I411" s="203"/>
      <c r="J411" s="204">
        <f>ROUND(I411*H411,2)</f>
        <v>0</v>
      </c>
      <c r="K411" s="200" t="s">
        <v>134</v>
      </c>
      <c r="L411" s="59"/>
      <c r="M411" s="205" t="s">
        <v>21</v>
      </c>
      <c r="N411" s="206" t="s">
        <v>43</v>
      </c>
      <c r="O411" s="40"/>
      <c r="P411" s="207">
        <f>O411*H411</f>
        <v>0</v>
      </c>
      <c r="Q411" s="207">
        <v>2.4199999999999998E-3</v>
      </c>
      <c r="R411" s="207">
        <f>Q411*H411</f>
        <v>2.4199999999999999E-2</v>
      </c>
      <c r="S411" s="207">
        <v>0</v>
      </c>
      <c r="T411" s="208">
        <f>S411*H411</f>
        <v>0</v>
      </c>
      <c r="AR411" s="22" t="s">
        <v>212</v>
      </c>
      <c r="AT411" s="22" t="s">
        <v>130</v>
      </c>
      <c r="AU411" s="22" t="s">
        <v>80</v>
      </c>
      <c r="AY411" s="22" t="s">
        <v>128</v>
      </c>
      <c r="BE411" s="209">
        <f>IF(N411="základní",J411,0)</f>
        <v>0</v>
      </c>
      <c r="BF411" s="209">
        <f>IF(N411="snížená",J411,0)</f>
        <v>0</v>
      </c>
      <c r="BG411" s="209">
        <f>IF(N411="zákl. přenesená",J411,0)</f>
        <v>0</v>
      </c>
      <c r="BH411" s="209">
        <f>IF(N411="sníž. přenesená",J411,0)</f>
        <v>0</v>
      </c>
      <c r="BI411" s="209">
        <f>IF(N411="nulová",J411,0)</f>
        <v>0</v>
      </c>
      <c r="BJ411" s="22" t="s">
        <v>78</v>
      </c>
      <c r="BK411" s="209">
        <f>ROUND(I411*H411,2)</f>
        <v>0</v>
      </c>
      <c r="BL411" s="22" t="s">
        <v>212</v>
      </c>
      <c r="BM411" s="22" t="s">
        <v>590</v>
      </c>
    </row>
    <row r="412" spans="2:65" s="1" customFormat="1" ht="27">
      <c r="B412" s="39"/>
      <c r="C412" s="61"/>
      <c r="D412" s="210" t="s">
        <v>137</v>
      </c>
      <c r="E412" s="61"/>
      <c r="F412" s="211" t="s">
        <v>180</v>
      </c>
      <c r="G412" s="61"/>
      <c r="H412" s="61"/>
      <c r="I412" s="166"/>
      <c r="J412" s="61"/>
      <c r="K412" s="61"/>
      <c r="L412" s="59"/>
      <c r="M412" s="212"/>
      <c r="N412" s="40"/>
      <c r="O412" s="40"/>
      <c r="P412" s="40"/>
      <c r="Q412" s="40"/>
      <c r="R412" s="40"/>
      <c r="S412" s="40"/>
      <c r="T412" s="76"/>
      <c r="AT412" s="22" t="s">
        <v>137</v>
      </c>
      <c r="AU412" s="22" t="s">
        <v>80</v>
      </c>
    </row>
    <row r="413" spans="2:65" s="12" customFormat="1">
      <c r="B413" s="213"/>
      <c r="C413" s="214"/>
      <c r="D413" s="215" t="s">
        <v>139</v>
      </c>
      <c r="E413" s="216" t="s">
        <v>21</v>
      </c>
      <c r="F413" s="217" t="s">
        <v>591</v>
      </c>
      <c r="G413" s="214"/>
      <c r="H413" s="218">
        <v>10</v>
      </c>
      <c r="I413" s="219"/>
      <c r="J413" s="214"/>
      <c r="K413" s="214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139</v>
      </c>
      <c r="AU413" s="224" t="s">
        <v>80</v>
      </c>
      <c r="AV413" s="12" t="s">
        <v>80</v>
      </c>
      <c r="AW413" s="12" t="s">
        <v>35</v>
      </c>
      <c r="AX413" s="12" t="s">
        <v>78</v>
      </c>
      <c r="AY413" s="224" t="s">
        <v>128</v>
      </c>
    </row>
    <row r="414" spans="2:65" s="1" customFormat="1" ht="22.5" customHeight="1">
      <c r="B414" s="39"/>
      <c r="C414" s="225" t="s">
        <v>592</v>
      </c>
      <c r="D414" s="225" t="s">
        <v>168</v>
      </c>
      <c r="E414" s="226" t="s">
        <v>593</v>
      </c>
      <c r="F414" s="227" t="s">
        <v>594</v>
      </c>
      <c r="G414" s="228" t="s">
        <v>178</v>
      </c>
      <c r="H414" s="229">
        <v>9</v>
      </c>
      <c r="I414" s="230"/>
      <c r="J414" s="231">
        <f>ROUND(I414*H414,2)</f>
        <v>0</v>
      </c>
      <c r="K414" s="227" t="s">
        <v>134</v>
      </c>
      <c r="L414" s="232"/>
      <c r="M414" s="233" t="s">
        <v>21</v>
      </c>
      <c r="N414" s="234" t="s">
        <v>43</v>
      </c>
      <c r="O414" s="40"/>
      <c r="P414" s="207">
        <f>O414*H414</f>
        <v>0</v>
      </c>
      <c r="Q414" s="207">
        <v>1.4500000000000001E-2</v>
      </c>
      <c r="R414" s="207">
        <f>Q414*H414</f>
        <v>0.1305</v>
      </c>
      <c r="S414" s="207">
        <v>0</v>
      </c>
      <c r="T414" s="208">
        <f>S414*H414</f>
        <v>0</v>
      </c>
      <c r="AR414" s="22" t="s">
        <v>286</v>
      </c>
      <c r="AT414" s="22" t="s">
        <v>168</v>
      </c>
      <c r="AU414" s="22" t="s">
        <v>80</v>
      </c>
      <c r="AY414" s="22" t="s">
        <v>128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22" t="s">
        <v>78</v>
      </c>
      <c r="BK414" s="209">
        <f>ROUND(I414*H414,2)</f>
        <v>0</v>
      </c>
      <c r="BL414" s="22" t="s">
        <v>212</v>
      </c>
      <c r="BM414" s="22" t="s">
        <v>595</v>
      </c>
    </row>
    <row r="415" spans="2:65" s="1" customFormat="1" ht="27">
      <c r="B415" s="39"/>
      <c r="C415" s="61"/>
      <c r="D415" s="210" t="s">
        <v>137</v>
      </c>
      <c r="E415" s="61"/>
      <c r="F415" s="211" t="s">
        <v>180</v>
      </c>
      <c r="G415" s="61"/>
      <c r="H415" s="61"/>
      <c r="I415" s="166"/>
      <c r="J415" s="61"/>
      <c r="K415" s="61"/>
      <c r="L415" s="59"/>
      <c r="M415" s="212"/>
      <c r="N415" s="40"/>
      <c r="O415" s="40"/>
      <c r="P415" s="40"/>
      <c r="Q415" s="40"/>
      <c r="R415" s="40"/>
      <c r="S415" s="40"/>
      <c r="T415" s="76"/>
      <c r="AT415" s="22" t="s">
        <v>137</v>
      </c>
      <c r="AU415" s="22" t="s">
        <v>80</v>
      </c>
    </row>
    <row r="416" spans="2:65" s="12" customFormat="1">
      <c r="B416" s="213"/>
      <c r="C416" s="214"/>
      <c r="D416" s="215" t="s">
        <v>139</v>
      </c>
      <c r="E416" s="216" t="s">
        <v>21</v>
      </c>
      <c r="F416" s="217" t="s">
        <v>175</v>
      </c>
      <c r="G416" s="214"/>
      <c r="H416" s="218">
        <v>9</v>
      </c>
      <c r="I416" s="219"/>
      <c r="J416" s="214"/>
      <c r="K416" s="214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139</v>
      </c>
      <c r="AU416" s="224" t="s">
        <v>80</v>
      </c>
      <c r="AV416" s="12" t="s">
        <v>80</v>
      </c>
      <c r="AW416" s="12" t="s">
        <v>35</v>
      </c>
      <c r="AX416" s="12" t="s">
        <v>78</v>
      </c>
      <c r="AY416" s="224" t="s">
        <v>128</v>
      </c>
    </row>
    <row r="417" spans="2:65" s="1" customFormat="1" ht="22.5" customHeight="1">
      <c r="B417" s="39"/>
      <c r="C417" s="225" t="s">
        <v>596</v>
      </c>
      <c r="D417" s="225" t="s">
        <v>168</v>
      </c>
      <c r="E417" s="226" t="s">
        <v>597</v>
      </c>
      <c r="F417" s="227" t="s">
        <v>598</v>
      </c>
      <c r="G417" s="228" t="s">
        <v>178</v>
      </c>
      <c r="H417" s="229">
        <v>1</v>
      </c>
      <c r="I417" s="230"/>
      <c r="J417" s="231">
        <f>ROUND(I417*H417,2)</f>
        <v>0</v>
      </c>
      <c r="K417" s="227" t="s">
        <v>134</v>
      </c>
      <c r="L417" s="232"/>
      <c r="M417" s="233" t="s">
        <v>21</v>
      </c>
      <c r="N417" s="234" t="s">
        <v>43</v>
      </c>
      <c r="O417" s="40"/>
      <c r="P417" s="207">
        <f>O417*H417</f>
        <v>0</v>
      </c>
      <c r="Q417" s="207">
        <v>1.6E-2</v>
      </c>
      <c r="R417" s="207">
        <f>Q417*H417</f>
        <v>1.6E-2</v>
      </c>
      <c r="S417" s="207">
        <v>0</v>
      </c>
      <c r="T417" s="208">
        <f>S417*H417</f>
        <v>0</v>
      </c>
      <c r="AR417" s="22" t="s">
        <v>286</v>
      </c>
      <c r="AT417" s="22" t="s">
        <v>168</v>
      </c>
      <c r="AU417" s="22" t="s">
        <v>80</v>
      </c>
      <c r="AY417" s="22" t="s">
        <v>128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22" t="s">
        <v>78</v>
      </c>
      <c r="BK417" s="209">
        <f>ROUND(I417*H417,2)</f>
        <v>0</v>
      </c>
      <c r="BL417" s="22" t="s">
        <v>212</v>
      </c>
      <c r="BM417" s="22" t="s">
        <v>599</v>
      </c>
    </row>
    <row r="418" spans="2:65" s="1" customFormat="1" ht="27">
      <c r="B418" s="39"/>
      <c r="C418" s="61"/>
      <c r="D418" s="210" t="s">
        <v>137</v>
      </c>
      <c r="E418" s="61"/>
      <c r="F418" s="211" t="s">
        <v>180</v>
      </c>
      <c r="G418" s="61"/>
      <c r="H418" s="61"/>
      <c r="I418" s="166"/>
      <c r="J418" s="61"/>
      <c r="K418" s="61"/>
      <c r="L418" s="59"/>
      <c r="M418" s="212"/>
      <c r="N418" s="40"/>
      <c r="O418" s="40"/>
      <c r="P418" s="40"/>
      <c r="Q418" s="40"/>
      <c r="R418" s="40"/>
      <c r="S418" s="40"/>
      <c r="T418" s="76"/>
      <c r="AT418" s="22" t="s">
        <v>137</v>
      </c>
      <c r="AU418" s="22" t="s">
        <v>80</v>
      </c>
    </row>
    <row r="419" spans="2:65" s="12" customFormat="1">
      <c r="B419" s="213"/>
      <c r="C419" s="214"/>
      <c r="D419" s="215" t="s">
        <v>139</v>
      </c>
      <c r="E419" s="216" t="s">
        <v>21</v>
      </c>
      <c r="F419" s="217" t="s">
        <v>78</v>
      </c>
      <c r="G419" s="214"/>
      <c r="H419" s="218">
        <v>1</v>
      </c>
      <c r="I419" s="219"/>
      <c r="J419" s="214"/>
      <c r="K419" s="214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139</v>
      </c>
      <c r="AU419" s="224" t="s">
        <v>80</v>
      </c>
      <c r="AV419" s="12" t="s">
        <v>80</v>
      </c>
      <c r="AW419" s="12" t="s">
        <v>35</v>
      </c>
      <c r="AX419" s="12" t="s">
        <v>78</v>
      </c>
      <c r="AY419" s="224" t="s">
        <v>128</v>
      </c>
    </row>
    <row r="420" spans="2:65" s="1" customFormat="1" ht="22.5" customHeight="1">
      <c r="B420" s="39"/>
      <c r="C420" s="225" t="s">
        <v>600</v>
      </c>
      <c r="D420" s="225" t="s">
        <v>168</v>
      </c>
      <c r="E420" s="226" t="s">
        <v>601</v>
      </c>
      <c r="F420" s="227" t="s">
        <v>602</v>
      </c>
      <c r="G420" s="228" t="s">
        <v>178</v>
      </c>
      <c r="H420" s="229">
        <v>10</v>
      </c>
      <c r="I420" s="230"/>
      <c r="J420" s="231">
        <f>ROUND(I420*H420,2)</f>
        <v>0</v>
      </c>
      <c r="K420" s="227" t="s">
        <v>134</v>
      </c>
      <c r="L420" s="232"/>
      <c r="M420" s="233" t="s">
        <v>21</v>
      </c>
      <c r="N420" s="234" t="s">
        <v>43</v>
      </c>
      <c r="O420" s="40"/>
      <c r="P420" s="207">
        <f>O420*H420</f>
        <v>0</v>
      </c>
      <c r="Q420" s="207">
        <v>1.2999999999999999E-3</v>
      </c>
      <c r="R420" s="207">
        <f>Q420*H420</f>
        <v>1.2999999999999999E-2</v>
      </c>
      <c r="S420" s="207">
        <v>0</v>
      </c>
      <c r="T420" s="208">
        <f>S420*H420</f>
        <v>0</v>
      </c>
      <c r="AR420" s="22" t="s">
        <v>286</v>
      </c>
      <c r="AT420" s="22" t="s">
        <v>168</v>
      </c>
      <c r="AU420" s="22" t="s">
        <v>80</v>
      </c>
      <c r="AY420" s="22" t="s">
        <v>128</v>
      </c>
      <c r="BE420" s="209">
        <f>IF(N420="základní",J420,0)</f>
        <v>0</v>
      </c>
      <c r="BF420" s="209">
        <f>IF(N420="snížená",J420,0)</f>
        <v>0</v>
      </c>
      <c r="BG420" s="209">
        <f>IF(N420="zákl. přenesená",J420,0)</f>
        <v>0</v>
      </c>
      <c r="BH420" s="209">
        <f>IF(N420="sníž. přenesená",J420,0)</f>
        <v>0</v>
      </c>
      <c r="BI420" s="209">
        <f>IF(N420="nulová",J420,0)</f>
        <v>0</v>
      </c>
      <c r="BJ420" s="22" t="s">
        <v>78</v>
      </c>
      <c r="BK420" s="209">
        <f>ROUND(I420*H420,2)</f>
        <v>0</v>
      </c>
      <c r="BL420" s="22" t="s">
        <v>212</v>
      </c>
      <c r="BM420" s="22" t="s">
        <v>603</v>
      </c>
    </row>
    <row r="421" spans="2:65" s="1" customFormat="1" ht="27">
      <c r="B421" s="39"/>
      <c r="C421" s="61"/>
      <c r="D421" s="210" t="s">
        <v>137</v>
      </c>
      <c r="E421" s="61"/>
      <c r="F421" s="211" t="s">
        <v>180</v>
      </c>
      <c r="G421" s="61"/>
      <c r="H421" s="61"/>
      <c r="I421" s="166"/>
      <c r="J421" s="61"/>
      <c r="K421" s="61"/>
      <c r="L421" s="59"/>
      <c r="M421" s="212"/>
      <c r="N421" s="40"/>
      <c r="O421" s="40"/>
      <c r="P421" s="40"/>
      <c r="Q421" s="40"/>
      <c r="R421" s="40"/>
      <c r="S421" s="40"/>
      <c r="T421" s="76"/>
      <c r="AT421" s="22" t="s">
        <v>137</v>
      </c>
      <c r="AU421" s="22" t="s">
        <v>80</v>
      </c>
    </row>
    <row r="422" spans="2:65" s="12" customFormat="1">
      <c r="B422" s="213"/>
      <c r="C422" s="214"/>
      <c r="D422" s="215" t="s">
        <v>139</v>
      </c>
      <c r="E422" s="216" t="s">
        <v>21</v>
      </c>
      <c r="F422" s="217" t="s">
        <v>591</v>
      </c>
      <c r="G422" s="214"/>
      <c r="H422" s="218">
        <v>10</v>
      </c>
      <c r="I422" s="219"/>
      <c r="J422" s="214"/>
      <c r="K422" s="214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139</v>
      </c>
      <c r="AU422" s="224" t="s">
        <v>80</v>
      </c>
      <c r="AV422" s="12" t="s">
        <v>80</v>
      </c>
      <c r="AW422" s="12" t="s">
        <v>35</v>
      </c>
      <c r="AX422" s="12" t="s">
        <v>78</v>
      </c>
      <c r="AY422" s="224" t="s">
        <v>128</v>
      </c>
    </row>
    <row r="423" spans="2:65" s="1" customFormat="1" ht="22.5" customHeight="1">
      <c r="B423" s="39"/>
      <c r="C423" s="225" t="s">
        <v>604</v>
      </c>
      <c r="D423" s="225" t="s">
        <v>168</v>
      </c>
      <c r="E423" s="226" t="s">
        <v>605</v>
      </c>
      <c r="F423" s="227" t="s">
        <v>606</v>
      </c>
      <c r="G423" s="228" t="s">
        <v>178</v>
      </c>
      <c r="H423" s="229">
        <v>10</v>
      </c>
      <c r="I423" s="230"/>
      <c r="J423" s="231">
        <f>ROUND(I423*H423,2)</f>
        <v>0</v>
      </c>
      <c r="K423" s="227" t="s">
        <v>134</v>
      </c>
      <c r="L423" s="232"/>
      <c r="M423" s="233" t="s">
        <v>21</v>
      </c>
      <c r="N423" s="234" t="s">
        <v>43</v>
      </c>
      <c r="O423" s="40"/>
      <c r="P423" s="207">
        <f>O423*H423</f>
        <v>0</v>
      </c>
      <c r="Q423" s="207">
        <v>8.0000000000000004E-4</v>
      </c>
      <c r="R423" s="207">
        <f>Q423*H423</f>
        <v>8.0000000000000002E-3</v>
      </c>
      <c r="S423" s="207">
        <v>0</v>
      </c>
      <c r="T423" s="208">
        <f>S423*H423</f>
        <v>0</v>
      </c>
      <c r="AR423" s="22" t="s">
        <v>286</v>
      </c>
      <c r="AT423" s="22" t="s">
        <v>168</v>
      </c>
      <c r="AU423" s="22" t="s">
        <v>80</v>
      </c>
      <c r="AY423" s="22" t="s">
        <v>128</v>
      </c>
      <c r="BE423" s="209">
        <f>IF(N423="základní",J423,0)</f>
        <v>0</v>
      </c>
      <c r="BF423" s="209">
        <f>IF(N423="snížená",J423,0)</f>
        <v>0</v>
      </c>
      <c r="BG423" s="209">
        <f>IF(N423="zákl. přenesená",J423,0)</f>
        <v>0</v>
      </c>
      <c r="BH423" s="209">
        <f>IF(N423="sníž. přenesená",J423,0)</f>
        <v>0</v>
      </c>
      <c r="BI423" s="209">
        <f>IF(N423="nulová",J423,0)</f>
        <v>0</v>
      </c>
      <c r="BJ423" s="22" t="s">
        <v>78</v>
      </c>
      <c r="BK423" s="209">
        <f>ROUND(I423*H423,2)</f>
        <v>0</v>
      </c>
      <c r="BL423" s="22" t="s">
        <v>212</v>
      </c>
      <c r="BM423" s="22" t="s">
        <v>607</v>
      </c>
    </row>
    <row r="424" spans="2:65" s="1" customFormat="1" ht="27">
      <c r="B424" s="39"/>
      <c r="C424" s="61"/>
      <c r="D424" s="210" t="s">
        <v>137</v>
      </c>
      <c r="E424" s="61"/>
      <c r="F424" s="211" t="s">
        <v>180</v>
      </c>
      <c r="G424" s="61"/>
      <c r="H424" s="61"/>
      <c r="I424" s="166"/>
      <c r="J424" s="61"/>
      <c r="K424" s="61"/>
      <c r="L424" s="59"/>
      <c r="M424" s="212"/>
      <c r="N424" s="40"/>
      <c r="O424" s="40"/>
      <c r="P424" s="40"/>
      <c r="Q424" s="40"/>
      <c r="R424" s="40"/>
      <c r="S424" s="40"/>
      <c r="T424" s="76"/>
      <c r="AT424" s="22" t="s">
        <v>137</v>
      </c>
      <c r="AU424" s="22" t="s">
        <v>80</v>
      </c>
    </row>
    <row r="425" spans="2:65" s="12" customFormat="1">
      <c r="B425" s="213"/>
      <c r="C425" s="214"/>
      <c r="D425" s="215" t="s">
        <v>139</v>
      </c>
      <c r="E425" s="216" t="s">
        <v>21</v>
      </c>
      <c r="F425" s="217" t="s">
        <v>591</v>
      </c>
      <c r="G425" s="214"/>
      <c r="H425" s="218">
        <v>10</v>
      </c>
      <c r="I425" s="219"/>
      <c r="J425" s="214"/>
      <c r="K425" s="214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139</v>
      </c>
      <c r="AU425" s="224" t="s">
        <v>80</v>
      </c>
      <c r="AV425" s="12" t="s">
        <v>80</v>
      </c>
      <c r="AW425" s="12" t="s">
        <v>35</v>
      </c>
      <c r="AX425" s="12" t="s">
        <v>78</v>
      </c>
      <c r="AY425" s="224" t="s">
        <v>128</v>
      </c>
    </row>
    <row r="426" spans="2:65" s="1" customFormat="1" ht="22.5" customHeight="1">
      <c r="B426" s="39"/>
      <c r="C426" s="198" t="s">
        <v>608</v>
      </c>
      <c r="D426" s="198" t="s">
        <v>130</v>
      </c>
      <c r="E426" s="199" t="s">
        <v>609</v>
      </c>
      <c r="F426" s="200" t="s">
        <v>610</v>
      </c>
      <c r="G426" s="201" t="s">
        <v>570</v>
      </c>
      <c r="H426" s="202">
        <v>18</v>
      </c>
      <c r="I426" s="203"/>
      <c r="J426" s="204">
        <f>ROUND(I426*H426,2)</f>
        <v>0</v>
      </c>
      <c r="K426" s="200" t="s">
        <v>134</v>
      </c>
      <c r="L426" s="59"/>
      <c r="M426" s="205" t="s">
        <v>21</v>
      </c>
      <c r="N426" s="206" t="s">
        <v>43</v>
      </c>
      <c r="O426" s="40"/>
      <c r="P426" s="207">
        <f>O426*H426</f>
        <v>0</v>
      </c>
      <c r="Q426" s="207">
        <v>1.8600000000000001E-3</v>
      </c>
      <c r="R426" s="207">
        <f>Q426*H426</f>
        <v>3.3480000000000003E-2</v>
      </c>
      <c r="S426" s="207">
        <v>0</v>
      </c>
      <c r="T426" s="208">
        <f>S426*H426</f>
        <v>0</v>
      </c>
      <c r="AR426" s="22" t="s">
        <v>212</v>
      </c>
      <c r="AT426" s="22" t="s">
        <v>130</v>
      </c>
      <c r="AU426" s="22" t="s">
        <v>80</v>
      </c>
      <c r="AY426" s="22" t="s">
        <v>128</v>
      </c>
      <c r="BE426" s="209">
        <f>IF(N426="základní",J426,0)</f>
        <v>0</v>
      </c>
      <c r="BF426" s="209">
        <f>IF(N426="snížená",J426,0)</f>
        <v>0</v>
      </c>
      <c r="BG426" s="209">
        <f>IF(N426="zákl. přenesená",J426,0)</f>
        <v>0</v>
      </c>
      <c r="BH426" s="209">
        <f>IF(N426="sníž. přenesená",J426,0)</f>
        <v>0</v>
      </c>
      <c r="BI426" s="209">
        <f>IF(N426="nulová",J426,0)</f>
        <v>0</v>
      </c>
      <c r="BJ426" s="22" t="s">
        <v>78</v>
      </c>
      <c r="BK426" s="209">
        <f>ROUND(I426*H426,2)</f>
        <v>0</v>
      </c>
      <c r="BL426" s="22" t="s">
        <v>212</v>
      </c>
      <c r="BM426" s="22" t="s">
        <v>611</v>
      </c>
    </row>
    <row r="427" spans="2:65" s="1" customFormat="1" ht="27">
      <c r="B427" s="39"/>
      <c r="C427" s="61"/>
      <c r="D427" s="210" t="s">
        <v>137</v>
      </c>
      <c r="E427" s="61"/>
      <c r="F427" s="211" t="s">
        <v>180</v>
      </c>
      <c r="G427" s="61"/>
      <c r="H427" s="61"/>
      <c r="I427" s="166"/>
      <c r="J427" s="61"/>
      <c r="K427" s="61"/>
      <c r="L427" s="59"/>
      <c r="M427" s="212"/>
      <c r="N427" s="40"/>
      <c r="O427" s="40"/>
      <c r="P427" s="40"/>
      <c r="Q427" s="40"/>
      <c r="R427" s="40"/>
      <c r="S427" s="40"/>
      <c r="T427" s="76"/>
      <c r="AT427" s="22" t="s">
        <v>137</v>
      </c>
      <c r="AU427" s="22" t="s">
        <v>80</v>
      </c>
    </row>
    <row r="428" spans="2:65" s="12" customFormat="1">
      <c r="B428" s="213"/>
      <c r="C428" s="214"/>
      <c r="D428" s="215" t="s">
        <v>139</v>
      </c>
      <c r="E428" s="216" t="s">
        <v>21</v>
      </c>
      <c r="F428" s="217" t="s">
        <v>612</v>
      </c>
      <c r="G428" s="214"/>
      <c r="H428" s="218">
        <v>18</v>
      </c>
      <c r="I428" s="219"/>
      <c r="J428" s="214"/>
      <c r="K428" s="214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139</v>
      </c>
      <c r="AU428" s="224" t="s">
        <v>80</v>
      </c>
      <c r="AV428" s="12" t="s">
        <v>80</v>
      </c>
      <c r="AW428" s="12" t="s">
        <v>35</v>
      </c>
      <c r="AX428" s="12" t="s">
        <v>78</v>
      </c>
      <c r="AY428" s="224" t="s">
        <v>128</v>
      </c>
    </row>
    <row r="429" spans="2:65" s="1" customFormat="1" ht="22.5" customHeight="1">
      <c r="B429" s="39"/>
      <c r="C429" s="225" t="s">
        <v>613</v>
      </c>
      <c r="D429" s="225" t="s">
        <v>168</v>
      </c>
      <c r="E429" s="226" t="s">
        <v>614</v>
      </c>
      <c r="F429" s="227" t="s">
        <v>615</v>
      </c>
      <c r="G429" s="228" t="s">
        <v>178</v>
      </c>
      <c r="H429" s="229">
        <v>16</v>
      </c>
      <c r="I429" s="230"/>
      <c r="J429" s="231">
        <f>ROUND(I429*H429,2)</f>
        <v>0</v>
      </c>
      <c r="K429" s="227" t="s">
        <v>134</v>
      </c>
      <c r="L429" s="232"/>
      <c r="M429" s="233" t="s">
        <v>21</v>
      </c>
      <c r="N429" s="234" t="s">
        <v>43</v>
      </c>
      <c r="O429" s="40"/>
      <c r="P429" s="207">
        <f>O429*H429</f>
        <v>0</v>
      </c>
      <c r="Q429" s="207">
        <v>1.35E-2</v>
      </c>
      <c r="R429" s="207">
        <f>Q429*H429</f>
        <v>0.216</v>
      </c>
      <c r="S429" s="207">
        <v>0</v>
      </c>
      <c r="T429" s="208">
        <f>S429*H429</f>
        <v>0</v>
      </c>
      <c r="AR429" s="22" t="s">
        <v>286</v>
      </c>
      <c r="AT429" s="22" t="s">
        <v>168</v>
      </c>
      <c r="AU429" s="22" t="s">
        <v>80</v>
      </c>
      <c r="AY429" s="22" t="s">
        <v>128</v>
      </c>
      <c r="BE429" s="209">
        <f>IF(N429="základní",J429,0)</f>
        <v>0</v>
      </c>
      <c r="BF429" s="209">
        <f>IF(N429="snížená",J429,0)</f>
        <v>0</v>
      </c>
      <c r="BG429" s="209">
        <f>IF(N429="zákl. přenesená",J429,0)</f>
        <v>0</v>
      </c>
      <c r="BH429" s="209">
        <f>IF(N429="sníž. přenesená",J429,0)</f>
        <v>0</v>
      </c>
      <c r="BI429" s="209">
        <f>IF(N429="nulová",J429,0)</f>
        <v>0</v>
      </c>
      <c r="BJ429" s="22" t="s">
        <v>78</v>
      </c>
      <c r="BK429" s="209">
        <f>ROUND(I429*H429,2)</f>
        <v>0</v>
      </c>
      <c r="BL429" s="22" t="s">
        <v>212</v>
      </c>
      <c r="BM429" s="22" t="s">
        <v>616</v>
      </c>
    </row>
    <row r="430" spans="2:65" s="1" customFormat="1" ht="27">
      <c r="B430" s="39"/>
      <c r="C430" s="61"/>
      <c r="D430" s="210" t="s">
        <v>137</v>
      </c>
      <c r="E430" s="61"/>
      <c r="F430" s="211" t="s">
        <v>180</v>
      </c>
      <c r="G430" s="61"/>
      <c r="H430" s="61"/>
      <c r="I430" s="166"/>
      <c r="J430" s="61"/>
      <c r="K430" s="61"/>
      <c r="L430" s="59"/>
      <c r="M430" s="212"/>
      <c r="N430" s="40"/>
      <c r="O430" s="40"/>
      <c r="P430" s="40"/>
      <c r="Q430" s="40"/>
      <c r="R430" s="40"/>
      <c r="S430" s="40"/>
      <c r="T430" s="76"/>
      <c r="AT430" s="22" t="s">
        <v>137</v>
      </c>
      <c r="AU430" s="22" t="s">
        <v>80</v>
      </c>
    </row>
    <row r="431" spans="2:65" s="12" customFormat="1">
      <c r="B431" s="213"/>
      <c r="C431" s="214"/>
      <c r="D431" s="215" t="s">
        <v>139</v>
      </c>
      <c r="E431" s="216" t="s">
        <v>21</v>
      </c>
      <c r="F431" s="217" t="s">
        <v>212</v>
      </c>
      <c r="G431" s="214"/>
      <c r="H431" s="218">
        <v>16</v>
      </c>
      <c r="I431" s="219"/>
      <c r="J431" s="214"/>
      <c r="K431" s="214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139</v>
      </c>
      <c r="AU431" s="224" t="s">
        <v>80</v>
      </c>
      <c r="AV431" s="12" t="s">
        <v>80</v>
      </c>
      <c r="AW431" s="12" t="s">
        <v>35</v>
      </c>
      <c r="AX431" s="12" t="s">
        <v>78</v>
      </c>
      <c r="AY431" s="224" t="s">
        <v>128</v>
      </c>
    </row>
    <row r="432" spans="2:65" s="1" customFormat="1" ht="22.5" customHeight="1">
      <c r="B432" s="39"/>
      <c r="C432" s="225" t="s">
        <v>617</v>
      </c>
      <c r="D432" s="225" t="s">
        <v>168</v>
      </c>
      <c r="E432" s="226" t="s">
        <v>618</v>
      </c>
      <c r="F432" s="227" t="s">
        <v>619</v>
      </c>
      <c r="G432" s="228" t="s">
        <v>178</v>
      </c>
      <c r="H432" s="229">
        <v>1</v>
      </c>
      <c r="I432" s="230"/>
      <c r="J432" s="231">
        <f>ROUND(I432*H432,2)</f>
        <v>0</v>
      </c>
      <c r="K432" s="227" t="s">
        <v>134</v>
      </c>
      <c r="L432" s="232"/>
      <c r="M432" s="233" t="s">
        <v>21</v>
      </c>
      <c r="N432" s="234" t="s">
        <v>43</v>
      </c>
      <c r="O432" s="40"/>
      <c r="P432" s="207">
        <f>O432*H432</f>
        <v>0</v>
      </c>
      <c r="Q432" s="207">
        <v>8.9999999999999993E-3</v>
      </c>
      <c r="R432" s="207">
        <f>Q432*H432</f>
        <v>8.9999999999999993E-3</v>
      </c>
      <c r="S432" s="207">
        <v>0</v>
      </c>
      <c r="T432" s="208">
        <f>S432*H432</f>
        <v>0</v>
      </c>
      <c r="AR432" s="22" t="s">
        <v>286</v>
      </c>
      <c r="AT432" s="22" t="s">
        <v>168</v>
      </c>
      <c r="AU432" s="22" t="s">
        <v>80</v>
      </c>
      <c r="AY432" s="22" t="s">
        <v>128</v>
      </c>
      <c r="BE432" s="209">
        <f>IF(N432="základní",J432,0)</f>
        <v>0</v>
      </c>
      <c r="BF432" s="209">
        <f>IF(N432="snížená",J432,0)</f>
        <v>0</v>
      </c>
      <c r="BG432" s="209">
        <f>IF(N432="zákl. přenesená",J432,0)</f>
        <v>0</v>
      </c>
      <c r="BH432" s="209">
        <f>IF(N432="sníž. přenesená",J432,0)</f>
        <v>0</v>
      </c>
      <c r="BI432" s="209">
        <f>IF(N432="nulová",J432,0)</f>
        <v>0</v>
      </c>
      <c r="BJ432" s="22" t="s">
        <v>78</v>
      </c>
      <c r="BK432" s="209">
        <f>ROUND(I432*H432,2)</f>
        <v>0</v>
      </c>
      <c r="BL432" s="22" t="s">
        <v>212</v>
      </c>
      <c r="BM432" s="22" t="s">
        <v>620</v>
      </c>
    </row>
    <row r="433" spans="2:65" s="1" customFormat="1" ht="27">
      <c r="B433" s="39"/>
      <c r="C433" s="61"/>
      <c r="D433" s="210" t="s">
        <v>137</v>
      </c>
      <c r="E433" s="61"/>
      <c r="F433" s="211" t="s">
        <v>180</v>
      </c>
      <c r="G433" s="61"/>
      <c r="H433" s="61"/>
      <c r="I433" s="166"/>
      <c r="J433" s="61"/>
      <c r="K433" s="61"/>
      <c r="L433" s="59"/>
      <c r="M433" s="212"/>
      <c r="N433" s="40"/>
      <c r="O433" s="40"/>
      <c r="P433" s="40"/>
      <c r="Q433" s="40"/>
      <c r="R433" s="40"/>
      <c r="S433" s="40"/>
      <c r="T433" s="76"/>
      <c r="AT433" s="22" t="s">
        <v>137</v>
      </c>
      <c r="AU433" s="22" t="s">
        <v>80</v>
      </c>
    </row>
    <row r="434" spans="2:65" s="12" customFormat="1">
      <c r="B434" s="213"/>
      <c r="C434" s="214"/>
      <c r="D434" s="215" t="s">
        <v>139</v>
      </c>
      <c r="E434" s="216" t="s">
        <v>21</v>
      </c>
      <c r="F434" s="217" t="s">
        <v>78</v>
      </c>
      <c r="G434" s="214"/>
      <c r="H434" s="218">
        <v>1</v>
      </c>
      <c r="I434" s="219"/>
      <c r="J434" s="214"/>
      <c r="K434" s="214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139</v>
      </c>
      <c r="AU434" s="224" t="s">
        <v>80</v>
      </c>
      <c r="AV434" s="12" t="s">
        <v>80</v>
      </c>
      <c r="AW434" s="12" t="s">
        <v>35</v>
      </c>
      <c r="AX434" s="12" t="s">
        <v>78</v>
      </c>
      <c r="AY434" s="224" t="s">
        <v>128</v>
      </c>
    </row>
    <row r="435" spans="2:65" s="1" customFormat="1" ht="22.5" customHeight="1">
      <c r="B435" s="39"/>
      <c r="C435" s="225" t="s">
        <v>621</v>
      </c>
      <c r="D435" s="225" t="s">
        <v>168</v>
      </c>
      <c r="E435" s="226" t="s">
        <v>622</v>
      </c>
      <c r="F435" s="227" t="s">
        <v>623</v>
      </c>
      <c r="G435" s="228" t="s">
        <v>178</v>
      </c>
      <c r="H435" s="229">
        <v>1</v>
      </c>
      <c r="I435" s="230"/>
      <c r="J435" s="231">
        <f>ROUND(I435*H435,2)</f>
        <v>0</v>
      </c>
      <c r="K435" s="227" t="s">
        <v>134</v>
      </c>
      <c r="L435" s="232"/>
      <c r="M435" s="233" t="s">
        <v>21</v>
      </c>
      <c r="N435" s="234" t="s">
        <v>43</v>
      </c>
      <c r="O435" s="40"/>
      <c r="P435" s="207">
        <f>O435*H435</f>
        <v>0</v>
      </c>
      <c r="Q435" s="207">
        <v>1.6500000000000001E-2</v>
      </c>
      <c r="R435" s="207">
        <f>Q435*H435</f>
        <v>1.6500000000000001E-2</v>
      </c>
      <c r="S435" s="207">
        <v>0</v>
      </c>
      <c r="T435" s="208">
        <f>S435*H435</f>
        <v>0</v>
      </c>
      <c r="AR435" s="22" t="s">
        <v>286</v>
      </c>
      <c r="AT435" s="22" t="s">
        <v>168</v>
      </c>
      <c r="AU435" s="22" t="s">
        <v>80</v>
      </c>
      <c r="AY435" s="22" t="s">
        <v>128</v>
      </c>
      <c r="BE435" s="209">
        <f>IF(N435="základní",J435,0)</f>
        <v>0</v>
      </c>
      <c r="BF435" s="209">
        <f>IF(N435="snížená",J435,0)</f>
        <v>0</v>
      </c>
      <c r="BG435" s="209">
        <f>IF(N435="zákl. přenesená",J435,0)</f>
        <v>0</v>
      </c>
      <c r="BH435" s="209">
        <f>IF(N435="sníž. přenesená",J435,0)</f>
        <v>0</v>
      </c>
      <c r="BI435" s="209">
        <f>IF(N435="nulová",J435,0)</f>
        <v>0</v>
      </c>
      <c r="BJ435" s="22" t="s">
        <v>78</v>
      </c>
      <c r="BK435" s="209">
        <f>ROUND(I435*H435,2)</f>
        <v>0</v>
      </c>
      <c r="BL435" s="22" t="s">
        <v>212</v>
      </c>
      <c r="BM435" s="22" t="s">
        <v>624</v>
      </c>
    </row>
    <row r="436" spans="2:65" s="1" customFormat="1" ht="27">
      <c r="B436" s="39"/>
      <c r="C436" s="61"/>
      <c r="D436" s="210" t="s">
        <v>137</v>
      </c>
      <c r="E436" s="61"/>
      <c r="F436" s="211" t="s">
        <v>180</v>
      </c>
      <c r="G436" s="61"/>
      <c r="H436" s="61"/>
      <c r="I436" s="166"/>
      <c r="J436" s="61"/>
      <c r="K436" s="61"/>
      <c r="L436" s="59"/>
      <c r="M436" s="212"/>
      <c r="N436" s="40"/>
      <c r="O436" s="40"/>
      <c r="P436" s="40"/>
      <c r="Q436" s="40"/>
      <c r="R436" s="40"/>
      <c r="S436" s="40"/>
      <c r="T436" s="76"/>
      <c r="AT436" s="22" t="s">
        <v>137</v>
      </c>
      <c r="AU436" s="22" t="s">
        <v>80</v>
      </c>
    </row>
    <row r="437" spans="2:65" s="12" customFormat="1">
      <c r="B437" s="213"/>
      <c r="C437" s="214"/>
      <c r="D437" s="215" t="s">
        <v>139</v>
      </c>
      <c r="E437" s="216" t="s">
        <v>21</v>
      </c>
      <c r="F437" s="217" t="s">
        <v>78</v>
      </c>
      <c r="G437" s="214"/>
      <c r="H437" s="218">
        <v>1</v>
      </c>
      <c r="I437" s="219"/>
      <c r="J437" s="214"/>
      <c r="K437" s="214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139</v>
      </c>
      <c r="AU437" s="224" t="s">
        <v>80</v>
      </c>
      <c r="AV437" s="12" t="s">
        <v>80</v>
      </c>
      <c r="AW437" s="12" t="s">
        <v>35</v>
      </c>
      <c r="AX437" s="12" t="s">
        <v>78</v>
      </c>
      <c r="AY437" s="224" t="s">
        <v>128</v>
      </c>
    </row>
    <row r="438" spans="2:65" s="1" customFormat="1" ht="22.5" customHeight="1">
      <c r="B438" s="39"/>
      <c r="C438" s="225" t="s">
        <v>625</v>
      </c>
      <c r="D438" s="225" t="s">
        <v>168</v>
      </c>
      <c r="E438" s="226" t="s">
        <v>626</v>
      </c>
      <c r="F438" s="227" t="s">
        <v>627</v>
      </c>
      <c r="G438" s="228" t="s">
        <v>178</v>
      </c>
      <c r="H438" s="229">
        <v>18</v>
      </c>
      <c r="I438" s="230"/>
      <c r="J438" s="231">
        <f>ROUND(I438*H438,2)</f>
        <v>0</v>
      </c>
      <c r="K438" s="227" t="s">
        <v>134</v>
      </c>
      <c r="L438" s="232"/>
      <c r="M438" s="233" t="s">
        <v>21</v>
      </c>
      <c r="N438" s="234" t="s">
        <v>43</v>
      </c>
      <c r="O438" s="40"/>
      <c r="P438" s="207">
        <f>O438*H438</f>
        <v>0</v>
      </c>
      <c r="Q438" s="207">
        <v>6.0000000000000001E-3</v>
      </c>
      <c r="R438" s="207">
        <f>Q438*H438</f>
        <v>0.108</v>
      </c>
      <c r="S438" s="207">
        <v>0</v>
      </c>
      <c r="T438" s="208">
        <f>S438*H438</f>
        <v>0</v>
      </c>
      <c r="AR438" s="22" t="s">
        <v>286</v>
      </c>
      <c r="AT438" s="22" t="s">
        <v>168</v>
      </c>
      <c r="AU438" s="22" t="s">
        <v>80</v>
      </c>
      <c r="AY438" s="22" t="s">
        <v>128</v>
      </c>
      <c r="BE438" s="209">
        <f>IF(N438="základní",J438,0)</f>
        <v>0</v>
      </c>
      <c r="BF438" s="209">
        <f>IF(N438="snížená",J438,0)</f>
        <v>0</v>
      </c>
      <c r="BG438" s="209">
        <f>IF(N438="zákl. přenesená",J438,0)</f>
        <v>0</v>
      </c>
      <c r="BH438" s="209">
        <f>IF(N438="sníž. přenesená",J438,0)</f>
        <v>0</v>
      </c>
      <c r="BI438" s="209">
        <f>IF(N438="nulová",J438,0)</f>
        <v>0</v>
      </c>
      <c r="BJ438" s="22" t="s">
        <v>78</v>
      </c>
      <c r="BK438" s="209">
        <f>ROUND(I438*H438,2)</f>
        <v>0</v>
      </c>
      <c r="BL438" s="22" t="s">
        <v>212</v>
      </c>
      <c r="BM438" s="22" t="s">
        <v>628</v>
      </c>
    </row>
    <row r="439" spans="2:65" s="1" customFormat="1" ht="27">
      <c r="B439" s="39"/>
      <c r="C439" s="61"/>
      <c r="D439" s="210" t="s">
        <v>137</v>
      </c>
      <c r="E439" s="61"/>
      <c r="F439" s="211" t="s">
        <v>180</v>
      </c>
      <c r="G439" s="61"/>
      <c r="H439" s="61"/>
      <c r="I439" s="166"/>
      <c r="J439" s="61"/>
      <c r="K439" s="61"/>
      <c r="L439" s="59"/>
      <c r="M439" s="212"/>
      <c r="N439" s="40"/>
      <c r="O439" s="40"/>
      <c r="P439" s="40"/>
      <c r="Q439" s="40"/>
      <c r="R439" s="40"/>
      <c r="S439" s="40"/>
      <c r="T439" s="76"/>
      <c r="AT439" s="22" t="s">
        <v>137</v>
      </c>
      <c r="AU439" s="22" t="s">
        <v>80</v>
      </c>
    </row>
    <row r="440" spans="2:65" s="12" customFormat="1">
      <c r="B440" s="213"/>
      <c r="C440" s="214"/>
      <c r="D440" s="215" t="s">
        <v>139</v>
      </c>
      <c r="E440" s="216" t="s">
        <v>21</v>
      </c>
      <c r="F440" s="217" t="s">
        <v>612</v>
      </c>
      <c r="G440" s="214"/>
      <c r="H440" s="218">
        <v>18</v>
      </c>
      <c r="I440" s="219"/>
      <c r="J440" s="214"/>
      <c r="K440" s="214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139</v>
      </c>
      <c r="AU440" s="224" t="s">
        <v>80</v>
      </c>
      <c r="AV440" s="12" t="s">
        <v>80</v>
      </c>
      <c r="AW440" s="12" t="s">
        <v>35</v>
      </c>
      <c r="AX440" s="12" t="s">
        <v>78</v>
      </c>
      <c r="AY440" s="224" t="s">
        <v>128</v>
      </c>
    </row>
    <row r="441" spans="2:65" s="1" customFormat="1" ht="22.5" customHeight="1">
      <c r="B441" s="39"/>
      <c r="C441" s="198" t="s">
        <v>629</v>
      </c>
      <c r="D441" s="198" t="s">
        <v>130</v>
      </c>
      <c r="E441" s="199" t="s">
        <v>630</v>
      </c>
      <c r="F441" s="200" t="s">
        <v>631</v>
      </c>
      <c r="G441" s="201" t="s">
        <v>178</v>
      </c>
      <c r="H441" s="202">
        <v>18</v>
      </c>
      <c r="I441" s="203"/>
      <c r="J441" s="204">
        <f>ROUND(I441*H441,2)</f>
        <v>0</v>
      </c>
      <c r="K441" s="200" t="s">
        <v>134</v>
      </c>
      <c r="L441" s="59"/>
      <c r="M441" s="205" t="s">
        <v>21</v>
      </c>
      <c r="N441" s="206" t="s">
        <v>43</v>
      </c>
      <c r="O441" s="40"/>
      <c r="P441" s="207">
        <f>O441*H441</f>
        <v>0</v>
      </c>
      <c r="Q441" s="207">
        <v>4.0000000000000003E-5</v>
      </c>
      <c r="R441" s="207">
        <f>Q441*H441</f>
        <v>7.2000000000000005E-4</v>
      </c>
      <c r="S441" s="207">
        <v>0</v>
      </c>
      <c r="T441" s="208">
        <f>S441*H441</f>
        <v>0</v>
      </c>
      <c r="AR441" s="22" t="s">
        <v>212</v>
      </c>
      <c r="AT441" s="22" t="s">
        <v>130</v>
      </c>
      <c r="AU441" s="22" t="s">
        <v>80</v>
      </c>
      <c r="AY441" s="22" t="s">
        <v>128</v>
      </c>
      <c r="BE441" s="209">
        <f>IF(N441="základní",J441,0)</f>
        <v>0</v>
      </c>
      <c r="BF441" s="209">
        <f>IF(N441="snížená",J441,0)</f>
        <v>0</v>
      </c>
      <c r="BG441" s="209">
        <f>IF(N441="zákl. přenesená",J441,0)</f>
        <v>0</v>
      </c>
      <c r="BH441" s="209">
        <f>IF(N441="sníž. přenesená",J441,0)</f>
        <v>0</v>
      </c>
      <c r="BI441" s="209">
        <f>IF(N441="nulová",J441,0)</f>
        <v>0</v>
      </c>
      <c r="BJ441" s="22" t="s">
        <v>78</v>
      </c>
      <c r="BK441" s="209">
        <f>ROUND(I441*H441,2)</f>
        <v>0</v>
      </c>
      <c r="BL441" s="22" t="s">
        <v>212</v>
      </c>
      <c r="BM441" s="22" t="s">
        <v>632</v>
      </c>
    </row>
    <row r="442" spans="2:65" s="1" customFormat="1" ht="27">
      <c r="B442" s="39"/>
      <c r="C442" s="61"/>
      <c r="D442" s="210" t="s">
        <v>137</v>
      </c>
      <c r="E442" s="61"/>
      <c r="F442" s="211" t="s">
        <v>180</v>
      </c>
      <c r="G442" s="61"/>
      <c r="H442" s="61"/>
      <c r="I442" s="166"/>
      <c r="J442" s="61"/>
      <c r="K442" s="61"/>
      <c r="L442" s="59"/>
      <c r="M442" s="212"/>
      <c r="N442" s="40"/>
      <c r="O442" s="40"/>
      <c r="P442" s="40"/>
      <c r="Q442" s="40"/>
      <c r="R442" s="40"/>
      <c r="S442" s="40"/>
      <c r="T442" s="76"/>
      <c r="AT442" s="22" t="s">
        <v>137</v>
      </c>
      <c r="AU442" s="22" t="s">
        <v>80</v>
      </c>
    </row>
    <row r="443" spans="2:65" s="12" customFormat="1">
      <c r="B443" s="213"/>
      <c r="C443" s="214"/>
      <c r="D443" s="215" t="s">
        <v>139</v>
      </c>
      <c r="E443" s="216" t="s">
        <v>21</v>
      </c>
      <c r="F443" s="217" t="s">
        <v>612</v>
      </c>
      <c r="G443" s="214"/>
      <c r="H443" s="218">
        <v>18</v>
      </c>
      <c r="I443" s="219"/>
      <c r="J443" s="214"/>
      <c r="K443" s="214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139</v>
      </c>
      <c r="AU443" s="224" t="s">
        <v>80</v>
      </c>
      <c r="AV443" s="12" t="s">
        <v>80</v>
      </c>
      <c r="AW443" s="12" t="s">
        <v>35</v>
      </c>
      <c r="AX443" s="12" t="s">
        <v>78</v>
      </c>
      <c r="AY443" s="224" t="s">
        <v>128</v>
      </c>
    </row>
    <row r="444" spans="2:65" s="1" customFormat="1" ht="31.5" customHeight="1">
      <c r="B444" s="39"/>
      <c r="C444" s="225" t="s">
        <v>633</v>
      </c>
      <c r="D444" s="225" t="s">
        <v>168</v>
      </c>
      <c r="E444" s="226" t="s">
        <v>634</v>
      </c>
      <c r="F444" s="227" t="s">
        <v>635</v>
      </c>
      <c r="G444" s="228" t="s">
        <v>178</v>
      </c>
      <c r="H444" s="229">
        <v>18</v>
      </c>
      <c r="I444" s="230"/>
      <c r="J444" s="231">
        <f>ROUND(I444*H444,2)</f>
        <v>0</v>
      </c>
      <c r="K444" s="227" t="s">
        <v>134</v>
      </c>
      <c r="L444" s="232"/>
      <c r="M444" s="233" t="s">
        <v>21</v>
      </c>
      <c r="N444" s="234" t="s">
        <v>43</v>
      </c>
      <c r="O444" s="40"/>
      <c r="P444" s="207">
        <f>O444*H444</f>
        <v>0</v>
      </c>
      <c r="Q444" s="207">
        <v>1.8799999999999999E-3</v>
      </c>
      <c r="R444" s="207">
        <f>Q444*H444</f>
        <v>3.3840000000000002E-2</v>
      </c>
      <c r="S444" s="207">
        <v>0</v>
      </c>
      <c r="T444" s="208">
        <f>S444*H444</f>
        <v>0</v>
      </c>
      <c r="AR444" s="22" t="s">
        <v>286</v>
      </c>
      <c r="AT444" s="22" t="s">
        <v>168</v>
      </c>
      <c r="AU444" s="22" t="s">
        <v>80</v>
      </c>
      <c r="AY444" s="22" t="s">
        <v>128</v>
      </c>
      <c r="BE444" s="209">
        <f>IF(N444="základní",J444,0)</f>
        <v>0</v>
      </c>
      <c r="BF444" s="209">
        <f>IF(N444="snížená",J444,0)</f>
        <v>0</v>
      </c>
      <c r="BG444" s="209">
        <f>IF(N444="zákl. přenesená",J444,0)</f>
        <v>0</v>
      </c>
      <c r="BH444" s="209">
        <f>IF(N444="sníž. přenesená",J444,0)</f>
        <v>0</v>
      </c>
      <c r="BI444" s="209">
        <f>IF(N444="nulová",J444,0)</f>
        <v>0</v>
      </c>
      <c r="BJ444" s="22" t="s">
        <v>78</v>
      </c>
      <c r="BK444" s="209">
        <f>ROUND(I444*H444,2)</f>
        <v>0</v>
      </c>
      <c r="BL444" s="22" t="s">
        <v>212</v>
      </c>
      <c r="BM444" s="22" t="s">
        <v>636</v>
      </c>
    </row>
    <row r="445" spans="2:65" s="1" customFormat="1" ht="27">
      <c r="B445" s="39"/>
      <c r="C445" s="61"/>
      <c r="D445" s="210" t="s">
        <v>137</v>
      </c>
      <c r="E445" s="61"/>
      <c r="F445" s="211" t="s">
        <v>180</v>
      </c>
      <c r="G445" s="61"/>
      <c r="H445" s="61"/>
      <c r="I445" s="166"/>
      <c r="J445" s="61"/>
      <c r="K445" s="61"/>
      <c r="L445" s="59"/>
      <c r="M445" s="212"/>
      <c r="N445" s="40"/>
      <c r="O445" s="40"/>
      <c r="P445" s="40"/>
      <c r="Q445" s="40"/>
      <c r="R445" s="40"/>
      <c r="S445" s="40"/>
      <c r="T445" s="76"/>
      <c r="AT445" s="22" t="s">
        <v>137</v>
      </c>
      <c r="AU445" s="22" t="s">
        <v>80</v>
      </c>
    </row>
    <row r="446" spans="2:65" s="12" customFormat="1">
      <c r="B446" s="213"/>
      <c r="C446" s="214"/>
      <c r="D446" s="215" t="s">
        <v>139</v>
      </c>
      <c r="E446" s="216" t="s">
        <v>21</v>
      </c>
      <c r="F446" s="217" t="s">
        <v>612</v>
      </c>
      <c r="G446" s="214"/>
      <c r="H446" s="218">
        <v>18</v>
      </c>
      <c r="I446" s="219"/>
      <c r="J446" s="214"/>
      <c r="K446" s="214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139</v>
      </c>
      <c r="AU446" s="224" t="s">
        <v>80</v>
      </c>
      <c r="AV446" s="12" t="s">
        <v>80</v>
      </c>
      <c r="AW446" s="12" t="s">
        <v>35</v>
      </c>
      <c r="AX446" s="12" t="s">
        <v>78</v>
      </c>
      <c r="AY446" s="224" t="s">
        <v>128</v>
      </c>
    </row>
    <row r="447" spans="2:65" s="1" customFormat="1" ht="31.5" customHeight="1">
      <c r="B447" s="39"/>
      <c r="C447" s="198" t="s">
        <v>637</v>
      </c>
      <c r="D447" s="198" t="s">
        <v>130</v>
      </c>
      <c r="E447" s="199" t="s">
        <v>638</v>
      </c>
      <c r="F447" s="200" t="s">
        <v>639</v>
      </c>
      <c r="G447" s="201" t="s">
        <v>178</v>
      </c>
      <c r="H447" s="202">
        <v>18</v>
      </c>
      <c r="I447" s="203"/>
      <c r="J447" s="204">
        <f>ROUND(I447*H447,2)</f>
        <v>0</v>
      </c>
      <c r="K447" s="200" t="s">
        <v>134</v>
      </c>
      <c r="L447" s="59"/>
      <c r="M447" s="205" t="s">
        <v>21</v>
      </c>
      <c r="N447" s="206" t="s">
        <v>43</v>
      </c>
      <c r="O447" s="40"/>
      <c r="P447" s="207">
        <f>O447*H447</f>
        <v>0</v>
      </c>
      <c r="Q447" s="207">
        <v>1.3999999999999999E-4</v>
      </c>
      <c r="R447" s="207">
        <f>Q447*H447</f>
        <v>2.5199999999999997E-3</v>
      </c>
      <c r="S447" s="207">
        <v>0</v>
      </c>
      <c r="T447" s="208">
        <f>S447*H447</f>
        <v>0</v>
      </c>
      <c r="AR447" s="22" t="s">
        <v>212</v>
      </c>
      <c r="AT447" s="22" t="s">
        <v>130</v>
      </c>
      <c r="AU447" s="22" t="s">
        <v>80</v>
      </c>
      <c r="AY447" s="22" t="s">
        <v>128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22" t="s">
        <v>78</v>
      </c>
      <c r="BK447" s="209">
        <f>ROUND(I447*H447,2)</f>
        <v>0</v>
      </c>
      <c r="BL447" s="22" t="s">
        <v>212</v>
      </c>
      <c r="BM447" s="22" t="s">
        <v>640</v>
      </c>
    </row>
    <row r="448" spans="2:65" s="1" customFormat="1" ht="27">
      <c r="B448" s="39"/>
      <c r="C448" s="61"/>
      <c r="D448" s="210" t="s">
        <v>137</v>
      </c>
      <c r="E448" s="61"/>
      <c r="F448" s="211" t="s">
        <v>180</v>
      </c>
      <c r="G448" s="61"/>
      <c r="H448" s="61"/>
      <c r="I448" s="166"/>
      <c r="J448" s="61"/>
      <c r="K448" s="61"/>
      <c r="L448" s="59"/>
      <c r="M448" s="212"/>
      <c r="N448" s="40"/>
      <c r="O448" s="40"/>
      <c r="P448" s="40"/>
      <c r="Q448" s="40"/>
      <c r="R448" s="40"/>
      <c r="S448" s="40"/>
      <c r="T448" s="76"/>
      <c r="AT448" s="22" t="s">
        <v>137</v>
      </c>
      <c r="AU448" s="22" t="s">
        <v>80</v>
      </c>
    </row>
    <row r="449" spans="2:65" s="12" customFormat="1">
      <c r="B449" s="213"/>
      <c r="C449" s="214"/>
      <c r="D449" s="215" t="s">
        <v>139</v>
      </c>
      <c r="E449" s="216" t="s">
        <v>21</v>
      </c>
      <c r="F449" s="217" t="s">
        <v>612</v>
      </c>
      <c r="G449" s="214"/>
      <c r="H449" s="218">
        <v>18</v>
      </c>
      <c r="I449" s="219"/>
      <c r="J449" s="214"/>
      <c r="K449" s="214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139</v>
      </c>
      <c r="AU449" s="224" t="s">
        <v>80</v>
      </c>
      <c r="AV449" s="12" t="s">
        <v>80</v>
      </c>
      <c r="AW449" s="12" t="s">
        <v>35</v>
      </c>
      <c r="AX449" s="12" t="s">
        <v>78</v>
      </c>
      <c r="AY449" s="224" t="s">
        <v>128</v>
      </c>
    </row>
    <row r="450" spans="2:65" s="1" customFormat="1" ht="22.5" customHeight="1">
      <c r="B450" s="39"/>
      <c r="C450" s="225" t="s">
        <v>641</v>
      </c>
      <c r="D450" s="225" t="s">
        <v>168</v>
      </c>
      <c r="E450" s="226" t="s">
        <v>642</v>
      </c>
      <c r="F450" s="227" t="s">
        <v>643</v>
      </c>
      <c r="G450" s="228" t="s">
        <v>178</v>
      </c>
      <c r="H450" s="229">
        <v>18</v>
      </c>
      <c r="I450" s="230"/>
      <c r="J450" s="231">
        <f>ROUND(I450*H450,2)</f>
        <v>0</v>
      </c>
      <c r="K450" s="227" t="s">
        <v>134</v>
      </c>
      <c r="L450" s="232"/>
      <c r="M450" s="233" t="s">
        <v>21</v>
      </c>
      <c r="N450" s="234" t="s">
        <v>43</v>
      </c>
      <c r="O450" s="40"/>
      <c r="P450" s="207">
        <f>O450*H450</f>
        <v>0</v>
      </c>
      <c r="Q450" s="207">
        <v>1.9000000000000001E-4</v>
      </c>
      <c r="R450" s="207">
        <f>Q450*H450</f>
        <v>3.4200000000000003E-3</v>
      </c>
      <c r="S450" s="207">
        <v>0</v>
      </c>
      <c r="T450" s="208">
        <f>S450*H450</f>
        <v>0</v>
      </c>
      <c r="AR450" s="22" t="s">
        <v>286</v>
      </c>
      <c r="AT450" s="22" t="s">
        <v>168</v>
      </c>
      <c r="AU450" s="22" t="s">
        <v>80</v>
      </c>
      <c r="AY450" s="22" t="s">
        <v>128</v>
      </c>
      <c r="BE450" s="209">
        <f>IF(N450="základní",J450,0)</f>
        <v>0</v>
      </c>
      <c r="BF450" s="209">
        <f>IF(N450="snížená",J450,0)</f>
        <v>0</v>
      </c>
      <c r="BG450" s="209">
        <f>IF(N450="zákl. přenesená",J450,0)</f>
        <v>0</v>
      </c>
      <c r="BH450" s="209">
        <f>IF(N450="sníž. přenesená",J450,0)</f>
        <v>0</v>
      </c>
      <c r="BI450" s="209">
        <f>IF(N450="nulová",J450,0)</f>
        <v>0</v>
      </c>
      <c r="BJ450" s="22" t="s">
        <v>78</v>
      </c>
      <c r="BK450" s="209">
        <f>ROUND(I450*H450,2)</f>
        <v>0</v>
      </c>
      <c r="BL450" s="22" t="s">
        <v>212</v>
      </c>
      <c r="BM450" s="22" t="s">
        <v>644</v>
      </c>
    </row>
    <row r="451" spans="2:65" s="1" customFormat="1" ht="27">
      <c r="B451" s="39"/>
      <c r="C451" s="61"/>
      <c r="D451" s="210" t="s">
        <v>137</v>
      </c>
      <c r="E451" s="61"/>
      <c r="F451" s="211" t="s">
        <v>180</v>
      </c>
      <c r="G451" s="61"/>
      <c r="H451" s="61"/>
      <c r="I451" s="166"/>
      <c r="J451" s="61"/>
      <c r="K451" s="61"/>
      <c r="L451" s="59"/>
      <c r="M451" s="212"/>
      <c r="N451" s="40"/>
      <c r="O451" s="40"/>
      <c r="P451" s="40"/>
      <c r="Q451" s="40"/>
      <c r="R451" s="40"/>
      <c r="S451" s="40"/>
      <c r="T451" s="76"/>
      <c r="AT451" s="22" t="s">
        <v>137</v>
      </c>
      <c r="AU451" s="22" t="s">
        <v>80</v>
      </c>
    </row>
    <row r="452" spans="2:65" s="12" customFormat="1">
      <c r="B452" s="213"/>
      <c r="C452" s="214"/>
      <c r="D452" s="215" t="s">
        <v>139</v>
      </c>
      <c r="E452" s="216" t="s">
        <v>21</v>
      </c>
      <c r="F452" s="217" t="s">
        <v>612</v>
      </c>
      <c r="G452" s="214"/>
      <c r="H452" s="218">
        <v>18</v>
      </c>
      <c r="I452" s="219"/>
      <c r="J452" s="214"/>
      <c r="K452" s="214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139</v>
      </c>
      <c r="AU452" s="224" t="s">
        <v>80</v>
      </c>
      <c r="AV452" s="12" t="s">
        <v>80</v>
      </c>
      <c r="AW452" s="12" t="s">
        <v>35</v>
      </c>
      <c r="AX452" s="12" t="s">
        <v>78</v>
      </c>
      <c r="AY452" s="224" t="s">
        <v>128</v>
      </c>
    </row>
    <row r="453" spans="2:65" s="1" customFormat="1" ht="22.5" customHeight="1">
      <c r="B453" s="39"/>
      <c r="C453" s="198" t="s">
        <v>645</v>
      </c>
      <c r="D453" s="198" t="s">
        <v>130</v>
      </c>
      <c r="E453" s="199" t="s">
        <v>646</v>
      </c>
      <c r="F453" s="200" t="s">
        <v>647</v>
      </c>
      <c r="G453" s="201" t="s">
        <v>570</v>
      </c>
      <c r="H453" s="202">
        <v>1</v>
      </c>
      <c r="I453" s="203"/>
      <c r="J453" s="204">
        <f>ROUND(I453*H453,2)</f>
        <v>0</v>
      </c>
      <c r="K453" s="200" t="s">
        <v>134</v>
      </c>
      <c r="L453" s="59"/>
      <c r="M453" s="205" t="s">
        <v>21</v>
      </c>
      <c r="N453" s="206" t="s">
        <v>43</v>
      </c>
      <c r="O453" s="40"/>
      <c r="P453" s="207">
        <f>O453*H453</f>
        <v>0</v>
      </c>
      <c r="Q453" s="207">
        <v>5.9000000000000003E-4</v>
      </c>
      <c r="R453" s="207">
        <f>Q453*H453</f>
        <v>5.9000000000000003E-4</v>
      </c>
      <c r="S453" s="207">
        <v>0</v>
      </c>
      <c r="T453" s="208">
        <f>S453*H453</f>
        <v>0</v>
      </c>
      <c r="AR453" s="22" t="s">
        <v>212</v>
      </c>
      <c r="AT453" s="22" t="s">
        <v>130</v>
      </c>
      <c r="AU453" s="22" t="s">
        <v>80</v>
      </c>
      <c r="AY453" s="22" t="s">
        <v>128</v>
      </c>
      <c r="BE453" s="209">
        <f>IF(N453="základní",J453,0)</f>
        <v>0</v>
      </c>
      <c r="BF453" s="209">
        <f>IF(N453="snížená",J453,0)</f>
        <v>0</v>
      </c>
      <c r="BG453" s="209">
        <f>IF(N453="zákl. přenesená",J453,0)</f>
        <v>0</v>
      </c>
      <c r="BH453" s="209">
        <f>IF(N453="sníž. přenesená",J453,0)</f>
        <v>0</v>
      </c>
      <c r="BI453" s="209">
        <f>IF(N453="nulová",J453,0)</f>
        <v>0</v>
      </c>
      <c r="BJ453" s="22" t="s">
        <v>78</v>
      </c>
      <c r="BK453" s="209">
        <f>ROUND(I453*H453,2)</f>
        <v>0</v>
      </c>
      <c r="BL453" s="22" t="s">
        <v>212</v>
      </c>
      <c r="BM453" s="22" t="s">
        <v>648</v>
      </c>
    </row>
    <row r="454" spans="2:65" s="1" customFormat="1" ht="27">
      <c r="B454" s="39"/>
      <c r="C454" s="61"/>
      <c r="D454" s="210" t="s">
        <v>137</v>
      </c>
      <c r="E454" s="61"/>
      <c r="F454" s="211" t="s">
        <v>180</v>
      </c>
      <c r="G454" s="61"/>
      <c r="H454" s="61"/>
      <c r="I454" s="166"/>
      <c r="J454" s="61"/>
      <c r="K454" s="61"/>
      <c r="L454" s="59"/>
      <c r="M454" s="212"/>
      <c r="N454" s="40"/>
      <c r="O454" s="40"/>
      <c r="P454" s="40"/>
      <c r="Q454" s="40"/>
      <c r="R454" s="40"/>
      <c r="S454" s="40"/>
      <c r="T454" s="76"/>
      <c r="AT454" s="22" t="s">
        <v>137</v>
      </c>
      <c r="AU454" s="22" t="s">
        <v>80</v>
      </c>
    </row>
    <row r="455" spans="2:65" s="12" customFormat="1">
      <c r="B455" s="213"/>
      <c r="C455" s="214"/>
      <c r="D455" s="215" t="s">
        <v>139</v>
      </c>
      <c r="E455" s="216" t="s">
        <v>21</v>
      </c>
      <c r="F455" s="217" t="s">
        <v>78</v>
      </c>
      <c r="G455" s="214"/>
      <c r="H455" s="218">
        <v>1</v>
      </c>
      <c r="I455" s="219"/>
      <c r="J455" s="214"/>
      <c r="K455" s="214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139</v>
      </c>
      <c r="AU455" s="224" t="s">
        <v>80</v>
      </c>
      <c r="AV455" s="12" t="s">
        <v>80</v>
      </c>
      <c r="AW455" s="12" t="s">
        <v>35</v>
      </c>
      <c r="AX455" s="12" t="s">
        <v>78</v>
      </c>
      <c r="AY455" s="224" t="s">
        <v>128</v>
      </c>
    </row>
    <row r="456" spans="2:65" s="1" customFormat="1" ht="22.5" customHeight="1">
      <c r="B456" s="39"/>
      <c r="C456" s="225" t="s">
        <v>649</v>
      </c>
      <c r="D456" s="225" t="s">
        <v>168</v>
      </c>
      <c r="E456" s="226" t="s">
        <v>650</v>
      </c>
      <c r="F456" s="227" t="s">
        <v>651</v>
      </c>
      <c r="G456" s="228" t="s">
        <v>178</v>
      </c>
      <c r="H456" s="229">
        <v>1</v>
      </c>
      <c r="I456" s="230"/>
      <c r="J456" s="231">
        <f>ROUND(I456*H456,2)</f>
        <v>0</v>
      </c>
      <c r="K456" s="227" t="s">
        <v>134</v>
      </c>
      <c r="L456" s="232"/>
      <c r="M456" s="233" t="s">
        <v>21</v>
      </c>
      <c r="N456" s="234" t="s">
        <v>43</v>
      </c>
      <c r="O456" s="40"/>
      <c r="P456" s="207">
        <f>O456*H456</f>
        <v>0</v>
      </c>
      <c r="Q456" s="207">
        <v>1.4E-2</v>
      </c>
      <c r="R456" s="207">
        <f>Q456*H456</f>
        <v>1.4E-2</v>
      </c>
      <c r="S456" s="207">
        <v>0</v>
      </c>
      <c r="T456" s="208">
        <f>S456*H456</f>
        <v>0</v>
      </c>
      <c r="AR456" s="22" t="s">
        <v>286</v>
      </c>
      <c r="AT456" s="22" t="s">
        <v>168</v>
      </c>
      <c r="AU456" s="22" t="s">
        <v>80</v>
      </c>
      <c r="AY456" s="22" t="s">
        <v>128</v>
      </c>
      <c r="BE456" s="209">
        <f>IF(N456="základní",J456,0)</f>
        <v>0</v>
      </c>
      <c r="BF456" s="209">
        <f>IF(N456="snížená",J456,0)</f>
        <v>0</v>
      </c>
      <c r="BG456" s="209">
        <f>IF(N456="zákl. přenesená",J456,0)</f>
        <v>0</v>
      </c>
      <c r="BH456" s="209">
        <f>IF(N456="sníž. přenesená",J456,0)</f>
        <v>0</v>
      </c>
      <c r="BI456" s="209">
        <f>IF(N456="nulová",J456,0)</f>
        <v>0</v>
      </c>
      <c r="BJ456" s="22" t="s">
        <v>78</v>
      </c>
      <c r="BK456" s="209">
        <f>ROUND(I456*H456,2)</f>
        <v>0</v>
      </c>
      <c r="BL456" s="22" t="s">
        <v>212</v>
      </c>
      <c r="BM456" s="22" t="s">
        <v>652</v>
      </c>
    </row>
    <row r="457" spans="2:65" s="1" customFormat="1" ht="27">
      <c r="B457" s="39"/>
      <c r="C457" s="61"/>
      <c r="D457" s="210" t="s">
        <v>137</v>
      </c>
      <c r="E457" s="61"/>
      <c r="F457" s="211" t="s">
        <v>180</v>
      </c>
      <c r="G457" s="61"/>
      <c r="H457" s="61"/>
      <c r="I457" s="166"/>
      <c r="J457" s="61"/>
      <c r="K457" s="61"/>
      <c r="L457" s="59"/>
      <c r="M457" s="212"/>
      <c r="N457" s="40"/>
      <c r="O457" s="40"/>
      <c r="P457" s="40"/>
      <c r="Q457" s="40"/>
      <c r="R457" s="40"/>
      <c r="S457" s="40"/>
      <c r="T457" s="76"/>
      <c r="AT457" s="22" t="s">
        <v>137</v>
      </c>
      <c r="AU457" s="22" t="s">
        <v>80</v>
      </c>
    </row>
    <row r="458" spans="2:65" s="12" customFormat="1">
      <c r="B458" s="213"/>
      <c r="C458" s="214"/>
      <c r="D458" s="215" t="s">
        <v>139</v>
      </c>
      <c r="E458" s="216" t="s">
        <v>21</v>
      </c>
      <c r="F458" s="217" t="s">
        <v>78</v>
      </c>
      <c r="G458" s="214"/>
      <c r="H458" s="218">
        <v>1</v>
      </c>
      <c r="I458" s="219"/>
      <c r="J458" s="214"/>
      <c r="K458" s="214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139</v>
      </c>
      <c r="AU458" s="224" t="s">
        <v>80</v>
      </c>
      <c r="AV458" s="12" t="s">
        <v>80</v>
      </c>
      <c r="AW458" s="12" t="s">
        <v>35</v>
      </c>
      <c r="AX458" s="12" t="s">
        <v>78</v>
      </c>
      <c r="AY458" s="224" t="s">
        <v>128</v>
      </c>
    </row>
    <row r="459" spans="2:65" s="1" customFormat="1" ht="22.5" customHeight="1">
      <c r="B459" s="39"/>
      <c r="C459" s="225" t="s">
        <v>233</v>
      </c>
      <c r="D459" s="225" t="s">
        <v>168</v>
      </c>
      <c r="E459" s="226" t="s">
        <v>653</v>
      </c>
      <c r="F459" s="227" t="s">
        <v>654</v>
      </c>
      <c r="G459" s="228" t="s">
        <v>178</v>
      </c>
      <c r="H459" s="229">
        <v>1</v>
      </c>
      <c r="I459" s="230"/>
      <c r="J459" s="231">
        <f>ROUND(I459*H459,2)</f>
        <v>0</v>
      </c>
      <c r="K459" s="227" t="s">
        <v>134</v>
      </c>
      <c r="L459" s="232"/>
      <c r="M459" s="233" t="s">
        <v>21</v>
      </c>
      <c r="N459" s="234" t="s">
        <v>43</v>
      </c>
      <c r="O459" s="40"/>
      <c r="P459" s="207">
        <f>O459*H459</f>
        <v>0</v>
      </c>
      <c r="Q459" s="207">
        <v>1E-3</v>
      </c>
      <c r="R459" s="207">
        <f>Q459*H459</f>
        <v>1E-3</v>
      </c>
      <c r="S459" s="207">
        <v>0</v>
      </c>
      <c r="T459" s="208">
        <f>S459*H459</f>
        <v>0</v>
      </c>
      <c r="AR459" s="22" t="s">
        <v>286</v>
      </c>
      <c r="AT459" s="22" t="s">
        <v>168</v>
      </c>
      <c r="AU459" s="22" t="s">
        <v>80</v>
      </c>
      <c r="AY459" s="22" t="s">
        <v>128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22" t="s">
        <v>78</v>
      </c>
      <c r="BK459" s="209">
        <f>ROUND(I459*H459,2)</f>
        <v>0</v>
      </c>
      <c r="BL459" s="22" t="s">
        <v>212</v>
      </c>
      <c r="BM459" s="22" t="s">
        <v>655</v>
      </c>
    </row>
    <row r="460" spans="2:65" s="1" customFormat="1" ht="27">
      <c r="B460" s="39"/>
      <c r="C460" s="61"/>
      <c r="D460" s="210" t="s">
        <v>137</v>
      </c>
      <c r="E460" s="61"/>
      <c r="F460" s="211" t="s">
        <v>180</v>
      </c>
      <c r="G460" s="61"/>
      <c r="H460" s="61"/>
      <c r="I460" s="166"/>
      <c r="J460" s="61"/>
      <c r="K460" s="61"/>
      <c r="L460" s="59"/>
      <c r="M460" s="212"/>
      <c r="N460" s="40"/>
      <c r="O460" s="40"/>
      <c r="P460" s="40"/>
      <c r="Q460" s="40"/>
      <c r="R460" s="40"/>
      <c r="S460" s="40"/>
      <c r="T460" s="76"/>
      <c r="AT460" s="22" t="s">
        <v>137</v>
      </c>
      <c r="AU460" s="22" t="s">
        <v>80</v>
      </c>
    </row>
    <row r="461" spans="2:65" s="12" customFormat="1">
      <c r="B461" s="213"/>
      <c r="C461" s="214"/>
      <c r="D461" s="215" t="s">
        <v>139</v>
      </c>
      <c r="E461" s="216" t="s">
        <v>21</v>
      </c>
      <c r="F461" s="217" t="s">
        <v>78</v>
      </c>
      <c r="G461" s="214"/>
      <c r="H461" s="218">
        <v>1</v>
      </c>
      <c r="I461" s="219"/>
      <c r="J461" s="214"/>
      <c r="K461" s="214"/>
      <c r="L461" s="220"/>
      <c r="M461" s="221"/>
      <c r="N461" s="222"/>
      <c r="O461" s="222"/>
      <c r="P461" s="222"/>
      <c r="Q461" s="222"/>
      <c r="R461" s="222"/>
      <c r="S461" s="222"/>
      <c r="T461" s="223"/>
      <c r="AT461" s="224" t="s">
        <v>139</v>
      </c>
      <c r="AU461" s="224" t="s">
        <v>80</v>
      </c>
      <c r="AV461" s="12" t="s">
        <v>80</v>
      </c>
      <c r="AW461" s="12" t="s">
        <v>35</v>
      </c>
      <c r="AX461" s="12" t="s">
        <v>78</v>
      </c>
      <c r="AY461" s="224" t="s">
        <v>128</v>
      </c>
    </row>
    <row r="462" spans="2:65" s="1" customFormat="1" ht="31.5" customHeight="1">
      <c r="B462" s="39"/>
      <c r="C462" s="198" t="s">
        <v>656</v>
      </c>
      <c r="D462" s="198" t="s">
        <v>130</v>
      </c>
      <c r="E462" s="199" t="s">
        <v>657</v>
      </c>
      <c r="F462" s="200" t="s">
        <v>658</v>
      </c>
      <c r="G462" s="201" t="s">
        <v>570</v>
      </c>
      <c r="H462" s="202">
        <v>1</v>
      </c>
      <c r="I462" s="203"/>
      <c r="J462" s="204">
        <f>ROUND(I462*H462,2)</f>
        <v>0</v>
      </c>
      <c r="K462" s="200" t="s">
        <v>134</v>
      </c>
      <c r="L462" s="59"/>
      <c r="M462" s="205" t="s">
        <v>21</v>
      </c>
      <c r="N462" s="206" t="s">
        <v>43</v>
      </c>
      <c r="O462" s="40"/>
      <c r="P462" s="207">
        <f>O462*H462</f>
        <v>0</v>
      </c>
      <c r="Q462" s="207">
        <v>1.9599999999999999E-3</v>
      </c>
      <c r="R462" s="207">
        <f>Q462*H462</f>
        <v>1.9599999999999999E-3</v>
      </c>
      <c r="S462" s="207">
        <v>0</v>
      </c>
      <c r="T462" s="208">
        <f>S462*H462</f>
        <v>0</v>
      </c>
      <c r="AR462" s="22" t="s">
        <v>212</v>
      </c>
      <c r="AT462" s="22" t="s">
        <v>130</v>
      </c>
      <c r="AU462" s="22" t="s">
        <v>80</v>
      </c>
      <c r="AY462" s="22" t="s">
        <v>128</v>
      </c>
      <c r="BE462" s="209">
        <f>IF(N462="základní",J462,0)</f>
        <v>0</v>
      </c>
      <c r="BF462" s="209">
        <f>IF(N462="snížená",J462,0)</f>
        <v>0</v>
      </c>
      <c r="BG462" s="209">
        <f>IF(N462="zákl. přenesená",J462,0)</f>
        <v>0</v>
      </c>
      <c r="BH462" s="209">
        <f>IF(N462="sníž. přenesená",J462,0)</f>
        <v>0</v>
      </c>
      <c r="BI462" s="209">
        <f>IF(N462="nulová",J462,0)</f>
        <v>0</v>
      </c>
      <c r="BJ462" s="22" t="s">
        <v>78</v>
      </c>
      <c r="BK462" s="209">
        <f>ROUND(I462*H462,2)</f>
        <v>0</v>
      </c>
      <c r="BL462" s="22" t="s">
        <v>212</v>
      </c>
      <c r="BM462" s="22" t="s">
        <v>659</v>
      </c>
    </row>
    <row r="463" spans="2:65" s="1" customFormat="1" ht="27">
      <c r="B463" s="39"/>
      <c r="C463" s="61"/>
      <c r="D463" s="210" t="s">
        <v>137</v>
      </c>
      <c r="E463" s="61"/>
      <c r="F463" s="211" t="s">
        <v>180</v>
      </c>
      <c r="G463" s="61"/>
      <c r="H463" s="61"/>
      <c r="I463" s="166"/>
      <c r="J463" s="61"/>
      <c r="K463" s="61"/>
      <c r="L463" s="59"/>
      <c r="M463" s="212"/>
      <c r="N463" s="40"/>
      <c r="O463" s="40"/>
      <c r="P463" s="40"/>
      <c r="Q463" s="40"/>
      <c r="R463" s="40"/>
      <c r="S463" s="40"/>
      <c r="T463" s="76"/>
      <c r="AT463" s="22" t="s">
        <v>137</v>
      </c>
      <c r="AU463" s="22" t="s">
        <v>80</v>
      </c>
    </row>
    <row r="464" spans="2:65" s="12" customFormat="1">
      <c r="B464" s="213"/>
      <c r="C464" s="214"/>
      <c r="D464" s="215" t="s">
        <v>139</v>
      </c>
      <c r="E464" s="216" t="s">
        <v>21</v>
      </c>
      <c r="F464" s="217" t="s">
        <v>78</v>
      </c>
      <c r="G464" s="214"/>
      <c r="H464" s="218">
        <v>1</v>
      </c>
      <c r="I464" s="219"/>
      <c r="J464" s="214"/>
      <c r="K464" s="214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139</v>
      </c>
      <c r="AU464" s="224" t="s">
        <v>80</v>
      </c>
      <c r="AV464" s="12" t="s">
        <v>80</v>
      </c>
      <c r="AW464" s="12" t="s">
        <v>35</v>
      </c>
      <c r="AX464" s="12" t="s">
        <v>78</v>
      </c>
      <c r="AY464" s="224" t="s">
        <v>128</v>
      </c>
    </row>
    <row r="465" spans="2:65" s="1" customFormat="1" ht="22.5" customHeight="1">
      <c r="B465" s="39"/>
      <c r="C465" s="198" t="s">
        <v>660</v>
      </c>
      <c r="D465" s="198" t="s">
        <v>130</v>
      </c>
      <c r="E465" s="199" t="s">
        <v>661</v>
      </c>
      <c r="F465" s="200" t="s">
        <v>662</v>
      </c>
      <c r="G465" s="201" t="s">
        <v>178</v>
      </c>
      <c r="H465" s="202">
        <v>4</v>
      </c>
      <c r="I465" s="203"/>
      <c r="J465" s="204">
        <f>ROUND(I465*H465,2)</f>
        <v>0</v>
      </c>
      <c r="K465" s="200" t="s">
        <v>134</v>
      </c>
      <c r="L465" s="59"/>
      <c r="M465" s="205" t="s">
        <v>21</v>
      </c>
      <c r="N465" s="206" t="s">
        <v>43</v>
      </c>
      <c r="O465" s="40"/>
      <c r="P465" s="207">
        <f>O465*H465</f>
        <v>0</v>
      </c>
      <c r="Q465" s="207">
        <v>2.3400000000000001E-3</v>
      </c>
      <c r="R465" s="207">
        <f>Q465*H465</f>
        <v>9.3600000000000003E-3</v>
      </c>
      <c r="S465" s="207">
        <v>0</v>
      </c>
      <c r="T465" s="208">
        <f>S465*H465</f>
        <v>0</v>
      </c>
      <c r="AR465" s="22" t="s">
        <v>212</v>
      </c>
      <c r="AT465" s="22" t="s">
        <v>130</v>
      </c>
      <c r="AU465" s="22" t="s">
        <v>80</v>
      </c>
      <c r="AY465" s="22" t="s">
        <v>128</v>
      </c>
      <c r="BE465" s="209">
        <f>IF(N465="základní",J465,0)</f>
        <v>0</v>
      </c>
      <c r="BF465" s="209">
        <f>IF(N465="snížená",J465,0)</f>
        <v>0</v>
      </c>
      <c r="BG465" s="209">
        <f>IF(N465="zákl. přenesená",J465,0)</f>
        <v>0</v>
      </c>
      <c r="BH465" s="209">
        <f>IF(N465="sníž. přenesená",J465,0)</f>
        <v>0</v>
      </c>
      <c r="BI465" s="209">
        <f>IF(N465="nulová",J465,0)</f>
        <v>0</v>
      </c>
      <c r="BJ465" s="22" t="s">
        <v>78</v>
      </c>
      <c r="BK465" s="209">
        <f>ROUND(I465*H465,2)</f>
        <v>0</v>
      </c>
      <c r="BL465" s="22" t="s">
        <v>212</v>
      </c>
      <c r="BM465" s="22" t="s">
        <v>663</v>
      </c>
    </row>
    <row r="466" spans="2:65" s="1" customFormat="1" ht="40.5">
      <c r="B466" s="39"/>
      <c r="C466" s="61"/>
      <c r="D466" s="210" t="s">
        <v>137</v>
      </c>
      <c r="E466" s="61"/>
      <c r="F466" s="211" t="s">
        <v>664</v>
      </c>
      <c r="G466" s="61"/>
      <c r="H466" s="61"/>
      <c r="I466" s="166"/>
      <c r="J466" s="61"/>
      <c r="K466" s="61"/>
      <c r="L466" s="59"/>
      <c r="M466" s="212"/>
      <c r="N466" s="40"/>
      <c r="O466" s="40"/>
      <c r="P466" s="40"/>
      <c r="Q466" s="40"/>
      <c r="R466" s="40"/>
      <c r="S466" s="40"/>
      <c r="T466" s="76"/>
      <c r="AT466" s="22" t="s">
        <v>137</v>
      </c>
      <c r="AU466" s="22" t="s">
        <v>80</v>
      </c>
    </row>
    <row r="467" spans="2:65" s="12" customFormat="1">
      <c r="B467" s="213"/>
      <c r="C467" s="214"/>
      <c r="D467" s="215" t="s">
        <v>139</v>
      </c>
      <c r="E467" s="216" t="s">
        <v>21</v>
      </c>
      <c r="F467" s="217" t="s">
        <v>135</v>
      </c>
      <c r="G467" s="214"/>
      <c r="H467" s="218">
        <v>4</v>
      </c>
      <c r="I467" s="219"/>
      <c r="J467" s="214"/>
      <c r="K467" s="214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139</v>
      </c>
      <c r="AU467" s="224" t="s">
        <v>80</v>
      </c>
      <c r="AV467" s="12" t="s">
        <v>80</v>
      </c>
      <c r="AW467" s="12" t="s">
        <v>35</v>
      </c>
      <c r="AX467" s="12" t="s">
        <v>78</v>
      </c>
      <c r="AY467" s="224" t="s">
        <v>128</v>
      </c>
    </row>
    <row r="468" spans="2:65" s="1" customFormat="1" ht="22.5" customHeight="1">
      <c r="B468" s="39"/>
      <c r="C468" s="225" t="s">
        <v>665</v>
      </c>
      <c r="D468" s="225" t="s">
        <v>168</v>
      </c>
      <c r="E468" s="226" t="s">
        <v>666</v>
      </c>
      <c r="F468" s="227" t="s">
        <v>667</v>
      </c>
      <c r="G468" s="228" t="s">
        <v>178</v>
      </c>
      <c r="H468" s="229">
        <v>4</v>
      </c>
      <c r="I468" s="230"/>
      <c r="J468" s="231">
        <f>ROUND(I468*H468,2)</f>
        <v>0</v>
      </c>
      <c r="K468" s="227" t="s">
        <v>134</v>
      </c>
      <c r="L468" s="232"/>
      <c r="M468" s="233" t="s">
        <v>21</v>
      </c>
      <c r="N468" s="234" t="s">
        <v>43</v>
      </c>
      <c r="O468" s="40"/>
      <c r="P468" s="207">
        <f>O468*H468</f>
        <v>0</v>
      </c>
      <c r="Q468" s="207">
        <v>1.7999999999999999E-2</v>
      </c>
      <c r="R468" s="207">
        <f>Q468*H468</f>
        <v>7.1999999999999995E-2</v>
      </c>
      <c r="S468" s="207">
        <v>0</v>
      </c>
      <c r="T468" s="208">
        <f>S468*H468</f>
        <v>0</v>
      </c>
      <c r="AR468" s="22" t="s">
        <v>286</v>
      </c>
      <c r="AT468" s="22" t="s">
        <v>168</v>
      </c>
      <c r="AU468" s="22" t="s">
        <v>80</v>
      </c>
      <c r="AY468" s="22" t="s">
        <v>128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22" t="s">
        <v>78</v>
      </c>
      <c r="BK468" s="209">
        <f>ROUND(I468*H468,2)</f>
        <v>0</v>
      </c>
      <c r="BL468" s="22" t="s">
        <v>212</v>
      </c>
      <c r="BM468" s="22" t="s">
        <v>668</v>
      </c>
    </row>
    <row r="469" spans="2:65" s="1" customFormat="1" ht="27">
      <c r="B469" s="39"/>
      <c r="C469" s="61"/>
      <c r="D469" s="210" t="s">
        <v>137</v>
      </c>
      <c r="E469" s="61"/>
      <c r="F469" s="211" t="s">
        <v>180</v>
      </c>
      <c r="G469" s="61"/>
      <c r="H469" s="61"/>
      <c r="I469" s="166"/>
      <c r="J469" s="61"/>
      <c r="K469" s="61"/>
      <c r="L469" s="59"/>
      <c r="M469" s="212"/>
      <c r="N469" s="40"/>
      <c r="O469" s="40"/>
      <c r="P469" s="40"/>
      <c r="Q469" s="40"/>
      <c r="R469" s="40"/>
      <c r="S469" s="40"/>
      <c r="T469" s="76"/>
      <c r="AT469" s="22" t="s">
        <v>137</v>
      </c>
      <c r="AU469" s="22" t="s">
        <v>80</v>
      </c>
    </row>
    <row r="470" spans="2:65" s="12" customFormat="1">
      <c r="B470" s="213"/>
      <c r="C470" s="214"/>
      <c r="D470" s="215" t="s">
        <v>139</v>
      </c>
      <c r="E470" s="216" t="s">
        <v>21</v>
      </c>
      <c r="F470" s="217" t="s">
        <v>135</v>
      </c>
      <c r="G470" s="214"/>
      <c r="H470" s="218">
        <v>4</v>
      </c>
      <c r="I470" s="219"/>
      <c r="J470" s="214"/>
      <c r="K470" s="214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139</v>
      </c>
      <c r="AU470" s="224" t="s">
        <v>80</v>
      </c>
      <c r="AV470" s="12" t="s">
        <v>80</v>
      </c>
      <c r="AW470" s="12" t="s">
        <v>35</v>
      </c>
      <c r="AX470" s="12" t="s">
        <v>78</v>
      </c>
      <c r="AY470" s="224" t="s">
        <v>128</v>
      </c>
    </row>
    <row r="471" spans="2:65" s="1" customFormat="1" ht="22.5" customHeight="1">
      <c r="B471" s="39"/>
      <c r="C471" s="198" t="s">
        <v>669</v>
      </c>
      <c r="D471" s="198" t="s">
        <v>130</v>
      </c>
      <c r="E471" s="199" t="s">
        <v>670</v>
      </c>
      <c r="F471" s="200" t="s">
        <v>671</v>
      </c>
      <c r="G471" s="201" t="s">
        <v>178</v>
      </c>
      <c r="H471" s="202">
        <v>4</v>
      </c>
      <c r="I471" s="203"/>
      <c r="J471" s="204">
        <f>ROUND(I471*H471,2)</f>
        <v>0</v>
      </c>
      <c r="K471" s="200" t="s">
        <v>134</v>
      </c>
      <c r="L471" s="59"/>
      <c r="M471" s="205" t="s">
        <v>21</v>
      </c>
      <c r="N471" s="206" t="s">
        <v>43</v>
      </c>
      <c r="O471" s="40"/>
      <c r="P471" s="207">
        <f>O471*H471</f>
        <v>0</v>
      </c>
      <c r="Q471" s="207">
        <v>2.7999999999999998E-4</v>
      </c>
      <c r="R471" s="207">
        <f>Q471*H471</f>
        <v>1.1199999999999999E-3</v>
      </c>
      <c r="S471" s="207">
        <v>0</v>
      </c>
      <c r="T471" s="208">
        <f>S471*H471</f>
        <v>0</v>
      </c>
      <c r="AR471" s="22" t="s">
        <v>212</v>
      </c>
      <c r="AT471" s="22" t="s">
        <v>130</v>
      </c>
      <c r="AU471" s="22" t="s">
        <v>80</v>
      </c>
      <c r="AY471" s="22" t="s">
        <v>128</v>
      </c>
      <c r="BE471" s="209">
        <f>IF(N471="základní",J471,0)</f>
        <v>0</v>
      </c>
      <c r="BF471" s="209">
        <f>IF(N471="snížená",J471,0)</f>
        <v>0</v>
      </c>
      <c r="BG471" s="209">
        <f>IF(N471="zákl. přenesená",J471,0)</f>
        <v>0</v>
      </c>
      <c r="BH471" s="209">
        <f>IF(N471="sníž. přenesená",J471,0)</f>
        <v>0</v>
      </c>
      <c r="BI471" s="209">
        <f>IF(N471="nulová",J471,0)</f>
        <v>0</v>
      </c>
      <c r="BJ471" s="22" t="s">
        <v>78</v>
      </c>
      <c r="BK471" s="209">
        <f>ROUND(I471*H471,2)</f>
        <v>0</v>
      </c>
      <c r="BL471" s="22" t="s">
        <v>212</v>
      </c>
      <c r="BM471" s="22" t="s">
        <v>672</v>
      </c>
    </row>
    <row r="472" spans="2:65" s="1" customFormat="1" ht="40.5">
      <c r="B472" s="39"/>
      <c r="C472" s="61"/>
      <c r="D472" s="210" t="s">
        <v>137</v>
      </c>
      <c r="E472" s="61"/>
      <c r="F472" s="211" t="s">
        <v>664</v>
      </c>
      <c r="G472" s="61"/>
      <c r="H472" s="61"/>
      <c r="I472" s="166"/>
      <c r="J472" s="61"/>
      <c r="K472" s="61"/>
      <c r="L472" s="59"/>
      <c r="M472" s="212"/>
      <c r="N472" s="40"/>
      <c r="O472" s="40"/>
      <c r="P472" s="40"/>
      <c r="Q472" s="40"/>
      <c r="R472" s="40"/>
      <c r="S472" s="40"/>
      <c r="T472" s="76"/>
      <c r="AT472" s="22" t="s">
        <v>137</v>
      </c>
      <c r="AU472" s="22" t="s">
        <v>80</v>
      </c>
    </row>
    <row r="473" spans="2:65" s="12" customFormat="1">
      <c r="B473" s="213"/>
      <c r="C473" s="214"/>
      <c r="D473" s="215" t="s">
        <v>139</v>
      </c>
      <c r="E473" s="216" t="s">
        <v>21</v>
      </c>
      <c r="F473" s="217" t="s">
        <v>135</v>
      </c>
      <c r="G473" s="214"/>
      <c r="H473" s="218">
        <v>4</v>
      </c>
      <c r="I473" s="219"/>
      <c r="J473" s="214"/>
      <c r="K473" s="214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139</v>
      </c>
      <c r="AU473" s="224" t="s">
        <v>80</v>
      </c>
      <c r="AV473" s="12" t="s">
        <v>80</v>
      </c>
      <c r="AW473" s="12" t="s">
        <v>35</v>
      </c>
      <c r="AX473" s="12" t="s">
        <v>78</v>
      </c>
      <c r="AY473" s="224" t="s">
        <v>128</v>
      </c>
    </row>
    <row r="474" spans="2:65" s="1" customFormat="1" ht="31.5" customHeight="1">
      <c r="B474" s="39"/>
      <c r="C474" s="198" t="s">
        <v>673</v>
      </c>
      <c r="D474" s="198" t="s">
        <v>130</v>
      </c>
      <c r="E474" s="199" t="s">
        <v>674</v>
      </c>
      <c r="F474" s="200" t="s">
        <v>675</v>
      </c>
      <c r="G474" s="201" t="s">
        <v>178</v>
      </c>
      <c r="H474" s="202">
        <v>9</v>
      </c>
      <c r="I474" s="203"/>
      <c r="J474" s="204">
        <f>ROUND(I474*H474,2)</f>
        <v>0</v>
      </c>
      <c r="K474" s="200" t="s">
        <v>134</v>
      </c>
      <c r="L474" s="59"/>
      <c r="M474" s="205" t="s">
        <v>21</v>
      </c>
      <c r="N474" s="206" t="s">
        <v>43</v>
      </c>
      <c r="O474" s="40"/>
      <c r="P474" s="207">
        <f>O474*H474</f>
        <v>0</v>
      </c>
      <c r="Q474" s="207">
        <v>6.2E-4</v>
      </c>
      <c r="R474" s="207">
        <f>Q474*H474</f>
        <v>5.5799999999999999E-3</v>
      </c>
      <c r="S474" s="207">
        <v>0</v>
      </c>
      <c r="T474" s="208">
        <f>S474*H474</f>
        <v>0</v>
      </c>
      <c r="AR474" s="22" t="s">
        <v>212</v>
      </c>
      <c r="AT474" s="22" t="s">
        <v>130</v>
      </c>
      <c r="AU474" s="22" t="s">
        <v>80</v>
      </c>
      <c r="AY474" s="22" t="s">
        <v>128</v>
      </c>
      <c r="BE474" s="209">
        <f>IF(N474="základní",J474,0)</f>
        <v>0</v>
      </c>
      <c r="BF474" s="209">
        <f>IF(N474="snížená",J474,0)</f>
        <v>0</v>
      </c>
      <c r="BG474" s="209">
        <f>IF(N474="zákl. přenesená",J474,0)</f>
        <v>0</v>
      </c>
      <c r="BH474" s="209">
        <f>IF(N474="sníž. přenesená",J474,0)</f>
        <v>0</v>
      </c>
      <c r="BI474" s="209">
        <f>IF(N474="nulová",J474,0)</f>
        <v>0</v>
      </c>
      <c r="BJ474" s="22" t="s">
        <v>78</v>
      </c>
      <c r="BK474" s="209">
        <f>ROUND(I474*H474,2)</f>
        <v>0</v>
      </c>
      <c r="BL474" s="22" t="s">
        <v>212</v>
      </c>
      <c r="BM474" s="22" t="s">
        <v>676</v>
      </c>
    </row>
    <row r="475" spans="2:65" s="1" customFormat="1" ht="27">
      <c r="B475" s="39"/>
      <c r="C475" s="61"/>
      <c r="D475" s="210" t="s">
        <v>137</v>
      </c>
      <c r="E475" s="61"/>
      <c r="F475" s="211" t="s">
        <v>180</v>
      </c>
      <c r="G475" s="61"/>
      <c r="H475" s="61"/>
      <c r="I475" s="166"/>
      <c r="J475" s="61"/>
      <c r="K475" s="61"/>
      <c r="L475" s="59"/>
      <c r="M475" s="212"/>
      <c r="N475" s="40"/>
      <c r="O475" s="40"/>
      <c r="P475" s="40"/>
      <c r="Q475" s="40"/>
      <c r="R475" s="40"/>
      <c r="S475" s="40"/>
      <c r="T475" s="76"/>
      <c r="AT475" s="22" t="s">
        <v>137</v>
      </c>
      <c r="AU475" s="22" t="s">
        <v>80</v>
      </c>
    </row>
    <row r="476" spans="2:65" s="12" customFormat="1">
      <c r="B476" s="213"/>
      <c r="C476" s="214"/>
      <c r="D476" s="215" t="s">
        <v>139</v>
      </c>
      <c r="E476" s="216" t="s">
        <v>21</v>
      </c>
      <c r="F476" s="217" t="s">
        <v>677</v>
      </c>
      <c r="G476" s="214"/>
      <c r="H476" s="218">
        <v>9</v>
      </c>
      <c r="I476" s="219"/>
      <c r="J476" s="214"/>
      <c r="K476" s="214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139</v>
      </c>
      <c r="AU476" s="224" t="s">
        <v>80</v>
      </c>
      <c r="AV476" s="12" t="s">
        <v>80</v>
      </c>
      <c r="AW476" s="12" t="s">
        <v>35</v>
      </c>
      <c r="AX476" s="12" t="s">
        <v>78</v>
      </c>
      <c r="AY476" s="224" t="s">
        <v>128</v>
      </c>
    </row>
    <row r="477" spans="2:65" s="1" customFormat="1" ht="22.5" customHeight="1">
      <c r="B477" s="39"/>
      <c r="C477" s="225" t="s">
        <v>678</v>
      </c>
      <c r="D477" s="225" t="s">
        <v>168</v>
      </c>
      <c r="E477" s="226" t="s">
        <v>679</v>
      </c>
      <c r="F477" s="227" t="s">
        <v>680</v>
      </c>
      <c r="G477" s="228" t="s">
        <v>178</v>
      </c>
      <c r="H477" s="229">
        <v>8</v>
      </c>
      <c r="I477" s="230"/>
      <c r="J477" s="231">
        <f>ROUND(I477*H477,2)</f>
        <v>0</v>
      </c>
      <c r="K477" s="227" t="s">
        <v>134</v>
      </c>
      <c r="L477" s="232"/>
      <c r="M477" s="233" t="s">
        <v>21</v>
      </c>
      <c r="N477" s="234" t="s">
        <v>43</v>
      </c>
      <c r="O477" s="40"/>
      <c r="P477" s="207">
        <f>O477*H477</f>
        <v>0</v>
      </c>
      <c r="Q477" s="207">
        <v>4.4000000000000003E-3</v>
      </c>
      <c r="R477" s="207">
        <f>Q477*H477</f>
        <v>3.5200000000000002E-2</v>
      </c>
      <c r="S477" s="207">
        <v>0</v>
      </c>
      <c r="T477" s="208">
        <f>S477*H477</f>
        <v>0</v>
      </c>
      <c r="AR477" s="22" t="s">
        <v>286</v>
      </c>
      <c r="AT477" s="22" t="s">
        <v>168</v>
      </c>
      <c r="AU477" s="22" t="s">
        <v>80</v>
      </c>
      <c r="AY477" s="22" t="s">
        <v>128</v>
      </c>
      <c r="BE477" s="209">
        <f>IF(N477="základní",J477,0)</f>
        <v>0</v>
      </c>
      <c r="BF477" s="209">
        <f>IF(N477="snížená",J477,0)</f>
        <v>0</v>
      </c>
      <c r="BG477" s="209">
        <f>IF(N477="zákl. přenesená",J477,0)</f>
        <v>0</v>
      </c>
      <c r="BH477" s="209">
        <f>IF(N477="sníž. přenesená",J477,0)</f>
        <v>0</v>
      </c>
      <c r="BI477" s="209">
        <f>IF(N477="nulová",J477,0)</f>
        <v>0</v>
      </c>
      <c r="BJ477" s="22" t="s">
        <v>78</v>
      </c>
      <c r="BK477" s="209">
        <f>ROUND(I477*H477,2)</f>
        <v>0</v>
      </c>
      <c r="BL477" s="22" t="s">
        <v>212</v>
      </c>
      <c r="BM477" s="22" t="s">
        <v>681</v>
      </c>
    </row>
    <row r="478" spans="2:65" s="1" customFormat="1" ht="27">
      <c r="B478" s="39"/>
      <c r="C478" s="61"/>
      <c r="D478" s="210" t="s">
        <v>137</v>
      </c>
      <c r="E478" s="61"/>
      <c r="F478" s="211" t="s">
        <v>180</v>
      </c>
      <c r="G478" s="61"/>
      <c r="H478" s="61"/>
      <c r="I478" s="166"/>
      <c r="J478" s="61"/>
      <c r="K478" s="61"/>
      <c r="L478" s="59"/>
      <c r="M478" s="212"/>
      <c r="N478" s="40"/>
      <c r="O478" s="40"/>
      <c r="P478" s="40"/>
      <c r="Q478" s="40"/>
      <c r="R478" s="40"/>
      <c r="S478" s="40"/>
      <c r="T478" s="76"/>
      <c r="AT478" s="22" t="s">
        <v>137</v>
      </c>
      <c r="AU478" s="22" t="s">
        <v>80</v>
      </c>
    </row>
    <row r="479" spans="2:65" s="12" customFormat="1">
      <c r="B479" s="213"/>
      <c r="C479" s="214"/>
      <c r="D479" s="215" t="s">
        <v>139</v>
      </c>
      <c r="E479" s="216" t="s">
        <v>21</v>
      </c>
      <c r="F479" s="217" t="s">
        <v>311</v>
      </c>
      <c r="G479" s="214"/>
      <c r="H479" s="218">
        <v>8</v>
      </c>
      <c r="I479" s="219"/>
      <c r="J479" s="214"/>
      <c r="K479" s="214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139</v>
      </c>
      <c r="AU479" s="224" t="s">
        <v>80</v>
      </c>
      <c r="AV479" s="12" t="s">
        <v>80</v>
      </c>
      <c r="AW479" s="12" t="s">
        <v>35</v>
      </c>
      <c r="AX479" s="12" t="s">
        <v>78</v>
      </c>
      <c r="AY479" s="224" t="s">
        <v>128</v>
      </c>
    </row>
    <row r="480" spans="2:65" s="1" customFormat="1" ht="22.5" customHeight="1">
      <c r="B480" s="39"/>
      <c r="C480" s="225" t="s">
        <v>682</v>
      </c>
      <c r="D480" s="225" t="s">
        <v>168</v>
      </c>
      <c r="E480" s="226" t="s">
        <v>683</v>
      </c>
      <c r="F480" s="227" t="s">
        <v>684</v>
      </c>
      <c r="G480" s="228" t="s">
        <v>178</v>
      </c>
      <c r="H480" s="229">
        <v>1</v>
      </c>
      <c r="I480" s="230"/>
      <c r="J480" s="231">
        <f>ROUND(I480*H480,2)</f>
        <v>0</v>
      </c>
      <c r="K480" s="227" t="s">
        <v>134</v>
      </c>
      <c r="L480" s="232"/>
      <c r="M480" s="233" t="s">
        <v>21</v>
      </c>
      <c r="N480" s="234" t="s">
        <v>43</v>
      </c>
      <c r="O480" s="40"/>
      <c r="P480" s="207">
        <f>O480*H480</f>
        <v>0</v>
      </c>
      <c r="Q480" s="207">
        <v>3.7000000000000002E-3</v>
      </c>
      <c r="R480" s="207">
        <f>Q480*H480</f>
        <v>3.7000000000000002E-3</v>
      </c>
      <c r="S480" s="207">
        <v>0</v>
      </c>
      <c r="T480" s="208">
        <f>S480*H480</f>
        <v>0</v>
      </c>
      <c r="AR480" s="22" t="s">
        <v>286</v>
      </c>
      <c r="AT480" s="22" t="s">
        <v>168</v>
      </c>
      <c r="AU480" s="22" t="s">
        <v>80</v>
      </c>
      <c r="AY480" s="22" t="s">
        <v>128</v>
      </c>
      <c r="BE480" s="209">
        <f>IF(N480="základní",J480,0)</f>
        <v>0</v>
      </c>
      <c r="BF480" s="209">
        <f>IF(N480="snížená",J480,0)</f>
        <v>0</v>
      </c>
      <c r="BG480" s="209">
        <f>IF(N480="zákl. přenesená",J480,0)</f>
        <v>0</v>
      </c>
      <c r="BH480" s="209">
        <f>IF(N480="sníž. přenesená",J480,0)</f>
        <v>0</v>
      </c>
      <c r="BI480" s="209">
        <f>IF(N480="nulová",J480,0)</f>
        <v>0</v>
      </c>
      <c r="BJ480" s="22" t="s">
        <v>78</v>
      </c>
      <c r="BK480" s="209">
        <f>ROUND(I480*H480,2)</f>
        <v>0</v>
      </c>
      <c r="BL480" s="22" t="s">
        <v>212</v>
      </c>
      <c r="BM480" s="22" t="s">
        <v>685</v>
      </c>
    </row>
    <row r="481" spans="2:65" s="12" customFormat="1">
      <c r="B481" s="213"/>
      <c r="C481" s="214"/>
      <c r="D481" s="215" t="s">
        <v>139</v>
      </c>
      <c r="E481" s="216" t="s">
        <v>21</v>
      </c>
      <c r="F481" s="217" t="s">
        <v>78</v>
      </c>
      <c r="G481" s="214"/>
      <c r="H481" s="218">
        <v>1</v>
      </c>
      <c r="I481" s="219"/>
      <c r="J481" s="214"/>
      <c r="K481" s="214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139</v>
      </c>
      <c r="AU481" s="224" t="s">
        <v>80</v>
      </c>
      <c r="AV481" s="12" t="s">
        <v>80</v>
      </c>
      <c r="AW481" s="12" t="s">
        <v>35</v>
      </c>
      <c r="AX481" s="12" t="s">
        <v>78</v>
      </c>
      <c r="AY481" s="224" t="s">
        <v>128</v>
      </c>
    </row>
    <row r="482" spans="2:65" s="1" customFormat="1" ht="22.5" customHeight="1">
      <c r="B482" s="39"/>
      <c r="C482" s="225" t="s">
        <v>686</v>
      </c>
      <c r="D482" s="225" t="s">
        <v>168</v>
      </c>
      <c r="E482" s="226" t="s">
        <v>687</v>
      </c>
      <c r="F482" s="227" t="s">
        <v>688</v>
      </c>
      <c r="G482" s="228" t="s">
        <v>178</v>
      </c>
      <c r="H482" s="229">
        <v>1</v>
      </c>
      <c r="I482" s="230"/>
      <c r="J482" s="231">
        <f>ROUND(I482*H482,2)</f>
        <v>0</v>
      </c>
      <c r="K482" s="227" t="s">
        <v>134</v>
      </c>
      <c r="L482" s="232"/>
      <c r="M482" s="233" t="s">
        <v>21</v>
      </c>
      <c r="N482" s="234" t="s">
        <v>43</v>
      </c>
      <c r="O482" s="40"/>
      <c r="P482" s="207">
        <f>O482*H482</f>
        <v>0</v>
      </c>
      <c r="Q482" s="207">
        <v>1.5E-3</v>
      </c>
      <c r="R482" s="207">
        <f>Q482*H482</f>
        <v>1.5E-3</v>
      </c>
      <c r="S482" s="207">
        <v>0</v>
      </c>
      <c r="T482" s="208">
        <f>S482*H482</f>
        <v>0</v>
      </c>
      <c r="AR482" s="22" t="s">
        <v>286</v>
      </c>
      <c r="AT482" s="22" t="s">
        <v>168</v>
      </c>
      <c r="AU482" s="22" t="s">
        <v>80</v>
      </c>
      <c r="AY482" s="22" t="s">
        <v>128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22" t="s">
        <v>78</v>
      </c>
      <c r="BK482" s="209">
        <f>ROUND(I482*H482,2)</f>
        <v>0</v>
      </c>
      <c r="BL482" s="22" t="s">
        <v>212</v>
      </c>
      <c r="BM482" s="22" t="s">
        <v>689</v>
      </c>
    </row>
    <row r="483" spans="2:65" s="12" customFormat="1">
      <c r="B483" s="213"/>
      <c r="C483" s="214"/>
      <c r="D483" s="215" t="s">
        <v>139</v>
      </c>
      <c r="E483" s="216" t="s">
        <v>21</v>
      </c>
      <c r="F483" s="217" t="s">
        <v>78</v>
      </c>
      <c r="G483" s="214"/>
      <c r="H483" s="218">
        <v>1</v>
      </c>
      <c r="I483" s="219"/>
      <c r="J483" s="214"/>
      <c r="K483" s="214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139</v>
      </c>
      <c r="AU483" s="224" t="s">
        <v>80</v>
      </c>
      <c r="AV483" s="12" t="s">
        <v>80</v>
      </c>
      <c r="AW483" s="12" t="s">
        <v>35</v>
      </c>
      <c r="AX483" s="12" t="s">
        <v>78</v>
      </c>
      <c r="AY483" s="224" t="s">
        <v>128</v>
      </c>
    </row>
    <row r="484" spans="2:65" s="1" customFormat="1" ht="22.5" customHeight="1">
      <c r="B484" s="39"/>
      <c r="C484" s="225" t="s">
        <v>690</v>
      </c>
      <c r="D484" s="225" t="s">
        <v>168</v>
      </c>
      <c r="E484" s="226" t="s">
        <v>691</v>
      </c>
      <c r="F484" s="227" t="s">
        <v>692</v>
      </c>
      <c r="G484" s="228" t="s">
        <v>178</v>
      </c>
      <c r="H484" s="229">
        <v>8</v>
      </c>
      <c r="I484" s="230"/>
      <c r="J484" s="231">
        <f>ROUND(I484*H484,2)</f>
        <v>0</v>
      </c>
      <c r="K484" s="227" t="s">
        <v>134</v>
      </c>
      <c r="L484" s="232"/>
      <c r="M484" s="233" t="s">
        <v>21</v>
      </c>
      <c r="N484" s="234" t="s">
        <v>43</v>
      </c>
      <c r="O484" s="40"/>
      <c r="P484" s="207">
        <f>O484*H484</f>
        <v>0</v>
      </c>
      <c r="Q484" s="207">
        <v>1.9E-3</v>
      </c>
      <c r="R484" s="207">
        <f>Q484*H484</f>
        <v>1.52E-2</v>
      </c>
      <c r="S484" s="207">
        <v>0</v>
      </c>
      <c r="T484" s="208">
        <f>S484*H484</f>
        <v>0</v>
      </c>
      <c r="AR484" s="22" t="s">
        <v>286</v>
      </c>
      <c r="AT484" s="22" t="s">
        <v>168</v>
      </c>
      <c r="AU484" s="22" t="s">
        <v>80</v>
      </c>
      <c r="AY484" s="22" t="s">
        <v>128</v>
      </c>
      <c r="BE484" s="209">
        <f>IF(N484="základní",J484,0)</f>
        <v>0</v>
      </c>
      <c r="BF484" s="209">
        <f>IF(N484="snížená",J484,0)</f>
        <v>0</v>
      </c>
      <c r="BG484" s="209">
        <f>IF(N484="zákl. přenesená",J484,0)</f>
        <v>0</v>
      </c>
      <c r="BH484" s="209">
        <f>IF(N484="sníž. přenesená",J484,0)</f>
        <v>0</v>
      </c>
      <c r="BI484" s="209">
        <f>IF(N484="nulová",J484,0)</f>
        <v>0</v>
      </c>
      <c r="BJ484" s="22" t="s">
        <v>78</v>
      </c>
      <c r="BK484" s="209">
        <f>ROUND(I484*H484,2)</f>
        <v>0</v>
      </c>
      <c r="BL484" s="22" t="s">
        <v>212</v>
      </c>
      <c r="BM484" s="22" t="s">
        <v>693</v>
      </c>
    </row>
    <row r="485" spans="2:65" s="1" customFormat="1" ht="27">
      <c r="B485" s="39"/>
      <c r="C485" s="61"/>
      <c r="D485" s="210" t="s">
        <v>137</v>
      </c>
      <c r="E485" s="61"/>
      <c r="F485" s="211" t="s">
        <v>180</v>
      </c>
      <c r="G485" s="61"/>
      <c r="H485" s="61"/>
      <c r="I485" s="166"/>
      <c r="J485" s="61"/>
      <c r="K485" s="61"/>
      <c r="L485" s="59"/>
      <c r="M485" s="212"/>
      <c r="N485" s="40"/>
      <c r="O485" s="40"/>
      <c r="P485" s="40"/>
      <c r="Q485" s="40"/>
      <c r="R485" s="40"/>
      <c r="S485" s="40"/>
      <c r="T485" s="76"/>
      <c r="AT485" s="22" t="s">
        <v>137</v>
      </c>
      <c r="AU485" s="22" t="s">
        <v>80</v>
      </c>
    </row>
    <row r="486" spans="2:65" s="12" customFormat="1">
      <c r="B486" s="213"/>
      <c r="C486" s="214"/>
      <c r="D486" s="215" t="s">
        <v>139</v>
      </c>
      <c r="E486" s="216" t="s">
        <v>21</v>
      </c>
      <c r="F486" s="217" t="s">
        <v>311</v>
      </c>
      <c r="G486" s="214"/>
      <c r="H486" s="218">
        <v>8</v>
      </c>
      <c r="I486" s="219"/>
      <c r="J486" s="214"/>
      <c r="K486" s="214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139</v>
      </c>
      <c r="AU486" s="224" t="s">
        <v>80</v>
      </c>
      <c r="AV486" s="12" t="s">
        <v>80</v>
      </c>
      <c r="AW486" s="12" t="s">
        <v>35</v>
      </c>
      <c r="AX486" s="12" t="s">
        <v>78</v>
      </c>
      <c r="AY486" s="224" t="s">
        <v>128</v>
      </c>
    </row>
    <row r="487" spans="2:65" s="1" customFormat="1" ht="22.5" customHeight="1">
      <c r="B487" s="39"/>
      <c r="C487" s="225" t="s">
        <v>694</v>
      </c>
      <c r="D487" s="225" t="s">
        <v>168</v>
      </c>
      <c r="E487" s="226" t="s">
        <v>695</v>
      </c>
      <c r="F487" s="227" t="s">
        <v>696</v>
      </c>
      <c r="G487" s="228" t="s">
        <v>178</v>
      </c>
      <c r="H487" s="229">
        <v>9</v>
      </c>
      <c r="I487" s="230"/>
      <c r="J487" s="231">
        <f>ROUND(I487*H487,2)</f>
        <v>0</v>
      </c>
      <c r="K487" s="227" t="s">
        <v>134</v>
      </c>
      <c r="L487" s="232"/>
      <c r="M487" s="233" t="s">
        <v>21</v>
      </c>
      <c r="N487" s="234" t="s">
        <v>43</v>
      </c>
      <c r="O487" s="40"/>
      <c r="P487" s="207">
        <f>O487*H487</f>
        <v>0</v>
      </c>
      <c r="Q487" s="207">
        <v>5.9999999999999995E-4</v>
      </c>
      <c r="R487" s="207">
        <f>Q487*H487</f>
        <v>5.3999999999999994E-3</v>
      </c>
      <c r="S487" s="207">
        <v>0</v>
      </c>
      <c r="T487" s="208">
        <f>S487*H487</f>
        <v>0</v>
      </c>
      <c r="AR487" s="22" t="s">
        <v>286</v>
      </c>
      <c r="AT487" s="22" t="s">
        <v>168</v>
      </c>
      <c r="AU487" s="22" t="s">
        <v>80</v>
      </c>
      <c r="AY487" s="22" t="s">
        <v>128</v>
      </c>
      <c r="BE487" s="209">
        <f>IF(N487="základní",J487,0)</f>
        <v>0</v>
      </c>
      <c r="BF487" s="209">
        <f>IF(N487="snížená",J487,0)</f>
        <v>0</v>
      </c>
      <c r="BG487" s="209">
        <f>IF(N487="zákl. přenesená",J487,0)</f>
        <v>0</v>
      </c>
      <c r="BH487" s="209">
        <f>IF(N487="sníž. přenesená",J487,0)</f>
        <v>0</v>
      </c>
      <c r="BI487" s="209">
        <f>IF(N487="nulová",J487,0)</f>
        <v>0</v>
      </c>
      <c r="BJ487" s="22" t="s">
        <v>78</v>
      </c>
      <c r="BK487" s="209">
        <f>ROUND(I487*H487,2)</f>
        <v>0</v>
      </c>
      <c r="BL487" s="22" t="s">
        <v>212</v>
      </c>
      <c r="BM487" s="22" t="s">
        <v>697</v>
      </c>
    </row>
    <row r="488" spans="2:65" s="1" customFormat="1" ht="27">
      <c r="B488" s="39"/>
      <c r="C488" s="61"/>
      <c r="D488" s="210" t="s">
        <v>137</v>
      </c>
      <c r="E488" s="61"/>
      <c r="F488" s="211" t="s">
        <v>180</v>
      </c>
      <c r="G488" s="61"/>
      <c r="H488" s="61"/>
      <c r="I488" s="166"/>
      <c r="J488" s="61"/>
      <c r="K488" s="61"/>
      <c r="L488" s="59"/>
      <c r="M488" s="212"/>
      <c r="N488" s="40"/>
      <c r="O488" s="40"/>
      <c r="P488" s="40"/>
      <c r="Q488" s="40"/>
      <c r="R488" s="40"/>
      <c r="S488" s="40"/>
      <c r="T488" s="76"/>
      <c r="AT488" s="22" t="s">
        <v>137</v>
      </c>
      <c r="AU488" s="22" t="s">
        <v>80</v>
      </c>
    </row>
    <row r="489" spans="2:65" s="12" customFormat="1">
      <c r="B489" s="213"/>
      <c r="C489" s="214"/>
      <c r="D489" s="215" t="s">
        <v>139</v>
      </c>
      <c r="E489" s="216" t="s">
        <v>21</v>
      </c>
      <c r="F489" s="217" t="s">
        <v>677</v>
      </c>
      <c r="G489" s="214"/>
      <c r="H489" s="218">
        <v>9</v>
      </c>
      <c r="I489" s="219"/>
      <c r="J489" s="214"/>
      <c r="K489" s="214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139</v>
      </c>
      <c r="AU489" s="224" t="s">
        <v>80</v>
      </c>
      <c r="AV489" s="12" t="s">
        <v>80</v>
      </c>
      <c r="AW489" s="12" t="s">
        <v>35</v>
      </c>
      <c r="AX489" s="12" t="s">
        <v>78</v>
      </c>
      <c r="AY489" s="224" t="s">
        <v>128</v>
      </c>
    </row>
    <row r="490" spans="2:65" s="1" customFormat="1" ht="22.5" customHeight="1">
      <c r="B490" s="39"/>
      <c r="C490" s="198" t="s">
        <v>698</v>
      </c>
      <c r="D490" s="198" t="s">
        <v>130</v>
      </c>
      <c r="E490" s="199" t="s">
        <v>699</v>
      </c>
      <c r="F490" s="200" t="s">
        <v>700</v>
      </c>
      <c r="G490" s="201" t="s">
        <v>178</v>
      </c>
      <c r="H490" s="202">
        <v>9</v>
      </c>
      <c r="I490" s="203"/>
      <c r="J490" s="204">
        <f>ROUND(I490*H490,2)</f>
        <v>0</v>
      </c>
      <c r="K490" s="200" t="s">
        <v>134</v>
      </c>
      <c r="L490" s="59"/>
      <c r="M490" s="205" t="s">
        <v>21</v>
      </c>
      <c r="N490" s="206" t="s">
        <v>43</v>
      </c>
      <c r="O490" s="40"/>
      <c r="P490" s="207">
        <f>O490*H490</f>
        <v>0</v>
      </c>
      <c r="Q490" s="207">
        <v>1.2999999999999999E-4</v>
      </c>
      <c r="R490" s="207">
        <f>Q490*H490</f>
        <v>1.1699999999999998E-3</v>
      </c>
      <c r="S490" s="207">
        <v>0</v>
      </c>
      <c r="T490" s="208">
        <f>S490*H490</f>
        <v>0</v>
      </c>
      <c r="AR490" s="22" t="s">
        <v>212</v>
      </c>
      <c r="AT490" s="22" t="s">
        <v>130</v>
      </c>
      <c r="AU490" s="22" t="s">
        <v>80</v>
      </c>
      <c r="AY490" s="22" t="s">
        <v>128</v>
      </c>
      <c r="BE490" s="209">
        <f>IF(N490="základní",J490,0)</f>
        <v>0</v>
      </c>
      <c r="BF490" s="209">
        <f>IF(N490="snížená",J490,0)</f>
        <v>0</v>
      </c>
      <c r="BG490" s="209">
        <f>IF(N490="zákl. přenesená",J490,0)</f>
        <v>0</v>
      </c>
      <c r="BH490" s="209">
        <f>IF(N490="sníž. přenesená",J490,0)</f>
        <v>0</v>
      </c>
      <c r="BI490" s="209">
        <f>IF(N490="nulová",J490,0)</f>
        <v>0</v>
      </c>
      <c r="BJ490" s="22" t="s">
        <v>78</v>
      </c>
      <c r="BK490" s="209">
        <f>ROUND(I490*H490,2)</f>
        <v>0</v>
      </c>
      <c r="BL490" s="22" t="s">
        <v>212</v>
      </c>
      <c r="BM490" s="22" t="s">
        <v>701</v>
      </c>
    </row>
    <row r="491" spans="2:65" s="1" customFormat="1" ht="27">
      <c r="B491" s="39"/>
      <c r="C491" s="61"/>
      <c r="D491" s="210" t="s">
        <v>137</v>
      </c>
      <c r="E491" s="61"/>
      <c r="F491" s="211" t="s">
        <v>180</v>
      </c>
      <c r="G491" s="61"/>
      <c r="H491" s="61"/>
      <c r="I491" s="166"/>
      <c r="J491" s="61"/>
      <c r="K491" s="61"/>
      <c r="L491" s="59"/>
      <c r="M491" s="212"/>
      <c r="N491" s="40"/>
      <c r="O491" s="40"/>
      <c r="P491" s="40"/>
      <c r="Q491" s="40"/>
      <c r="R491" s="40"/>
      <c r="S491" s="40"/>
      <c r="T491" s="76"/>
      <c r="AT491" s="22" t="s">
        <v>137</v>
      </c>
      <c r="AU491" s="22" t="s">
        <v>80</v>
      </c>
    </row>
    <row r="492" spans="2:65" s="12" customFormat="1">
      <c r="B492" s="213"/>
      <c r="C492" s="214"/>
      <c r="D492" s="215" t="s">
        <v>139</v>
      </c>
      <c r="E492" s="216" t="s">
        <v>21</v>
      </c>
      <c r="F492" s="217" t="s">
        <v>677</v>
      </c>
      <c r="G492" s="214"/>
      <c r="H492" s="218">
        <v>9</v>
      </c>
      <c r="I492" s="219"/>
      <c r="J492" s="214"/>
      <c r="K492" s="214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139</v>
      </c>
      <c r="AU492" s="224" t="s">
        <v>80</v>
      </c>
      <c r="AV492" s="12" t="s">
        <v>80</v>
      </c>
      <c r="AW492" s="12" t="s">
        <v>35</v>
      </c>
      <c r="AX492" s="12" t="s">
        <v>78</v>
      </c>
      <c r="AY492" s="224" t="s">
        <v>128</v>
      </c>
    </row>
    <row r="493" spans="2:65" s="1" customFormat="1" ht="22.5" customHeight="1">
      <c r="B493" s="39"/>
      <c r="C493" s="225" t="s">
        <v>702</v>
      </c>
      <c r="D493" s="225" t="s">
        <v>168</v>
      </c>
      <c r="E493" s="226" t="s">
        <v>703</v>
      </c>
      <c r="F493" s="227" t="s">
        <v>704</v>
      </c>
      <c r="G493" s="228" t="s">
        <v>178</v>
      </c>
      <c r="H493" s="229">
        <v>9</v>
      </c>
      <c r="I493" s="230"/>
      <c r="J493" s="231">
        <f>ROUND(I493*H493,2)</f>
        <v>0</v>
      </c>
      <c r="K493" s="227" t="s">
        <v>134</v>
      </c>
      <c r="L493" s="232"/>
      <c r="M493" s="233" t="s">
        <v>21</v>
      </c>
      <c r="N493" s="234" t="s">
        <v>43</v>
      </c>
      <c r="O493" s="40"/>
      <c r="P493" s="207">
        <f>O493*H493</f>
        <v>0</v>
      </c>
      <c r="Q493" s="207">
        <v>1.8500000000000001E-3</v>
      </c>
      <c r="R493" s="207">
        <f>Q493*H493</f>
        <v>1.6650000000000002E-2</v>
      </c>
      <c r="S493" s="207">
        <v>0</v>
      </c>
      <c r="T493" s="208">
        <f>S493*H493</f>
        <v>0</v>
      </c>
      <c r="AR493" s="22" t="s">
        <v>286</v>
      </c>
      <c r="AT493" s="22" t="s">
        <v>168</v>
      </c>
      <c r="AU493" s="22" t="s">
        <v>80</v>
      </c>
      <c r="AY493" s="22" t="s">
        <v>128</v>
      </c>
      <c r="BE493" s="209">
        <f>IF(N493="základní",J493,0)</f>
        <v>0</v>
      </c>
      <c r="BF493" s="209">
        <f>IF(N493="snížená",J493,0)</f>
        <v>0</v>
      </c>
      <c r="BG493" s="209">
        <f>IF(N493="zákl. přenesená",J493,0)</f>
        <v>0</v>
      </c>
      <c r="BH493" s="209">
        <f>IF(N493="sníž. přenesená",J493,0)</f>
        <v>0</v>
      </c>
      <c r="BI493" s="209">
        <f>IF(N493="nulová",J493,0)</f>
        <v>0</v>
      </c>
      <c r="BJ493" s="22" t="s">
        <v>78</v>
      </c>
      <c r="BK493" s="209">
        <f>ROUND(I493*H493,2)</f>
        <v>0</v>
      </c>
      <c r="BL493" s="22" t="s">
        <v>212</v>
      </c>
      <c r="BM493" s="22" t="s">
        <v>705</v>
      </c>
    </row>
    <row r="494" spans="2:65" s="1" customFormat="1" ht="27">
      <c r="B494" s="39"/>
      <c r="C494" s="61"/>
      <c r="D494" s="210" t="s">
        <v>137</v>
      </c>
      <c r="E494" s="61"/>
      <c r="F494" s="211" t="s">
        <v>180</v>
      </c>
      <c r="G494" s="61"/>
      <c r="H494" s="61"/>
      <c r="I494" s="166"/>
      <c r="J494" s="61"/>
      <c r="K494" s="61"/>
      <c r="L494" s="59"/>
      <c r="M494" s="212"/>
      <c r="N494" s="40"/>
      <c r="O494" s="40"/>
      <c r="P494" s="40"/>
      <c r="Q494" s="40"/>
      <c r="R494" s="40"/>
      <c r="S494" s="40"/>
      <c r="T494" s="76"/>
      <c r="AT494" s="22" t="s">
        <v>137</v>
      </c>
      <c r="AU494" s="22" t="s">
        <v>80</v>
      </c>
    </row>
    <row r="495" spans="2:65" s="12" customFormat="1">
      <c r="B495" s="213"/>
      <c r="C495" s="214"/>
      <c r="D495" s="215" t="s">
        <v>139</v>
      </c>
      <c r="E495" s="216" t="s">
        <v>21</v>
      </c>
      <c r="F495" s="217" t="s">
        <v>677</v>
      </c>
      <c r="G495" s="214"/>
      <c r="H495" s="218">
        <v>9</v>
      </c>
      <c r="I495" s="219"/>
      <c r="J495" s="214"/>
      <c r="K495" s="214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139</v>
      </c>
      <c r="AU495" s="224" t="s">
        <v>80</v>
      </c>
      <c r="AV495" s="12" t="s">
        <v>80</v>
      </c>
      <c r="AW495" s="12" t="s">
        <v>35</v>
      </c>
      <c r="AX495" s="12" t="s">
        <v>78</v>
      </c>
      <c r="AY495" s="224" t="s">
        <v>128</v>
      </c>
    </row>
    <row r="496" spans="2:65" s="1" customFormat="1" ht="22.5" customHeight="1">
      <c r="B496" s="39"/>
      <c r="C496" s="225" t="s">
        <v>706</v>
      </c>
      <c r="D496" s="225" t="s">
        <v>168</v>
      </c>
      <c r="E496" s="226" t="s">
        <v>707</v>
      </c>
      <c r="F496" s="227" t="s">
        <v>708</v>
      </c>
      <c r="G496" s="228" t="s">
        <v>178</v>
      </c>
      <c r="H496" s="229">
        <v>9</v>
      </c>
      <c r="I496" s="230"/>
      <c r="J496" s="231">
        <f>ROUND(I496*H496,2)</f>
        <v>0</v>
      </c>
      <c r="K496" s="227" t="s">
        <v>134</v>
      </c>
      <c r="L496" s="232"/>
      <c r="M496" s="233" t="s">
        <v>21</v>
      </c>
      <c r="N496" s="234" t="s">
        <v>43</v>
      </c>
      <c r="O496" s="40"/>
      <c r="P496" s="207">
        <f>O496*H496</f>
        <v>0</v>
      </c>
      <c r="Q496" s="207">
        <v>1.4999999999999999E-4</v>
      </c>
      <c r="R496" s="207">
        <f>Q496*H496</f>
        <v>1.3499999999999999E-3</v>
      </c>
      <c r="S496" s="207">
        <v>0</v>
      </c>
      <c r="T496" s="208">
        <f>S496*H496</f>
        <v>0</v>
      </c>
      <c r="AR496" s="22" t="s">
        <v>286</v>
      </c>
      <c r="AT496" s="22" t="s">
        <v>168</v>
      </c>
      <c r="AU496" s="22" t="s">
        <v>80</v>
      </c>
      <c r="AY496" s="22" t="s">
        <v>128</v>
      </c>
      <c r="BE496" s="209">
        <f>IF(N496="základní",J496,0)</f>
        <v>0</v>
      </c>
      <c r="BF496" s="209">
        <f>IF(N496="snížená",J496,0)</f>
        <v>0</v>
      </c>
      <c r="BG496" s="209">
        <f>IF(N496="zákl. přenesená",J496,0)</f>
        <v>0</v>
      </c>
      <c r="BH496" s="209">
        <f>IF(N496="sníž. přenesená",J496,0)</f>
        <v>0</v>
      </c>
      <c r="BI496" s="209">
        <f>IF(N496="nulová",J496,0)</f>
        <v>0</v>
      </c>
      <c r="BJ496" s="22" t="s">
        <v>78</v>
      </c>
      <c r="BK496" s="209">
        <f>ROUND(I496*H496,2)</f>
        <v>0</v>
      </c>
      <c r="BL496" s="22" t="s">
        <v>212</v>
      </c>
      <c r="BM496" s="22" t="s">
        <v>709</v>
      </c>
    </row>
    <row r="497" spans="2:65" s="1" customFormat="1" ht="27">
      <c r="B497" s="39"/>
      <c r="C497" s="61"/>
      <c r="D497" s="210" t="s">
        <v>137</v>
      </c>
      <c r="E497" s="61"/>
      <c r="F497" s="211" t="s">
        <v>180</v>
      </c>
      <c r="G497" s="61"/>
      <c r="H497" s="61"/>
      <c r="I497" s="166"/>
      <c r="J497" s="61"/>
      <c r="K497" s="61"/>
      <c r="L497" s="59"/>
      <c r="M497" s="212"/>
      <c r="N497" s="40"/>
      <c r="O497" s="40"/>
      <c r="P497" s="40"/>
      <c r="Q497" s="40"/>
      <c r="R497" s="40"/>
      <c r="S497" s="40"/>
      <c r="T497" s="76"/>
      <c r="AT497" s="22" t="s">
        <v>137</v>
      </c>
      <c r="AU497" s="22" t="s">
        <v>80</v>
      </c>
    </row>
    <row r="498" spans="2:65" s="12" customFormat="1">
      <c r="B498" s="213"/>
      <c r="C498" s="214"/>
      <c r="D498" s="215" t="s">
        <v>139</v>
      </c>
      <c r="E498" s="216" t="s">
        <v>21</v>
      </c>
      <c r="F498" s="217" t="s">
        <v>677</v>
      </c>
      <c r="G498" s="214"/>
      <c r="H498" s="218">
        <v>9</v>
      </c>
      <c r="I498" s="219"/>
      <c r="J498" s="214"/>
      <c r="K498" s="214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139</v>
      </c>
      <c r="AU498" s="224" t="s">
        <v>80</v>
      </c>
      <c r="AV498" s="12" t="s">
        <v>80</v>
      </c>
      <c r="AW498" s="12" t="s">
        <v>35</v>
      </c>
      <c r="AX498" s="12" t="s">
        <v>78</v>
      </c>
      <c r="AY498" s="224" t="s">
        <v>128</v>
      </c>
    </row>
    <row r="499" spans="2:65" s="1" customFormat="1" ht="22.5" customHeight="1">
      <c r="B499" s="39"/>
      <c r="C499" s="225" t="s">
        <v>710</v>
      </c>
      <c r="D499" s="225" t="s">
        <v>168</v>
      </c>
      <c r="E499" s="226" t="s">
        <v>711</v>
      </c>
      <c r="F499" s="227" t="s">
        <v>712</v>
      </c>
      <c r="G499" s="228" t="s">
        <v>178</v>
      </c>
      <c r="H499" s="229">
        <v>9</v>
      </c>
      <c r="I499" s="230"/>
      <c r="J499" s="231">
        <f>ROUND(I499*H499,2)</f>
        <v>0</v>
      </c>
      <c r="K499" s="227" t="s">
        <v>134</v>
      </c>
      <c r="L499" s="232"/>
      <c r="M499" s="233" t="s">
        <v>21</v>
      </c>
      <c r="N499" s="234" t="s">
        <v>43</v>
      </c>
      <c r="O499" s="40"/>
      <c r="P499" s="207">
        <f>O499*H499</f>
        <v>0</v>
      </c>
      <c r="Q499" s="207">
        <v>1E-4</v>
      </c>
      <c r="R499" s="207">
        <f>Q499*H499</f>
        <v>9.0000000000000008E-4</v>
      </c>
      <c r="S499" s="207">
        <v>0</v>
      </c>
      <c r="T499" s="208">
        <f>S499*H499</f>
        <v>0</v>
      </c>
      <c r="AR499" s="22" t="s">
        <v>286</v>
      </c>
      <c r="AT499" s="22" t="s">
        <v>168</v>
      </c>
      <c r="AU499" s="22" t="s">
        <v>80</v>
      </c>
      <c r="AY499" s="22" t="s">
        <v>128</v>
      </c>
      <c r="BE499" s="209">
        <f>IF(N499="základní",J499,0)</f>
        <v>0</v>
      </c>
      <c r="BF499" s="209">
        <f>IF(N499="snížená",J499,0)</f>
        <v>0</v>
      </c>
      <c r="BG499" s="209">
        <f>IF(N499="zákl. přenesená",J499,0)</f>
        <v>0</v>
      </c>
      <c r="BH499" s="209">
        <f>IF(N499="sníž. přenesená",J499,0)</f>
        <v>0</v>
      </c>
      <c r="BI499" s="209">
        <f>IF(N499="nulová",J499,0)</f>
        <v>0</v>
      </c>
      <c r="BJ499" s="22" t="s">
        <v>78</v>
      </c>
      <c r="BK499" s="209">
        <f>ROUND(I499*H499,2)</f>
        <v>0</v>
      </c>
      <c r="BL499" s="22" t="s">
        <v>212</v>
      </c>
      <c r="BM499" s="22" t="s">
        <v>713</v>
      </c>
    </row>
    <row r="500" spans="2:65" s="1" customFormat="1" ht="27">
      <c r="B500" s="39"/>
      <c r="C500" s="61"/>
      <c r="D500" s="210" t="s">
        <v>137</v>
      </c>
      <c r="E500" s="61"/>
      <c r="F500" s="211" t="s">
        <v>180</v>
      </c>
      <c r="G500" s="61"/>
      <c r="H500" s="61"/>
      <c r="I500" s="166"/>
      <c r="J500" s="61"/>
      <c r="K500" s="61"/>
      <c r="L500" s="59"/>
      <c r="M500" s="212"/>
      <c r="N500" s="40"/>
      <c r="O500" s="40"/>
      <c r="P500" s="40"/>
      <c r="Q500" s="40"/>
      <c r="R500" s="40"/>
      <c r="S500" s="40"/>
      <c r="T500" s="76"/>
      <c r="AT500" s="22" t="s">
        <v>137</v>
      </c>
      <c r="AU500" s="22" t="s">
        <v>80</v>
      </c>
    </row>
    <row r="501" spans="2:65" s="12" customFormat="1">
      <c r="B501" s="213"/>
      <c r="C501" s="214"/>
      <c r="D501" s="215" t="s">
        <v>139</v>
      </c>
      <c r="E501" s="216" t="s">
        <v>21</v>
      </c>
      <c r="F501" s="217" t="s">
        <v>677</v>
      </c>
      <c r="G501" s="214"/>
      <c r="H501" s="218">
        <v>9</v>
      </c>
      <c r="I501" s="219"/>
      <c r="J501" s="214"/>
      <c r="K501" s="214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139</v>
      </c>
      <c r="AU501" s="224" t="s">
        <v>80</v>
      </c>
      <c r="AV501" s="12" t="s">
        <v>80</v>
      </c>
      <c r="AW501" s="12" t="s">
        <v>35</v>
      </c>
      <c r="AX501" s="12" t="s">
        <v>78</v>
      </c>
      <c r="AY501" s="224" t="s">
        <v>128</v>
      </c>
    </row>
    <row r="502" spans="2:65" s="1" customFormat="1" ht="22.5" customHeight="1">
      <c r="B502" s="39"/>
      <c r="C502" s="225" t="s">
        <v>714</v>
      </c>
      <c r="D502" s="225" t="s">
        <v>168</v>
      </c>
      <c r="E502" s="226" t="s">
        <v>715</v>
      </c>
      <c r="F502" s="227" t="s">
        <v>716</v>
      </c>
      <c r="G502" s="228" t="s">
        <v>178</v>
      </c>
      <c r="H502" s="229">
        <v>18</v>
      </c>
      <c r="I502" s="230"/>
      <c r="J502" s="231">
        <f>ROUND(I502*H502,2)</f>
        <v>0</v>
      </c>
      <c r="K502" s="227" t="s">
        <v>134</v>
      </c>
      <c r="L502" s="232"/>
      <c r="M502" s="233" t="s">
        <v>21</v>
      </c>
      <c r="N502" s="234" t="s">
        <v>43</v>
      </c>
      <c r="O502" s="40"/>
      <c r="P502" s="207">
        <f>O502*H502</f>
        <v>0</v>
      </c>
      <c r="Q502" s="207">
        <v>5.0000000000000001E-4</v>
      </c>
      <c r="R502" s="207">
        <f>Q502*H502</f>
        <v>9.0000000000000011E-3</v>
      </c>
      <c r="S502" s="207">
        <v>0</v>
      </c>
      <c r="T502" s="208">
        <f>S502*H502</f>
        <v>0</v>
      </c>
      <c r="AR502" s="22" t="s">
        <v>286</v>
      </c>
      <c r="AT502" s="22" t="s">
        <v>168</v>
      </c>
      <c r="AU502" s="22" t="s">
        <v>80</v>
      </c>
      <c r="AY502" s="22" t="s">
        <v>128</v>
      </c>
      <c r="BE502" s="209">
        <f>IF(N502="základní",J502,0)</f>
        <v>0</v>
      </c>
      <c r="BF502" s="209">
        <f>IF(N502="snížená",J502,0)</f>
        <v>0</v>
      </c>
      <c r="BG502" s="209">
        <f>IF(N502="zákl. přenesená",J502,0)</f>
        <v>0</v>
      </c>
      <c r="BH502" s="209">
        <f>IF(N502="sníž. přenesená",J502,0)</f>
        <v>0</v>
      </c>
      <c r="BI502" s="209">
        <f>IF(N502="nulová",J502,0)</f>
        <v>0</v>
      </c>
      <c r="BJ502" s="22" t="s">
        <v>78</v>
      </c>
      <c r="BK502" s="209">
        <f>ROUND(I502*H502,2)</f>
        <v>0</v>
      </c>
      <c r="BL502" s="22" t="s">
        <v>212</v>
      </c>
      <c r="BM502" s="22" t="s">
        <v>717</v>
      </c>
    </row>
    <row r="503" spans="2:65" s="1" customFormat="1" ht="27">
      <c r="B503" s="39"/>
      <c r="C503" s="61"/>
      <c r="D503" s="210" t="s">
        <v>137</v>
      </c>
      <c r="E503" s="61"/>
      <c r="F503" s="211" t="s">
        <v>180</v>
      </c>
      <c r="G503" s="61"/>
      <c r="H503" s="61"/>
      <c r="I503" s="166"/>
      <c r="J503" s="61"/>
      <c r="K503" s="61"/>
      <c r="L503" s="59"/>
      <c r="M503" s="212"/>
      <c r="N503" s="40"/>
      <c r="O503" s="40"/>
      <c r="P503" s="40"/>
      <c r="Q503" s="40"/>
      <c r="R503" s="40"/>
      <c r="S503" s="40"/>
      <c r="T503" s="76"/>
      <c r="AT503" s="22" t="s">
        <v>137</v>
      </c>
      <c r="AU503" s="22" t="s">
        <v>80</v>
      </c>
    </row>
    <row r="504" spans="2:65" s="12" customFormat="1">
      <c r="B504" s="213"/>
      <c r="C504" s="214"/>
      <c r="D504" s="215" t="s">
        <v>139</v>
      </c>
      <c r="E504" s="216" t="s">
        <v>21</v>
      </c>
      <c r="F504" s="217" t="s">
        <v>612</v>
      </c>
      <c r="G504" s="214"/>
      <c r="H504" s="218">
        <v>18</v>
      </c>
      <c r="I504" s="219"/>
      <c r="J504" s="214"/>
      <c r="K504" s="214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139</v>
      </c>
      <c r="AU504" s="224" t="s">
        <v>80</v>
      </c>
      <c r="AV504" s="12" t="s">
        <v>80</v>
      </c>
      <c r="AW504" s="12" t="s">
        <v>35</v>
      </c>
      <c r="AX504" s="12" t="s">
        <v>78</v>
      </c>
      <c r="AY504" s="224" t="s">
        <v>128</v>
      </c>
    </row>
    <row r="505" spans="2:65" s="1" customFormat="1" ht="22.5" customHeight="1">
      <c r="B505" s="39"/>
      <c r="C505" s="225" t="s">
        <v>718</v>
      </c>
      <c r="D505" s="225" t="s">
        <v>168</v>
      </c>
      <c r="E505" s="226" t="s">
        <v>719</v>
      </c>
      <c r="F505" s="227" t="s">
        <v>720</v>
      </c>
      <c r="G505" s="228" t="s">
        <v>178</v>
      </c>
      <c r="H505" s="229">
        <v>18</v>
      </c>
      <c r="I505" s="230"/>
      <c r="J505" s="231">
        <f>ROUND(I505*H505,2)</f>
        <v>0</v>
      </c>
      <c r="K505" s="227" t="s">
        <v>134</v>
      </c>
      <c r="L505" s="232"/>
      <c r="M505" s="233" t="s">
        <v>21</v>
      </c>
      <c r="N505" s="234" t="s">
        <v>43</v>
      </c>
      <c r="O505" s="40"/>
      <c r="P505" s="207">
        <f>O505*H505</f>
        <v>0</v>
      </c>
      <c r="Q505" s="207">
        <v>5.0000000000000001E-4</v>
      </c>
      <c r="R505" s="207">
        <f>Q505*H505</f>
        <v>9.0000000000000011E-3</v>
      </c>
      <c r="S505" s="207">
        <v>0</v>
      </c>
      <c r="T505" s="208">
        <f>S505*H505</f>
        <v>0</v>
      </c>
      <c r="AR505" s="22" t="s">
        <v>286</v>
      </c>
      <c r="AT505" s="22" t="s">
        <v>168</v>
      </c>
      <c r="AU505" s="22" t="s">
        <v>80</v>
      </c>
      <c r="AY505" s="22" t="s">
        <v>128</v>
      </c>
      <c r="BE505" s="209">
        <f>IF(N505="základní",J505,0)</f>
        <v>0</v>
      </c>
      <c r="BF505" s="209">
        <f>IF(N505="snížená",J505,0)</f>
        <v>0</v>
      </c>
      <c r="BG505" s="209">
        <f>IF(N505="zákl. přenesená",J505,0)</f>
        <v>0</v>
      </c>
      <c r="BH505" s="209">
        <f>IF(N505="sníž. přenesená",J505,0)</f>
        <v>0</v>
      </c>
      <c r="BI505" s="209">
        <f>IF(N505="nulová",J505,0)</f>
        <v>0</v>
      </c>
      <c r="BJ505" s="22" t="s">
        <v>78</v>
      </c>
      <c r="BK505" s="209">
        <f>ROUND(I505*H505,2)</f>
        <v>0</v>
      </c>
      <c r="BL505" s="22" t="s">
        <v>212</v>
      </c>
      <c r="BM505" s="22" t="s">
        <v>721</v>
      </c>
    </row>
    <row r="506" spans="2:65" s="1" customFormat="1" ht="27">
      <c r="B506" s="39"/>
      <c r="C506" s="61"/>
      <c r="D506" s="210" t="s">
        <v>137</v>
      </c>
      <c r="E506" s="61"/>
      <c r="F506" s="211" t="s">
        <v>180</v>
      </c>
      <c r="G506" s="61"/>
      <c r="H506" s="61"/>
      <c r="I506" s="166"/>
      <c r="J506" s="61"/>
      <c r="K506" s="61"/>
      <c r="L506" s="59"/>
      <c r="M506" s="212"/>
      <c r="N506" s="40"/>
      <c r="O506" s="40"/>
      <c r="P506" s="40"/>
      <c r="Q506" s="40"/>
      <c r="R506" s="40"/>
      <c r="S506" s="40"/>
      <c r="T506" s="76"/>
      <c r="AT506" s="22" t="s">
        <v>137</v>
      </c>
      <c r="AU506" s="22" t="s">
        <v>80</v>
      </c>
    </row>
    <row r="507" spans="2:65" s="12" customFormat="1">
      <c r="B507" s="213"/>
      <c r="C507" s="214"/>
      <c r="D507" s="215" t="s">
        <v>139</v>
      </c>
      <c r="E507" s="216" t="s">
        <v>21</v>
      </c>
      <c r="F507" s="217" t="s">
        <v>612</v>
      </c>
      <c r="G507" s="214"/>
      <c r="H507" s="218">
        <v>18</v>
      </c>
      <c r="I507" s="219"/>
      <c r="J507" s="214"/>
      <c r="K507" s="214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139</v>
      </c>
      <c r="AU507" s="224" t="s">
        <v>80</v>
      </c>
      <c r="AV507" s="12" t="s">
        <v>80</v>
      </c>
      <c r="AW507" s="12" t="s">
        <v>35</v>
      </c>
      <c r="AX507" s="12" t="s">
        <v>78</v>
      </c>
      <c r="AY507" s="224" t="s">
        <v>128</v>
      </c>
    </row>
    <row r="508" spans="2:65" s="1" customFormat="1" ht="22.5" customHeight="1">
      <c r="B508" s="39"/>
      <c r="C508" s="225" t="s">
        <v>722</v>
      </c>
      <c r="D508" s="225" t="s">
        <v>168</v>
      </c>
      <c r="E508" s="226" t="s">
        <v>723</v>
      </c>
      <c r="F508" s="227" t="s">
        <v>724</v>
      </c>
      <c r="G508" s="228" t="s">
        <v>178</v>
      </c>
      <c r="H508" s="229">
        <v>9</v>
      </c>
      <c r="I508" s="230"/>
      <c r="J508" s="231">
        <f>ROUND(I508*H508,2)</f>
        <v>0</v>
      </c>
      <c r="K508" s="227" t="s">
        <v>134</v>
      </c>
      <c r="L508" s="232"/>
      <c r="M508" s="233" t="s">
        <v>21</v>
      </c>
      <c r="N508" s="234" t="s">
        <v>43</v>
      </c>
      <c r="O508" s="40"/>
      <c r="P508" s="207">
        <f>O508*H508</f>
        <v>0</v>
      </c>
      <c r="Q508" s="207">
        <v>5.0000000000000001E-4</v>
      </c>
      <c r="R508" s="207">
        <f>Q508*H508</f>
        <v>4.5000000000000005E-3</v>
      </c>
      <c r="S508" s="207">
        <v>0</v>
      </c>
      <c r="T508" s="208">
        <f>S508*H508</f>
        <v>0</v>
      </c>
      <c r="AR508" s="22" t="s">
        <v>286</v>
      </c>
      <c r="AT508" s="22" t="s">
        <v>168</v>
      </c>
      <c r="AU508" s="22" t="s">
        <v>80</v>
      </c>
      <c r="AY508" s="22" t="s">
        <v>128</v>
      </c>
      <c r="BE508" s="209">
        <f>IF(N508="základní",J508,0)</f>
        <v>0</v>
      </c>
      <c r="BF508" s="209">
        <f>IF(N508="snížená",J508,0)</f>
        <v>0</v>
      </c>
      <c r="BG508" s="209">
        <f>IF(N508="zákl. přenesená",J508,0)</f>
        <v>0</v>
      </c>
      <c r="BH508" s="209">
        <f>IF(N508="sníž. přenesená",J508,0)</f>
        <v>0</v>
      </c>
      <c r="BI508" s="209">
        <f>IF(N508="nulová",J508,0)</f>
        <v>0</v>
      </c>
      <c r="BJ508" s="22" t="s">
        <v>78</v>
      </c>
      <c r="BK508" s="209">
        <f>ROUND(I508*H508,2)</f>
        <v>0</v>
      </c>
      <c r="BL508" s="22" t="s">
        <v>212</v>
      </c>
      <c r="BM508" s="22" t="s">
        <v>725</v>
      </c>
    </row>
    <row r="509" spans="2:65" s="1" customFormat="1" ht="27">
      <c r="B509" s="39"/>
      <c r="C509" s="61"/>
      <c r="D509" s="210" t="s">
        <v>137</v>
      </c>
      <c r="E509" s="61"/>
      <c r="F509" s="211" t="s">
        <v>180</v>
      </c>
      <c r="G509" s="61"/>
      <c r="H509" s="61"/>
      <c r="I509" s="166"/>
      <c r="J509" s="61"/>
      <c r="K509" s="61"/>
      <c r="L509" s="59"/>
      <c r="M509" s="212"/>
      <c r="N509" s="40"/>
      <c r="O509" s="40"/>
      <c r="P509" s="40"/>
      <c r="Q509" s="40"/>
      <c r="R509" s="40"/>
      <c r="S509" s="40"/>
      <c r="T509" s="76"/>
      <c r="AT509" s="22" t="s">
        <v>137</v>
      </c>
      <c r="AU509" s="22" t="s">
        <v>80</v>
      </c>
    </row>
    <row r="510" spans="2:65" s="12" customFormat="1">
      <c r="B510" s="213"/>
      <c r="C510" s="214"/>
      <c r="D510" s="215" t="s">
        <v>139</v>
      </c>
      <c r="E510" s="216" t="s">
        <v>21</v>
      </c>
      <c r="F510" s="217" t="s">
        <v>175</v>
      </c>
      <c r="G510" s="214"/>
      <c r="H510" s="218">
        <v>9</v>
      </c>
      <c r="I510" s="219"/>
      <c r="J510" s="214"/>
      <c r="K510" s="214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139</v>
      </c>
      <c r="AU510" s="224" t="s">
        <v>80</v>
      </c>
      <c r="AV510" s="12" t="s">
        <v>80</v>
      </c>
      <c r="AW510" s="12" t="s">
        <v>35</v>
      </c>
      <c r="AX510" s="12" t="s">
        <v>78</v>
      </c>
      <c r="AY510" s="224" t="s">
        <v>128</v>
      </c>
    </row>
    <row r="511" spans="2:65" s="1" customFormat="1" ht="22.5" customHeight="1">
      <c r="B511" s="39"/>
      <c r="C511" s="225" t="s">
        <v>726</v>
      </c>
      <c r="D511" s="225" t="s">
        <v>168</v>
      </c>
      <c r="E511" s="226" t="s">
        <v>727</v>
      </c>
      <c r="F511" s="227" t="s">
        <v>728</v>
      </c>
      <c r="G511" s="228" t="s">
        <v>178</v>
      </c>
      <c r="H511" s="229">
        <v>10</v>
      </c>
      <c r="I511" s="230"/>
      <c r="J511" s="231">
        <f>ROUND(I511*H511,2)</f>
        <v>0</v>
      </c>
      <c r="K511" s="227" t="s">
        <v>134</v>
      </c>
      <c r="L511" s="232"/>
      <c r="M511" s="233" t="s">
        <v>21</v>
      </c>
      <c r="N511" s="234" t="s">
        <v>43</v>
      </c>
      <c r="O511" s="40"/>
      <c r="P511" s="207">
        <f>O511*H511</f>
        <v>0</v>
      </c>
      <c r="Q511" s="207">
        <v>5.0000000000000001E-4</v>
      </c>
      <c r="R511" s="207">
        <f>Q511*H511</f>
        <v>5.0000000000000001E-3</v>
      </c>
      <c r="S511" s="207">
        <v>0</v>
      </c>
      <c r="T511" s="208">
        <f>S511*H511</f>
        <v>0</v>
      </c>
      <c r="AR511" s="22" t="s">
        <v>286</v>
      </c>
      <c r="AT511" s="22" t="s">
        <v>168</v>
      </c>
      <c r="AU511" s="22" t="s">
        <v>80</v>
      </c>
      <c r="AY511" s="22" t="s">
        <v>128</v>
      </c>
      <c r="BE511" s="209">
        <f>IF(N511="základní",J511,0)</f>
        <v>0</v>
      </c>
      <c r="BF511" s="209">
        <f>IF(N511="snížená",J511,0)</f>
        <v>0</v>
      </c>
      <c r="BG511" s="209">
        <f>IF(N511="zákl. přenesená",J511,0)</f>
        <v>0</v>
      </c>
      <c r="BH511" s="209">
        <f>IF(N511="sníž. přenesená",J511,0)</f>
        <v>0</v>
      </c>
      <c r="BI511" s="209">
        <f>IF(N511="nulová",J511,0)</f>
        <v>0</v>
      </c>
      <c r="BJ511" s="22" t="s">
        <v>78</v>
      </c>
      <c r="BK511" s="209">
        <f>ROUND(I511*H511,2)</f>
        <v>0</v>
      </c>
      <c r="BL511" s="22" t="s">
        <v>212</v>
      </c>
      <c r="BM511" s="22" t="s">
        <v>729</v>
      </c>
    </row>
    <row r="512" spans="2:65" s="1" customFormat="1" ht="27">
      <c r="B512" s="39"/>
      <c r="C512" s="61"/>
      <c r="D512" s="210" t="s">
        <v>137</v>
      </c>
      <c r="E512" s="61"/>
      <c r="F512" s="211" t="s">
        <v>180</v>
      </c>
      <c r="G512" s="61"/>
      <c r="H512" s="61"/>
      <c r="I512" s="166"/>
      <c r="J512" s="61"/>
      <c r="K512" s="61"/>
      <c r="L512" s="59"/>
      <c r="M512" s="212"/>
      <c r="N512" s="40"/>
      <c r="O512" s="40"/>
      <c r="P512" s="40"/>
      <c r="Q512" s="40"/>
      <c r="R512" s="40"/>
      <c r="S512" s="40"/>
      <c r="T512" s="76"/>
      <c r="AT512" s="22" t="s">
        <v>137</v>
      </c>
      <c r="AU512" s="22" t="s">
        <v>80</v>
      </c>
    </row>
    <row r="513" spans="2:65" s="12" customFormat="1">
      <c r="B513" s="213"/>
      <c r="C513" s="214"/>
      <c r="D513" s="215" t="s">
        <v>139</v>
      </c>
      <c r="E513" s="216" t="s">
        <v>21</v>
      </c>
      <c r="F513" s="217" t="s">
        <v>591</v>
      </c>
      <c r="G513" s="214"/>
      <c r="H513" s="218">
        <v>10</v>
      </c>
      <c r="I513" s="219"/>
      <c r="J513" s="214"/>
      <c r="K513" s="214"/>
      <c r="L513" s="220"/>
      <c r="M513" s="221"/>
      <c r="N513" s="222"/>
      <c r="O513" s="222"/>
      <c r="P513" s="222"/>
      <c r="Q513" s="222"/>
      <c r="R513" s="222"/>
      <c r="S513" s="222"/>
      <c r="T513" s="223"/>
      <c r="AT513" s="224" t="s">
        <v>139</v>
      </c>
      <c r="AU513" s="224" t="s">
        <v>80</v>
      </c>
      <c r="AV513" s="12" t="s">
        <v>80</v>
      </c>
      <c r="AW513" s="12" t="s">
        <v>35</v>
      </c>
      <c r="AX513" s="12" t="s">
        <v>78</v>
      </c>
      <c r="AY513" s="224" t="s">
        <v>128</v>
      </c>
    </row>
    <row r="514" spans="2:65" s="1" customFormat="1" ht="22.5" customHeight="1">
      <c r="B514" s="39"/>
      <c r="C514" s="225" t="s">
        <v>730</v>
      </c>
      <c r="D514" s="225" t="s">
        <v>168</v>
      </c>
      <c r="E514" s="226" t="s">
        <v>731</v>
      </c>
      <c r="F514" s="227" t="s">
        <v>732</v>
      </c>
      <c r="G514" s="228" t="s">
        <v>178</v>
      </c>
      <c r="H514" s="229">
        <v>1</v>
      </c>
      <c r="I514" s="230"/>
      <c r="J514" s="231">
        <f>ROUND(I514*H514,2)</f>
        <v>0</v>
      </c>
      <c r="K514" s="227" t="s">
        <v>134</v>
      </c>
      <c r="L514" s="232"/>
      <c r="M514" s="233" t="s">
        <v>21</v>
      </c>
      <c r="N514" s="234" t="s">
        <v>43</v>
      </c>
      <c r="O514" s="40"/>
      <c r="P514" s="207">
        <f>O514*H514</f>
        <v>0</v>
      </c>
      <c r="Q514" s="207">
        <v>7.5000000000000002E-4</v>
      </c>
      <c r="R514" s="207">
        <f>Q514*H514</f>
        <v>7.5000000000000002E-4</v>
      </c>
      <c r="S514" s="207">
        <v>0</v>
      </c>
      <c r="T514" s="208">
        <f>S514*H514</f>
        <v>0</v>
      </c>
      <c r="AR514" s="22" t="s">
        <v>286</v>
      </c>
      <c r="AT514" s="22" t="s">
        <v>168</v>
      </c>
      <c r="AU514" s="22" t="s">
        <v>80</v>
      </c>
      <c r="AY514" s="22" t="s">
        <v>128</v>
      </c>
      <c r="BE514" s="209">
        <f>IF(N514="základní",J514,0)</f>
        <v>0</v>
      </c>
      <c r="BF514" s="209">
        <f>IF(N514="snížená",J514,0)</f>
        <v>0</v>
      </c>
      <c r="BG514" s="209">
        <f>IF(N514="zákl. přenesená",J514,0)</f>
        <v>0</v>
      </c>
      <c r="BH514" s="209">
        <f>IF(N514="sníž. přenesená",J514,0)</f>
        <v>0</v>
      </c>
      <c r="BI514" s="209">
        <f>IF(N514="nulová",J514,0)</f>
        <v>0</v>
      </c>
      <c r="BJ514" s="22" t="s">
        <v>78</v>
      </c>
      <c r="BK514" s="209">
        <f>ROUND(I514*H514,2)</f>
        <v>0</v>
      </c>
      <c r="BL514" s="22" t="s">
        <v>212</v>
      </c>
      <c r="BM514" s="22" t="s">
        <v>733</v>
      </c>
    </row>
    <row r="515" spans="2:65" s="1" customFormat="1" ht="27">
      <c r="B515" s="39"/>
      <c r="C515" s="61"/>
      <c r="D515" s="210" t="s">
        <v>137</v>
      </c>
      <c r="E515" s="61"/>
      <c r="F515" s="211" t="s">
        <v>180</v>
      </c>
      <c r="G515" s="61"/>
      <c r="H515" s="61"/>
      <c r="I515" s="166"/>
      <c r="J515" s="61"/>
      <c r="K515" s="61"/>
      <c r="L515" s="59"/>
      <c r="M515" s="212"/>
      <c r="N515" s="40"/>
      <c r="O515" s="40"/>
      <c r="P515" s="40"/>
      <c r="Q515" s="40"/>
      <c r="R515" s="40"/>
      <c r="S515" s="40"/>
      <c r="T515" s="76"/>
      <c r="AT515" s="22" t="s">
        <v>137</v>
      </c>
      <c r="AU515" s="22" t="s">
        <v>80</v>
      </c>
    </row>
    <row r="516" spans="2:65" s="12" customFormat="1">
      <c r="B516" s="213"/>
      <c r="C516" s="214"/>
      <c r="D516" s="215" t="s">
        <v>139</v>
      </c>
      <c r="E516" s="216" t="s">
        <v>21</v>
      </c>
      <c r="F516" s="217" t="s">
        <v>78</v>
      </c>
      <c r="G516" s="214"/>
      <c r="H516" s="218">
        <v>1</v>
      </c>
      <c r="I516" s="219"/>
      <c r="J516" s="214"/>
      <c r="K516" s="214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139</v>
      </c>
      <c r="AU516" s="224" t="s">
        <v>80</v>
      </c>
      <c r="AV516" s="12" t="s">
        <v>80</v>
      </c>
      <c r="AW516" s="12" t="s">
        <v>35</v>
      </c>
      <c r="AX516" s="12" t="s">
        <v>78</v>
      </c>
      <c r="AY516" s="224" t="s">
        <v>128</v>
      </c>
    </row>
    <row r="517" spans="2:65" s="1" customFormat="1" ht="22.5" customHeight="1">
      <c r="B517" s="39"/>
      <c r="C517" s="225" t="s">
        <v>734</v>
      </c>
      <c r="D517" s="225" t="s">
        <v>168</v>
      </c>
      <c r="E517" s="226" t="s">
        <v>735</v>
      </c>
      <c r="F517" s="227" t="s">
        <v>736</v>
      </c>
      <c r="G517" s="228" t="s">
        <v>178</v>
      </c>
      <c r="H517" s="229">
        <v>1</v>
      </c>
      <c r="I517" s="230"/>
      <c r="J517" s="231">
        <f>ROUND(I517*H517,2)</f>
        <v>0</v>
      </c>
      <c r="K517" s="227" t="s">
        <v>134</v>
      </c>
      <c r="L517" s="232"/>
      <c r="M517" s="233" t="s">
        <v>21</v>
      </c>
      <c r="N517" s="234" t="s">
        <v>43</v>
      </c>
      <c r="O517" s="40"/>
      <c r="P517" s="207">
        <f>O517*H517</f>
        <v>0</v>
      </c>
      <c r="Q517" s="207">
        <v>7.5000000000000002E-4</v>
      </c>
      <c r="R517" s="207">
        <f>Q517*H517</f>
        <v>7.5000000000000002E-4</v>
      </c>
      <c r="S517" s="207">
        <v>0</v>
      </c>
      <c r="T517" s="208">
        <f>S517*H517</f>
        <v>0</v>
      </c>
      <c r="AR517" s="22" t="s">
        <v>286</v>
      </c>
      <c r="AT517" s="22" t="s">
        <v>168</v>
      </c>
      <c r="AU517" s="22" t="s">
        <v>80</v>
      </c>
      <c r="AY517" s="22" t="s">
        <v>128</v>
      </c>
      <c r="BE517" s="209">
        <f>IF(N517="základní",J517,0)</f>
        <v>0</v>
      </c>
      <c r="BF517" s="209">
        <f>IF(N517="snížená",J517,0)</f>
        <v>0</v>
      </c>
      <c r="BG517" s="209">
        <f>IF(N517="zákl. přenesená",J517,0)</f>
        <v>0</v>
      </c>
      <c r="BH517" s="209">
        <f>IF(N517="sníž. přenesená",J517,0)</f>
        <v>0</v>
      </c>
      <c r="BI517" s="209">
        <f>IF(N517="nulová",J517,0)</f>
        <v>0</v>
      </c>
      <c r="BJ517" s="22" t="s">
        <v>78</v>
      </c>
      <c r="BK517" s="209">
        <f>ROUND(I517*H517,2)</f>
        <v>0</v>
      </c>
      <c r="BL517" s="22" t="s">
        <v>212</v>
      </c>
      <c r="BM517" s="22" t="s">
        <v>737</v>
      </c>
    </row>
    <row r="518" spans="2:65" s="1" customFormat="1" ht="27">
      <c r="B518" s="39"/>
      <c r="C518" s="61"/>
      <c r="D518" s="210" t="s">
        <v>137</v>
      </c>
      <c r="E518" s="61"/>
      <c r="F518" s="211" t="s">
        <v>180</v>
      </c>
      <c r="G518" s="61"/>
      <c r="H518" s="61"/>
      <c r="I518" s="166"/>
      <c r="J518" s="61"/>
      <c r="K518" s="61"/>
      <c r="L518" s="59"/>
      <c r="M518" s="212"/>
      <c r="N518" s="40"/>
      <c r="O518" s="40"/>
      <c r="P518" s="40"/>
      <c r="Q518" s="40"/>
      <c r="R518" s="40"/>
      <c r="S518" s="40"/>
      <c r="T518" s="76"/>
      <c r="AT518" s="22" t="s">
        <v>137</v>
      </c>
      <c r="AU518" s="22" t="s">
        <v>80</v>
      </c>
    </row>
    <row r="519" spans="2:65" s="12" customFormat="1">
      <c r="B519" s="213"/>
      <c r="C519" s="214"/>
      <c r="D519" s="215" t="s">
        <v>139</v>
      </c>
      <c r="E519" s="216" t="s">
        <v>21</v>
      </c>
      <c r="F519" s="217" t="s">
        <v>78</v>
      </c>
      <c r="G519" s="214"/>
      <c r="H519" s="218">
        <v>1</v>
      </c>
      <c r="I519" s="219"/>
      <c r="J519" s="214"/>
      <c r="K519" s="214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139</v>
      </c>
      <c r="AU519" s="224" t="s">
        <v>80</v>
      </c>
      <c r="AV519" s="12" t="s">
        <v>80</v>
      </c>
      <c r="AW519" s="12" t="s">
        <v>35</v>
      </c>
      <c r="AX519" s="12" t="s">
        <v>78</v>
      </c>
      <c r="AY519" s="224" t="s">
        <v>128</v>
      </c>
    </row>
    <row r="520" spans="2:65" s="1" customFormat="1" ht="22.5" customHeight="1">
      <c r="B520" s="39"/>
      <c r="C520" s="225" t="s">
        <v>738</v>
      </c>
      <c r="D520" s="225" t="s">
        <v>168</v>
      </c>
      <c r="E520" s="226" t="s">
        <v>739</v>
      </c>
      <c r="F520" s="227" t="s">
        <v>740</v>
      </c>
      <c r="G520" s="228" t="s">
        <v>178</v>
      </c>
      <c r="H520" s="229">
        <v>1</v>
      </c>
      <c r="I520" s="230"/>
      <c r="J520" s="231">
        <f>ROUND(I520*H520,2)</f>
        <v>0</v>
      </c>
      <c r="K520" s="227" t="s">
        <v>134</v>
      </c>
      <c r="L520" s="232"/>
      <c r="M520" s="233" t="s">
        <v>21</v>
      </c>
      <c r="N520" s="234" t="s">
        <v>43</v>
      </c>
      <c r="O520" s="40"/>
      <c r="P520" s="207">
        <f>O520*H520</f>
        <v>0</v>
      </c>
      <c r="Q520" s="207">
        <v>8.4999999999999995E-4</v>
      </c>
      <c r="R520" s="207">
        <f>Q520*H520</f>
        <v>8.4999999999999995E-4</v>
      </c>
      <c r="S520" s="207">
        <v>0</v>
      </c>
      <c r="T520" s="208">
        <f>S520*H520</f>
        <v>0</v>
      </c>
      <c r="AR520" s="22" t="s">
        <v>286</v>
      </c>
      <c r="AT520" s="22" t="s">
        <v>168</v>
      </c>
      <c r="AU520" s="22" t="s">
        <v>80</v>
      </c>
      <c r="AY520" s="22" t="s">
        <v>128</v>
      </c>
      <c r="BE520" s="209">
        <f>IF(N520="základní",J520,0)</f>
        <v>0</v>
      </c>
      <c r="BF520" s="209">
        <f>IF(N520="snížená",J520,0)</f>
        <v>0</v>
      </c>
      <c r="BG520" s="209">
        <f>IF(N520="zákl. přenesená",J520,0)</f>
        <v>0</v>
      </c>
      <c r="BH520" s="209">
        <f>IF(N520="sníž. přenesená",J520,0)</f>
        <v>0</v>
      </c>
      <c r="BI520" s="209">
        <f>IF(N520="nulová",J520,0)</f>
        <v>0</v>
      </c>
      <c r="BJ520" s="22" t="s">
        <v>78</v>
      </c>
      <c r="BK520" s="209">
        <f>ROUND(I520*H520,2)</f>
        <v>0</v>
      </c>
      <c r="BL520" s="22" t="s">
        <v>212</v>
      </c>
      <c r="BM520" s="22" t="s">
        <v>741</v>
      </c>
    </row>
    <row r="521" spans="2:65" s="1" customFormat="1" ht="27">
      <c r="B521" s="39"/>
      <c r="C521" s="61"/>
      <c r="D521" s="210" t="s">
        <v>137</v>
      </c>
      <c r="E521" s="61"/>
      <c r="F521" s="211" t="s">
        <v>180</v>
      </c>
      <c r="G521" s="61"/>
      <c r="H521" s="61"/>
      <c r="I521" s="166"/>
      <c r="J521" s="61"/>
      <c r="K521" s="61"/>
      <c r="L521" s="59"/>
      <c r="M521" s="212"/>
      <c r="N521" s="40"/>
      <c r="O521" s="40"/>
      <c r="P521" s="40"/>
      <c r="Q521" s="40"/>
      <c r="R521" s="40"/>
      <c r="S521" s="40"/>
      <c r="T521" s="76"/>
      <c r="AT521" s="22" t="s">
        <v>137</v>
      </c>
      <c r="AU521" s="22" t="s">
        <v>80</v>
      </c>
    </row>
    <row r="522" spans="2:65" s="12" customFormat="1">
      <c r="B522" s="213"/>
      <c r="C522" s="214"/>
      <c r="D522" s="215" t="s">
        <v>139</v>
      </c>
      <c r="E522" s="216" t="s">
        <v>21</v>
      </c>
      <c r="F522" s="217" t="s">
        <v>78</v>
      </c>
      <c r="G522" s="214"/>
      <c r="H522" s="218">
        <v>1</v>
      </c>
      <c r="I522" s="219"/>
      <c r="J522" s="214"/>
      <c r="K522" s="214"/>
      <c r="L522" s="220"/>
      <c r="M522" s="221"/>
      <c r="N522" s="222"/>
      <c r="O522" s="222"/>
      <c r="P522" s="222"/>
      <c r="Q522" s="222"/>
      <c r="R522" s="222"/>
      <c r="S522" s="222"/>
      <c r="T522" s="223"/>
      <c r="AT522" s="224" t="s">
        <v>139</v>
      </c>
      <c r="AU522" s="224" t="s">
        <v>80</v>
      </c>
      <c r="AV522" s="12" t="s">
        <v>80</v>
      </c>
      <c r="AW522" s="12" t="s">
        <v>35</v>
      </c>
      <c r="AX522" s="12" t="s">
        <v>78</v>
      </c>
      <c r="AY522" s="224" t="s">
        <v>128</v>
      </c>
    </row>
    <row r="523" spans="2:65" s="1" customFormat="1" ht="22.5" customHeight="1">
      <c r="B523" s="39"/>
      <c r="C523" s="225" t="s">
        <v>742</v>
      </c>
      <c r="D523" s="225" t="s">
        <v>168</v>
      </c>
      <c r="E523" s="226" t="s">
        <v>743</v>
      </c>
      <c r="F523" s="227" t="s">
        <v>744</v>
      </c>
      <c r="G523" s="228" t="s">
        <v>178</v>
      </c>
      <c r="H523" s="229">
        <v>1</v>
      </c>
      <c r="I523" s="230"/>
      <c r="J523" s="231">
        <f>ROUND(I523*H523,2)</f>
        <v>0</v>
      </c>
      <c r="K523" s="227" t="s">
        <v>134</v>
      </c>
      <c r="L523" s="232"/>
      <c r="M523" s="233" t="s">
        <v>21</v>
      </c>
      <c r="N523" s="234" t="s">
        <v>43</v>
      </c>
      <c r="O523" s="40"/>
      <c r="P523" s="207">
        <f>O523*H523</f>
        <v>0</v>
      </c>
      <c r="Q523" s="207">
        <v>8.4999999999999995E-4</v>
      </c>
      <c r="R523" s="207">
        <f>Q523*H523</f>
        <v>8.4999999999999995E-4</v>
      </c>
      <c r="S523" s="207">
        <v>0</v>
      </c>
      <c r="T523" s="208">
        <f>S523*H523</f>
        <v>0</v>
      </c>
      <c r="AR523" s="22" t="s">
        <v>286</v>
      </c>
      <c r="AT523" s="22" t="s">
        <v>168</v>
      </c>
      <c r="AU523" s="22" t="s">
        <v>80</v>
      </c>
      <c r="AY523" s="22" t="s">
        <v>128</v>
      </c>
      <c r="BE523" s="209">
        <f>IF(N523="základní",J523,0)</f>
        <v>0</v>
      </c>
      <c r="BF523" s="209">
        <f>IF(N523="snížená",J523,0)</f>
        <v>0</v>
      </c>
      <c r="BG523" s="209">
        <f>IF(N523="zákl. přenesená",J523,0)</f>
        <v>0</v>
      </c>
      <c r="BH523" s="209">
        <f>IF(N523="sníž. přenesená",J523,0)</f>
        <v>0</v>
      </c>
      <c r="BI523" s="209">
        <f>IF(N523="nulová",J523,0)</f>
        <v>0</v>
      </c>
      <c r="BJ523" s="22" t="s">
        <v>78</v>
      </c>
      <c r="BK523" s="209">
        <f>ROUND(I523*H523,2)</f>
        <v>0</v>
      </c>
      <c r="BL523" s="22" t="s">
        <v>212</v>
      </c>
      <c r="BM523" s="22" t="s">
        <v>745</v>
      </c>
    </row>
    <row r="524" spans="2:65" s="1" customFormat="1" ht="27">
      <c r="B524" s="39"/>
      <c r="C524" s="61"/>
      <c r="D524" s="210" t="s">
        <v>137</v>
      </c>
      <c r="E524" s="61"/>
      <c r="F524" s="211" t="s">
        <v>180</v>
      </c>
      <c r="G524" s="61"/>
      <c r="H524" s="61"/>
      <c r="I524" s="166"/>
      <c r="J524" s="61"/>
      <c r="K524" s="61"/>
      <c r="L524" s="59"/>
      <c r="M524" s="212"/>
      <c r="N524" s="40"/>
      <c r="O524" s="40"/>
      <c r="P524" s="40"/>
      <c r="Q524" s="40"/>
      <c r="R524" s="40"/>
      <c r="S524" s="40"/>
      <c r="T524" s="76"/>
      <c r="AT524" s="22" t="s">
        <v>137</v>
      </c>
      <c r="AU524" s="22" t="s">
        <v>80</v>
      </c>
    </row>
    <row r="525" spans="2:65" s="12" customFormat="1">
      <c r="B525" s="213"/>
      <c r="C525" s="214"/>
      <c r="D525" s="215" t="s">
        <v>139</v>
      </c>
      <c r="E525" s="216" t="s">
        <v>21</v>
      </c>
      <c r="F525" s="217" t="s">
        <v>78</v>
      </c>
      <c r="G525" s="214"/>
      <c r="H525" s="218">
        <v>1</v>
      </c>
      <c r="I525" s="219"/>
      <c r="J525" s="214"/>
      <c r="K525" s="214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139</v>
      </c>
      <c r="AU525" s="224" t="s">
        <v>80</v>
      </c>
      <c r="AV525" s="12" t="s">
        <v>80</v>
      </c>
      <c r="AW525" s="12" t="s">
        <v>35</v>
      </c>
      <c r="AX525" s="12" t="s">
        <v>78</v>
      </c>
      <c r="AY525" s="224" t="s">
        <v>128</v>
      </c>
    </row>
    <row r="526" spans="2:65" s="1" customFormat="1" ht="31.5" customHeight="1">
      <c r="B526" s="39"/>
      <c r="C526" s="198" t="s">
        <v>746</v>
      </c>
      <c r="D526" s="198" t="s">
        <v>130</v>
      </c>
      <c r="E526" s="199" t="s">
        <v>747</v>
      </c>
      <c r="F526" s="200" t="s">
        <v>748</v>
      </c>
      <c r="G526" s="201" t="s">
        <v>171</v>
      </c>
      <c r="H526" s="202">
        <v>0.83299999999999996</v>
      </c>
      <c r="I526" s="203"/>
      <c r="J526" s="204">
        <f>ROUND(I526*H526,2)</f>
        <v>0</v>
      </c>
      <c r="K526" s="200" t="s">
        <v>134</v>
      </c>
      <c r="L526" s="59"/>
      <c r="M526" s="205" t="s">
        <v>21</v>
      </c>
      <c r="N526" s="206" t="s">
        <v>43</v>
      </c>
      <c r="O526" s="40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AR526" s="22" t="s">
        <v>212</v>
      </c>
      <c r="AT526" s="22" t="s">
        <v>130</v>
      </c>
      <c r="AU526" s="22" t="s">
        <v>80</v>
      </c>
      <c r="AY526" s="22" t="s">
        <v>128</v>
      </c>
      <c r="BE526" s="209">
        <f>IF(N526="základní",J526,0)</f>
        <v>0</v>
      </c>
      <c r="BF526" s="209">
        <f>IF(N526="snížená",J526,0)</f>
        <v>0</v>
      </c>
      <c r="BG526" s="209">
        <f>IF(N526="zákl. přenesená",J526,0)</f>
        <v>0</v>
      </c>
      <c r="BH526" s="209">
        <f>IF(N526="sníž. přenesená",J526,0)</f>
        <v>0</v>
      </c>
      <c r="BI526" s="209">
        <f>IF(N526="nulová",J526,0)</f>
        <v>0</v>
      </c>
      <c r="BJ526" s="22" t="s">
        <v>78</v>
      </c>
      <c r="BK526" s="209">
        <f>ROUND(I526*H526,2)</f>
        <v>0</v>
      </c>
      <c r="BL526" s="22" t="s">
        <v>212</v>
      </c>
      <c r="BM526" s="22" t="s">
        <v>749</v>
      </c>
    </row>
    <row r="527" spans="2:65" s="1" customFormat="1" ht="27">
      <c r="B527" s="39"/>
      <c r="C527" s="61"/>
      <c r="D527" s="210" t="s">
        <v>137</v>
      </c>
      <c r="E527" s="61"/>
      <c r="F527" s="211" t="s">
        <v>180</v>
      </c>
      <c r="G527" s="61"/>
      <c r="H527" s="61"/>
      <c r="I527" s="166"/>
      <c r="J527" s="61"/>
      <c r="K527" s="61"/>
      <c r="L527" s="59"/>
      <c r="M527" s="212"/>
      <c r="N527" s="40"/>
      <c r="O527" s="40"/>
      <c r="P527" s="40"/>
      <c r="Q527" s="40"/>
      <c r="R527" s="40"/>
      <c r="S527" s="40"/>
      <c r="T527" s="76"/>
      <c r="AT527" s="22" t="s">
        <v>137</v>
      </c>
      <c r="AU527" s="22" t="s">
        <v>80</v>
      </c>
    </row>
    <row r="528" spans="2:65" s="11" customFormat="1" ht="29.85" customHeight="1">
      <c r="B528" s="181"/>
      <c r="C528" s="182"/>
      <c r="D528" s="195" t="s">
        <v>71</v>
      </c>
      <c r="E528" s="196" t="s">
        <v>750</v>
      </c>
      <c r="F528" s="196" t="s">
        <v>751</v>
      </c>
      <c r="G528" s="182"/>
      <c r="H528" s="182"/>
      <c r="I528" s="185"/>
      <c r="J528" s="197">
        <f>BK528</f>
        <v>0</v>
      </c>
      <c r="K528" s="182"/>
      <c r="L528" s="187"/>
      <c r="M528" s="188"/>
      <c r="N528" s="189"/>
      <c r="O528" s="189"/>
      <c r="P528" s="190">
        <f>SUM(P529:P542)</f>
        <v>0</v>
      </c>
      <c r="Q528" s="189"/>
      <c r="R528" s="190">
        <f>SUM(R529:R542)</f>
        <v>0.183</v>
      </c>
      <c r="S528" s="189"/>
      <c r="T528" s="191">
        <f>SUM(T529:T542)</f>
        <v>0</v>
      </c>
      <c r="AR528" s="192" t="s">
        <v>80</v>
      </c>
      <c r="AT528" s="193" t="s">
        <v>71</v>
      </c>
      <c r="AU528" s="193" t="s">
        <v>78</v>
      </c>
      <c r="AY528" s="192" t="s">
        <v>128</v>
      </c>
      <c r="BK528" s="194">
        <f>SUM(BK529:BK542)</f>
        <v>0</v>
      </c>
    </row>
    <row r="529" spans="2:65" s="1" customFormat="1" ht="31.5" customHeight="1">
      <c r="B529" s="39"/>
      <c r="C529" s="198" t="s">
        <v>752</v>
      </c>
      <c r="D529" s="198" t="s">
        <v>130</v>
      </c>
      <c r="E529" s="199" t="s">
        <v>753</v>
      </c>
      <c r="F529" s="200" t="s">
        <v>754</v>
      </c>
      <c r="G529" s="201" t="s">
        <v>570</v>
      </c>
      <c r="H529" s="202">
        <v>10</v>
      </c>
      <c r="I529" s="203"/>
      <c r="J529" s="204">
        <f>ROUND(I529*H529,2)</f>
        <v>0</v>
      </c>
      <c r="K529" s="200" t="s">
        <v>134</v>
      </c>
      <c r="L529" s="59"/>
      <c r="M529" s="205" t="s">
        <v>21</v>
      </c>
      <c r="N529" s="206" t="s">
        <v>43</v>
      </c>
      <c r="O529" s="40"/>
      <c r="P529" s="207">
        <f>O529*H529</f>
        <v>0</v>
      </c>
      <c r="Q529" s="207">
        <v>0</v>
      </c>
      <c r="R529" s="207">
        <f>Q529*H529</f>
        <v>0</v>
      </c>
      <c r="S529" s="207">
        <v>0</v>
      </c>
      <c r="T529" s="208">
        <f>S529*H529</f>
        <v>0</v>
      </c>
      <c r="AR529" s="22" t="s">
        <v>212</v>
      </c>
      <c r="AT529" s="22" t="s">
        <v>130</v>
      </c>
      <c r="AU529" s="22" t="s">
        <v>80</v>
      </c>
      <c r="AY529" s="22" t="s">
        <v>128</v>
      </c>
      <c r="BE529" s="209">
        <f>IF(N529="základní",J529,0)</f>
        <v>0</v>
      </c>
      <c r="BF529" s="209">
        <f>IF(N529="snížená",J529,0)</f>
        <v>0</v>
      </c>
      <c r="BG529" s="209">
        <f>IF(N529="zákl. přenesená",J529,0)</f>
        <v>0</v>
      </c>
      <c r="BH529" s="209">
        <f>IF(N529="sníž. přenesená",J529,0)</f>
        <v>0</v>
      </c>
      <c r="BI529" s="209">
        <f>IF(N529="nulová",J529,0)</f>
        <v>0</v>
      </c>
      <c r="BJ529" s="22" t="s">
        <v>78</v>
      </c>
      <c r="BK529" s="209">
        <f>ROUND(I529*H529,2)</f>
        <v>0</v>
      </c>
      <c r="BL529" s="22" t="s">
        <v>212</v>
      </c>
      <c r="BM529" s="22" t="s">
        <v>755</v>
      </c>
    </row>
    <row r="530" spans="2:65" s="1" customFormat="1" ht="27">
      <c r="B530" s="39"/>
      <c r="C530" s="61"/>
      <c r="D530" s="210" t="s">
        <v>137</v>
      </c>
      <c r="E530" s="61"/>
      <c r="F530" s="211" t="s">
        <v>180</v>
      </c>
      <c r="G530" s="61"/>
      <c r="H530" s="61"/>
      <c r="I530" s="166"/>
      <c r="J530" s="61"/>
      <c r="K530" s="61"/>
      <c r="L530" s="59"/>
      <c r="M530" s="212"/>
      <c r="N530" s="40"/>
      <c r="O530" s="40"/>
      <c r="P530" s="40"/>
      <c r="Q530" s="40"/>
      <c r="R530" s="40"/>
      <c r="S530" s="40"/>
      <c r="T530" s="76"/>
      <c r="AT530" s="22" t="s">
        <v>137</v>
      </c>
      <c r="AU530" s="22" t="s">
        <v>80</v>
      </c>
    </row>
    <row r="531" spans="2:65" s="12" customFormat="1">
      <c r="B531" s="213"/>
      <c r="C531" s="214"/>
      <c r="D531" s="215" t="s">
        <v>139</v>
      </c>
      <c r="E531" s="216" t="s">
        <v>21</v>
      </c>
      <c r="F531" s="217" t="s">
        <v>591</v>
      </c>
      <c r="G531" s="214"/>
      <c r="H531" s="218">
        <v>10</v>
      </c>
      <c r="I531" s="219"/>
      <c r="J531" s="214"/>
      <c r="K531" s="214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139</v>
      </c>
      <c r="AU531" s="224" t="s">
        <v>80</v>
      </c>
      <c r="AV531" s="12" t="s">
        <v>80</v>
      </c>
      <c r="AW531" s="12" t="s">
        <v>35</v>
      </c>
      <c r="AX531" s="12" t="s">
        <v>78</v>
      </c>
      <c r="AY531" s="224" t="s">
        <v>128</v>
      </c>
    </row>
    <row r="532" spans="2:65" s="1" customFormat="1" ht="22.5" customHeight="1">
      <c r="B532" s="39"/>
      <c r="C532" s="225" t="s">
        <v>756</v>
      </c>
      <c r="D532" s="225" t="s">
        <v>168</v>
      </c>
      <c r="E532" s="226" t="s">
        <v>757</v>
      </c>
      <c r="F532" s="227" t="s">
        <v>758</v>
      </c>
      <c r="G532" s="228" t="s">
        <v>178</v>
      </c>
      <c r="H532" s="229">
        <v>9</v>
      </c>
      <c r="I532" s="230"/>
      <c r="J532" s="231">
        <f>ROUND(I532*H532,2)</f>
        <v>0</v>
      </c>
      <c r="K532" s="227" t="s">
        <v>134</v>
      </c>
      <c r="L532" s="232"/>
      <c r="M532" s="233" t="s">
        <v>21</v>
      </c>
      <c r="N532" s="234" t="s">
        <v>43</v>
      </c>
      <c r="O532" s="40"/>
      <c r="P532" s="207">
        <f>O532*H532</f>
        <v>0</v>
      </c>
      <c r="Q532" s="207">
        <v>1.7999999999999999E-2</v>
      </c>
      <c r="R532" s="207">
        <f>Q532*H532</f>
        <v>0.16199999999999998</v>
      </c>
      <c r="S532" s="207">
        <v>0</v>
      </c>
      <c r="T532" s="208">
        <f>S532*H532</f>
        <v>0</v>
      </c>
      <c r="AR532" s="22" t="s">
        <v>286</v>
      </c>
      <c r="AT532" s="22" t="s">
        <v>168</v>
      </c>
      <c r="AU532" s="22" t="s">
        <v>80</v>
      </c>
      <c r="AY532" s="22" t="s">
        <v>128</v>
      </c>
      <c r="BE532" s="209">
        <f>IF(N532="základní",J532,0)</f>
        <v>0</v>
      </c>
      <c r="BF532" s="209">
        <f>IF(N532="snížená",J532,0)</f>
        <v>0</v>
      </c>
      <c r="BG532" s="209">
        <f>IF(N532="zákl. přenesená",J532,0)</f>
        <v>0</v>
      </c>
      <c r="BH532" s="209">
        <f>IF(N532="sníž. přenesená",J532,0)</f>
        <v>0</v>
      </c>
      <c r="BI532" s="209">
        <f>IF(N532="nulová",J532,0)</f>
        <v>0</v>
      </c>
      <c r="BJ532" s="22" t="s">
        <v>78</v>
      </c>
      <c r="BK532" s="209">
        <f>ROUND(I532*H532,2)</f>
        <v>0</v>
      </c>
      <c r="BL532" s="22" t="s">
        <v>212</v>
      </c>
      <c r="BM532" s="22" t="s">
        <v>759</v>
      </c>
    </row>
    <row r="533" spans="2:65" s="1" customFormat="1" ht="27">
      <c r="B533" s="39"/>
      <c r="C533" s="61"/>
      <c r="D533" s="210" t="s">
        <v>137</v>
      </c>
      <c r="E533" s="61"/>
      <c r="F533" s="211" t="s">
        <v>180</v>
      </c>
      <c r="G533" s="61"/>
      <c r="H533" s="61"/>
      <c r="I533" s="166"/>
      <c r="J533" s="61"/>
      <c r="K533" s="61"/>
      <c r="L533" s="59"/>
      <c r="M533" s="212"/>
      <c r="N533" s="40"/>
      <c r="O533" s="40"/>
      <c r="P533" s="40"/>
      <c r="Q533" s="40"/>
      <c r="R533" s="40"/>
      <c r="S533" s="40"/>
      <c r="T533" s="76"/>
      <c r="AT533" s="22" t="s">
        <v>137</v>
      </c>
      <c r="AU533" s="22" t="s">
        <v>80</v>
      </c>
    </row>
    <row r="534" spans="2:65" s="12" customFormat="1">
      <c r="B534" s="213"/>
      <c r="C534" s="214"/>
      <c r="D534" s="215" t="s">
        <v>139</v>
      </c>
      <c r="E534" s="216" t="s">
        <v>21</v>
      </c>
      <c r="F534" s="217" t="s">
        <v>175</v>
      </c>
      <c r="G534" s="214"/>
      <c r="H534" s="218">
        <v>9</v>
      </c>
      <c r="I534" s="219"/>
      <c r="J534" s="214"/>
      <c r="K534" s="214"/>
      <c r="L534" s="220"/>
      <c r="M534" s="221"/>
      <c r="N534" s="222"/>
      <c r="O534" s="222"/>
      <c r="P534" s="222"/>
      <c r="Q534" s="222"/>
      <c r="R534" s="222"/>
      <c r="S534" s="222"/>
      <c r="T534" s="223"/>
      <c r="AT534" s="224" t="s">
        <v>139</v>
      </c>
      <c r="AU534" s="224" t="s">
        <v>80</v>
      </c>
      <c r="AV534" s="12" t="s">
        <v>80</v>
      </c>
      <c r="AW534" s="12" t="s">
        <v>35</v>
      </c>
      <c r="AX534" s="12" t="s">
        <v>78</v>
      </c>
      <c r="AY534" s="224" t="s">
        <v>128</v>
      </c>
    </row>
    <row r="535" spans="2:65" s="1" customFormat="1" ht="22.5" customHeight="1">
      <c r="B535" s="39"/>
      <c r="C535" s="225" t="s">
        <v>411</v>
      </c>
      <c r="D535" s="225" t="s">
        <v>168</v>
      </c>
      <c r="E535" s="226" t="s">
        <v>760</v>
      </c>
      <c r="F535" s="227" t="s">
        <v>761</v>
      </c>
      <c r="G535" s="228" t="s">
        <v>178</v>
      </c>
      <c r="H535" s="229">
        <v>1</v>
      </c>
      <c r="I535" s="230"/>
      <c r="J535" s="231">
        <f>ROUND(I535*H535,2)</f>
        <v>0</v>
      </c>
      <c r="K535" s="227" t="s">
        <v>134</v>
      </c>
      <c r="L535" s="232"/>
      <c r="M535" s="233" t="s">
        <v>21</v>
      </c>
      <c r="N535" s="234" t="s">
        <v>43</v>
      </c>
      <c r="O535" s="40"/>
      <c r="P535" s="207">
        <f>O535*H535</f>
        <v>0</v>
      </c>
      <c r="Q535" s="207">
        <v>1.6E-2</v>
      </c>
      <c r="R535" s="207">
        <f>Q535*H535</f>
        <v>1.6E-2</v>
      </c>
      <c r="S535" s="207">
        <v>0</v>
      </c>
      <c r="T535" s="208">
        <f>S535*H535</f>
        <v>0</v>
      </c>
      <c r="AR535" s="22" t="s">
        <v>286</v>
      </c>
      <c r="AT535" s="22" t="s">
        <v>168</v>
      </c>
      <c r="AU535" s="22" t="s">
        <v>80</v>
      </c>
      <c r="AY535" s="22" t="s">
        <v>128</v>
      </c>
      <c r="BE535" s="209">
        <f>IF(N535="základní",J535,0)</f>
        <v>0</v>
      </c>
      <c r="BF535" s="209">
        <f>IF(N535="snížená",J535,0)</f>
        <v>0</v>
      </c>
      <c r="BG535" s="209">
        <f>IF(N535="zákl. přenesená",J535,0)</f>
        <v>0</v>
      </c>
      <c r="BH535" s="209">
        <f>IF(N535="sníž. přenesená",J535,0)</f>
        <v>0</v>
      </c>
      <c r="BI535" s="209">
        <f>IF(N535="nulová",J535,0)</f>
        <v>0</v>
      </c>
      <c r="BJ535" s="22" t="s">
        <v>78</v>
      </c>
      <c r="BK535" s="209">
        <f>ROUND(I535*H535,2)</f>
        <v>0</v>
      </c>
      <c r="BL535" s="22" t="s">
        <v>212</v>
      </c>
      <c r="BM535" s="22" t="s">
        <v>762</v>
      </c>
    </row>
    <row r="536" spans="2:65" s="1" customFormat="1" ht="27">
      <c r="B536" s="39"/>
      <c r="C536" s="61"/>
      <c r="D536" s="210" t="s">
        <v>137</v>
      </c>
      <c r="E536" s="61"/>
      <c r="F536" s="211" t="s">
        <v>180</v>
      </c>
      <c r="G536" s="61"/>
      <c r="H536" s="61"/>
      <c r="I536" s="166"/>
      <c r="J536" s="61"/>
      <c r="K536" s="61"/>
      <c r="L536" s="59"/>
      <c r="M536" s="212"/>
      <c r="N536" s="40"/>
      <c r="O536" s="40"/>
      <c r="P536" s="40"/>
      <c r="Q536" s="40"/>
      <c r="R536" s="40"/>
      <c r="S536" s="40"/>
      <c r="T536" s="76"/>
      <c r="AT536" s="22" t="s">
        <v>137</v>
      </c>
      <c r="AU536" s="22" t="s">
        <v>80</v>
      </c>
    </row>
    <row r="537" spans="2:65" s="12" customFormat="1">
      <c r="B537" s="213"/>
      <c r="C537" s="214"/>
      <c r="D537" s="215" t="s">
        <v>139</v>
      </c>
      <c r="E537" s="216" t="s">
        <v>21</v>
      </c>
      <c r="F537" s="217" t="s">
        <v>78</v>
      </c>
      <c r="G537" s="214"/>
      <c r="H537" s="218">
        <v>1</v>
      </c>
      <c r="I537" s="219"/>
      <c r="J537" s="214"/>
      <c r="K537" s="214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139</v>
      </c>
      <c r="AU537" s="224" t="s">
        <v>80</v>
      </c>
      <c r="AV537" s="12" t="s">
        <v>80</v>
      </c>
      <c r="AW537" s="12" t="s">
        <v>35</v>
      </c>
      <c r="AX537" s="12" t="s">
        <v>78</v>
      </c>
      <c r="AY537" s="224" t="s">
        <v>128</v>
      </c>
    </row>
    <row r="538" spans="2:65" s="1" customFormat="1" ht="31.5" customHeight="1">
      <c r="B538" s="39"/>
      <c r="C538" s="225" t="s">
        <v>763</v>
      </c>
      <c r="D538" s="225" t="s">
        <v>168</v>
      </c>
      <c r="E538" s="226" t="s">
        <v>764</v>
      </c>
      <c r="F538" s="227" t="s">
        <v>765</v>
      </c>
      <c r="G538" s="228" t="s">
        <v>178</v>
      </c>
      <c r="H538" s="229">
        <v>10</v>
      </c>
      <c r="I538" s="230"/>
      <c r="J538" s="231">
        <f>ROUND(I538*H538,2)</f>
        <v>0</v>
      </c>
      <c r="K538" s="227" t="s">
        <v>134</v>
      </c>
      <c r="L538" s="232"/>
      <c r="M538" s="233" t="s">
        <v>21</v>
      </c>
      <c r="N538" s="234" t="s">
        <v>43</v>
      </c>
      <c r="O538" s="40"/>
      <c r="P538" s="207">
        <f>O538*H538</f>
        <v>0</v>
      </c>
      <c r="Q538" s="207">
        <v>5.0000000000000001E-4</v>
      </c>
      <c r="R538" s="207">
        <f>Q538*H538</f>
        <v>5.0000000000000001E-3</v>
      </c>
      <c r="S538" s="207">
        <v>0</v>
      </c>
      <c r="T538" s="208">
        <f>S538*H538</f>
        <v>0</v>
      </c>
      <c r="AR538" s="22" t="s">
        <v>286</v>
      </c>
      <c r="AT538" s="22" t="s">
        <v>168</v>
      </c>
      <c r="AU538" s="22" t="s">
        <v>80</v>
      </c>
      <c r="AY538" s="22" t="s">
        <v>128</v>
      </c>
      <c r="BE538" s="209">
        <f>IF(N538="základní",J538,0)</f>
        <v>0</v>
      </c>
      <c r="BF538" s="209">
        <f>IF(N538="snížená",J538,0)</f>
        <v>0</v>
      </c>
      <c r="BG538" s="209">
        <f>IF(N538="zákl. přenesená",J538,0)</f>
        <v>0</v>
      </c>
      <c r="BH538" s="209">
        <f>IF(N538="sníž. přenesená",J538,0)</f>
        <v>0</v>
      </c>
      <c r="BI538" s="209">
        <f>IF(N538="nulová",J538,0)</f>
        <v>0</v>
      </c>
      <c r="BJ538" s="22" t="s">
        <v>78</v>
      </c>
      <c r="BK538" s="209">
        <f>ROUND(I538*H538,2)</f>
        <v>0</v>
      </c>
      <c r="BL538" s="22" t="s">
        <v>212</v>
      </c>
      <c r="BM538" s="22" t="s">
        <v>766</v>
      </c>
    </row>
    <row r="539" spans="2:65" s="1" customFormat="1" ht="27">
      <c r="B539" s="39"/>
      <c r="C539" s="61"/>
      <c r="D539" s="210" t="s">
        <v>137</v>
      </c>
      <c r="E539" s="61"/>
      <c r="F539" s="211" t="s">
        <v>180</v>
      </c>
      <c r="G539" s="61"/>
      <c r="H539" s="61"/>
      <c r="I539" s="166"/>
      <c r="J539" s="61"/>
      <c r="K539" s="61"/>
      <c r="L539" s="59"/>
      <c r="M539" s="212"/>
      <c r="N539" s="40"/>
      <c r="O539" s="40"/>
      <c r="P539" s="40"/>
      <c r="Q539" s="40"/>
      <c r="R539" s="40"/>
      <c r="S539" s="40"/>
      <c r="T539" s="76"/>
      <c r="AT539" s="22" t="s">
        <v>137</v>
      </c>
      <c r="AU539" s="22" t="s">
        <v>80</v>
      </c>
    </row>
    <row r="540" spans="2:65" s="12" customFormat="1">
      <c r="B540" s="213"/>
      <c r="C540" s="214"/>
      <c r="D540" s="215" t="s">
        <v>139</v>
      </c>
      <c r="E540" s="216" t="s">
        <v>21</v>
      </c>
      <c r="F540" s="217" t="s">
        <v>591</v>
      </c>
      <c r="G540" s="214"/>
      <c r="H540" s="218">
        <v>10</v>
      </c>
      <c r="I540" s="219"/>
      <c r="J540" s="214"/>
      <c r="K540" s="214"/>
      <c r="L540" s="220"/>
      <c r="M540" s="221"/>
      <c r="N540" s="222"/>
      <c r="O540" s="222"/>
      <c r="P540" s="222"/>
      <c r="Q540" s="222"/>
      <c r="R540" s="222"/>
      <c r="S540" s="222"/>
      <c r="T540" s="223"/>
      <c r="AT540" s="224" t="s">
        <v>139</v>
      </c>
      <c r="AU540" s="224" t="s">
        <v>80</v>
      </c>
      <c r="AV540" s="12" t="s">
        <v>80</v>
      </c>
      <c r="AW540" s="12" t="s">
        <v>35</v>
      </c>
      <c r="AX540" s="12" t="s">
        <v>78</v>
      </c>
      <c r="AY540" s="224" t="s">
        <v>128</v>
      </c>
    </row>
    <row r="541" spans="2:65" s="1" customFormat="1" ht="31.5" customHeight="1">
      <c r="B541" s="39"/>
      <c r="C541" s="198" t="s">
        <v>767</v>
      </c>
      <c r="D541" s="198" t="s">
        <v>130</v>
      </c>
      <c r="E541" s="199" t="s">
        <v>768</v>
      </c>
      <c r="F541" s="200" t="s">
        <v>769</v>
      </c>
      <c r="G541" s="201" t="s">
        <v>171</v>
      </c>
      <c r="H541" s="202">
        <v>0.183</v>
      </c>
      <c r="I541" s="203"/>
      <c r="J541" s="204">
        <f>ROUND(I541*H541,2)</f>
        <v>0</v>
      </c>
      <c r="K541" s="200" t="s">
        <v>134</v>
      </c>
      <c r="L541" s="59"/>
      <c r="M541" s="205" t="s">
        <v>21</v>
      </c>
      <c r="N541" s="206" t="s">
        <v>43</v>
      </c>
      <c r="O541" s="40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AR541" s="22" t="s">
        <v>212</v>
      </c>
      <c r="AT541" s="22" t="s">
        <v>130</v>
      </c>
      <c r="AU541" s="22" t="s">
        <v>80</v>
      </c>
      <c r="AY541" s="22" t="s">
        <v>128</v>
      </c>
      <c r="BE541" s="209">
        <f>IF(N541="základní",J541,0)</f>
        <v>0</v>
      </c>
      <c r="BF541" s="209">
        <f>IF(N541="snížená",J541,0)</f>
        <v>0</v>
      </c>
      <c r="BG541" s="209">
        <f>IF(N541="zákl. přenesená",J541,0)</f>
        <v>0</v>
      </c>
      <c r="BH541" s="209">
        <f>IF(N541="sníž. přenesená",J541,0)</f>
        <v>0</v>
      </c>
      <c r="BI541" s="209">
        <f>IF(N541="nulová",J541,0)</f>
        <v>0</v>
      </c>
      <c r="BJ541" s="22" t="s">
        <v>78</v>
      </c>
      <c r="BK541" s="209">
        <f>ROUND(I541*H541,2)</f>
        <v>0</v>
      </c>
      <c r="BL541" s="22" t="s">
        <v>212</v>
      </c>
      <c r="BM541" s="22" t="s">
        <v>770</v>
      </c>
    </row>
    <row r="542" spans="2:65" s="1" customFormat="1" ht="27">
      <c r="B542" s="39"/>
      <c r="C542" s="61"/>
      <c r="D542" s="210" t="s">
        <v>137</v>
      </c>
      <c r="E542" s="61"/>
      <c r="F542" s="211" t="s">
        <v>180</v>
      </c>
      <c r="G542" s="61"/>
      <c r="H542" s="61"/>
      <c r="I542" s="166"/>
      <c r="J542" s="61"/>
      <c r="K542" s="61"/>
      <c r="L542" s="59"/>
      <c r="M542" s="212"/>
      <c r="N542" s="40"/>
      <c r="O542" s="40"/>
      <c r="P542" s="40"/>
      <c r="Q542" s="40"/>
      <c r="R542" s="40"/>
      <c r="S542" s="40"/>
      <c r="T542" s="76"/>
      <c r="AT542" s="22" t="s">
        <v>137</v>
      </c>
      <c r="AU542" s="22" t="s">
        <v>80</v>
      </c>
    </row>
    <row r="543" spans="2:65" s="11" customFormat="1" ht="29.85" customHeight="1">
      <c r="B543" s="181"/>
      <c r="C543" s="182"/>
      <c r="D543" s="195" t="s">
        <v>71</v>
      </c>
      <c r="E543" s="196" t="s">
        <v>771</v>
      </c>
      <c r="F543" s="196" t="s">
        <v>772</v>
      </c>
      <c r="G543" s="182"/>
      <c r="H543" s="182"/>
      <c r="I543" s="185"/>
      <c r="J543" s="197">
        <f>BK543</f>
        <v>0</v>
      </c>
      <c r="K543" s="182"/>
      <c r="L543" s="187"/>
      <c r="M543" s="188"/>
      <c r="N543" s="189"/>
      <c r="O543" s="189"/>
      <c r="P543" s="190">
        <f>SUM(P544:P561)</f>
        <v>0</v>
      </c>
      <c r="Q543" s="189"/>
      <c r="R543" s="190">
        <f>SUM(R544:R561)</f>
        <v>1.362E-2</v>
      </c>
      <c r="S543" s="189"/>
      <c r="T543" s="191">
        <f>SUM(T544:T561)</f>
        <v>0</v>
      </c>
      <c r="AR543" s="192" t="s">
        <v>80</v>
      </c>
      <c r="AT543" s="193" t="s">
        <v>71</v>
      </c>
      <c r="AU543" s="193" t="s">
        <v>78</v>
      </c>
      <c r="AY543" s="192" t="s">
        <v>128</v>
      </c>
      <c r="BK543" s="194">
        <f>SUM(BK544:BK561)</f>
        <v>0</v>
      </c>
    </row>
    <row r="544" spans="2:65" s="1" customFormat="1" ht="31.5" customHeight="1">
      <c r="B544" s="39"/>
      <c r="C544" s="198" t="s">
        <v>773</v>
      </c>
      <c r="D544" s="198" t="s">
        <v>130</v>
      </c>
      <c r="E544" s="199" t="s">
        <v>774</v>
      </c>
      <c r="F544" s="200" t="s">
        <v>775</v>
      </c>
      <c r="G544" s="201" t="s">
        <v>178</v>
      </c>
      <c r="H544" s="202">
        <v>4</v>
      </c>
      <c r="I544" s="203"/>
      <c r="J544" s="204">
        <f>ROUND(I544*H544,2)</f>
        <v>0</v>
      </c>
      <c r="K544" s="200" t="s">
        <v>134</v>
      </c>
      <c r="L544" s="59"/>
      <c r="M544" s="205" t="s">
        <v>21</v>
      </c>
      <c r="N544" s="206" t="s">
        <v>43</v>
      </c>
      <c r="O544" s="40"/>
      <c r="P544" s="207">
        <f>O544*H544</f>
        <v>0</v>
      </c>
      <c r="Q544" s="207">
        <v>2.5000000000000001E-4</v>
      </c>
      <c r="R544" s="207">
        <f>Q544*H544</f>
        <v>1E-3</v>
      </c>
      <c r="S544" s="207">
        <v>0</v>
      </c>
      <c r="T544" s="208">
        <f>S544*H544</f>
        <v>0</v>
      </c>
      <c r="AR544" s="22" t="s">
        <v>212</v>
      </c>
      <c r="AT544" s="22" t="s">
        <v>130</v>
      </c>
      <c r="AU544" s="22" t="s">
        <v>80</v>
      </c>
      <c r="AY544" s="22" t="s">
        <v>128</v>
      </c>
      <c r="BE544" s="209">
        <f>IF(N544="základní",J544,0)</f>
        <v>0</v>
      </c>
      <c r="BF544" s="209">
        <f>IF(N544="snížená",J544,0)</f>
        <v>0</v>
      </c>
      <c r="BG544" s="209">
        <f>IF(N544="zákl. přenesená",J544,0)</f>
        <v>0</v>
      </c>
      <c r="BH544" s="209">
        <f>IF(N544="sníž. přenesená",J544,0)</f>
        <v>0</v>
      </c>
      <c r="BI544" s="209">
        <f>IF(N544="nulová",J544,0)</f>
        <v>0</v>
      </c>
      <c r="BJ544" s="22" t="s">
        <v>78</v>
      </c>
      <c r="BK544" s="209">
        <f>ROUND(I544*H544,2)</f>
        <v>0</v>
      </c>
      <c r="BL544" s="22" t="s">
        <v>212</v>
      </c>
      <c r="BM544" s="22" t="s">
        <v>776</v>
      </c>
    </row>
    <row r="545" spans="2:65" s="1" customFormat="1" ht="27">
      <c r="B545" s="39"/>
      <c r="C545" s="61"/>
      <c r="D545" s="210" t="s">
        <v>137</v>
      </c>
      <c r="E545" s="61"/>
      <c r="F545" s="211" t="s">
        <v>180</v>
      </c>
      <c r="G545" s="61"/>
      <c r="H545" s="61"/>
      <c r="I545" s="166"/>
      <c r="J545" s="61"/>
      <c r="K545" s="61"/>
      <c r="L545" s="59"/>
      <c r="M545" s="212"/>
      <c r="N545" s="40"/>
      <c r="O545" s="40"/>
      <c r="P545" s="40"/>
      <c r="Q545" s="40"/>
      <c r="R545" s="40"/>
      <c r="S545" s="40"/>
      <c r="T545" s="76"/>
      <c r="AT545" s="22" t="s">
        <v>137</v>
      </c>
      <c r="AU545" s="22" t="s">
        <v>80</v>
      </c>
    </row>
    <row r="546" spans="2:65" s="12" customFormat="1">
      <c r="B546" s="213"/>
      <c r="C546" s="214"/>
      <c r="D546" s="215" t="s">
        <v>139</v>
      </c>
      <c r="E546" s="216" t="s">
        <v>21</v>
      </c>
      <c r="F546" s="217" t="s">
        <v>135</v>
      </c>
      <c r="G546" s="214"/>
      <c r="H546" s="218">
        <v>4</v>
      </c>
      <c r="I546" s="219"/>
      <c r="J546" s="214"/>
      <c r="K546" s="214"/>
      <c r="L546" s="220"/>
      <c r="M546" s="221"/>
      <c r="N546" s="222"/>
      <c r="O546" s="222"/>
      <c r="P546" s="222"/>
      <c r="Q546" s="222"/>
      <c r="R546" s="222"/>
      <c r="S546" s="222"/>
      <c r="T546" s="223"/>
      <c r="AT546" s="224" t="s">
        <v>139</v>
      </c>
      <c r="AU546" s="224" t="s">
        <v>80</v>
      </c>
      <c r="AV546" s="12" t="s">
        <v>80</v>
      </c>
      <c r="AW546" s="12" t="s">
        <v>35</v>
      </c>
      <c r="AX546" s="12" t="s">
        <v>78</v>
      </c>
      <c r="AY546" s="224" t="s">
        <v>128</v>
      </c>
    </row>
    <row r="547" spans="2:65" s="1" customFormat="1" ht="31.5" customHeight="1">
      <c r="B547" s="39"/>
      <c r="C547" s="198" t="s">
        <v>777</v>
      </c>
      <c r="D547" s="198" t="s">
        <v>130</v>
      </c>
      <c r="E547" s="199" t="s">
        <v>778</v>
      </c>
      <c r="F547" s="200" t="s">
        <v>779</v>
      </c>
      <c r="G547" s="201" t="s">
        <v>178</v>
      </c>
      <c r="H547" s="202">
        <v>2</v>
      </c>
      <c r="I547" s="203"/>
      <c r="J547" s="204">
        <f>ROUND(I547*H547,2)</f>
        <v>0</v>
      </c>
      <c r="K547" s="200" t="s">
        <v>134</v>
      </c>
      <c r="L547" s="59"/>
      <c r="M547" s="205" t="s">
        <v>21</v>
      </c>
      <c r="N547" s="206" t="s">
        <v>43</v>
      </c>
      <c r="O547" s="40"/>
      <c r="P547" s="207">
        <f>O547*H547</f>
        <v>0</v>
      </c>
      <c r="Q547" s="207">
        <v>2.7E-4</v>
      </c>
      <c r="R547" s="207">
        <f>Q547*H547</f>
        <v>5.4000000000000001E-4</v>
      </c>
      <c r="S547" s="207">
        <v>0</v>
      </c>
      <c r="T547" s="208">
        <f>S547*H547</f>
        <v>0</v>
      </c>
      <c r="AR547" s="22" t="s">
        <v>212</v>
      </c>
      <c r="AT547" s="22" t="s">
        <v>130</v>
      </c>
      <c r="AU547" s="22" t="s">
        <v>80</v>
      </c>
      <c r="AY547" s="22" t="s">
        <v>128</v>
      </c>
      <c r="BE547" s="209">
        <f>IF(N547="základní",J547,0)</f>
        <v>0</v>
      </c>
      <c r="BF547" s="209">
        <f>IF(N547="snížená",J547,0)</f>
        <v>0</v>
      </c>
      <c r="BG547" s="209">
        <f>IF(N547="zákl. přenesená",J547,0)</f>
        <v>0</v>
      </c>
      <c r="BH547" s="209">
        <f>IF(N547="sníž. přenesená",J547,0)</f>
        <v>0</v>
      </c>
      <c r="BI547" s="209">
        <f>IF(N547="nulová",J547,0)</f>
        <v>0</v>
      </c>
      <c r="BJ547" s="22" t="s">
        <v>78</v>
      </c>
      <c r="BK547" s="209">
        <f>ROUND(I547*H547,2)</f>
        <v>0</v>
      </c>
      <c r="BL547" s="22" t="s">
        <v>212</v>
      </c>
      <c r="BM547" s="22" t="s">
        <v>780</v>
      </c>
    </row>
    <row r="548" spans="2:65" s="1" customFormat="1" ht="27">
      <c r="B548" s="39"/>
      <c r="C548" s="61"/>
      <c r="D548" s="210" t="s">
        <v>137</v>
      </c>
      <c r="E548" s="61"/>
      <c r="F548" s="211" t="s">
        <v>180</v>
      </c>
      <c r="G548" s="61"/>
      <c r="H548" s="61"/>
      <c r="I548" s="166"/>
      <c r="J548" s="61"/>
      <c r="K548" s="61"/>
      <c r="L548" s="59"/>
      <c r="M548" s="212"/>
      <c r="N548" s="40"/>
      <c r="O548" s="40"/>
      <c r="P548" s="40"/>
      <c r="Q548" s="40"/>
      <c r="R548" s="40"/>
      <c r="S548" s="40"/>
      <c r="T548" s="76"/>
      <c r="AT548" s="22" t="s">
        <v>137</v>
      </c>
      <c r="AU548" s="22" t="s">
        <v>80</v>
      </c>
    </row>
    <row r="549" spans="2:65" s="12" customFormat="1">
      <c r="B549" s="213"/>
      <c r="C549" s="214"/>
      <c r="D549" s="215" t="s">
        <v>139</v>
      </c>
      <c r="E549" s="216" t="s">
        <v>21</v>
      </c>
      <c r="F549" s="217" t="s">
        <v>80</v>
      </c>
      <c r="G549" s="214"/>
      <c r="H549" s="218">
        <v>2</v>
      </c>
      <c r="I549" s="219"/>
      <c r="J549" s="214"/>
      <c r="K549" s="214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139</v>
      </c>
      <c r="AU549" s="224" t="s">
        <v>80</v>
      </c>
      <c r="AV549" s="12" t="s">
        <v>80</v>
      </c>
      <c r="AW549" s="12" t="s">
        <v>35</v>
      </c>
      <c r="AX549" s="12" t="s">
        <v>78</v>
      </c>
      <c r="AY549" s="224" t="s">
        <v>128</v>
      </c>
    </row>
    <row r="550" spans="2:65" s="1" customFormat="1" ht="31.5" customHeight="1">
      <c r="B550" s="39"/>
      <c r="C550" s="198" t="s">
        <v>781</v>
      </c>
      <c r="D550" s="198" t="s">
        <v>130</v>
      </c>
      <c r="E550" s="199" t="s">
        <v>782</v>
      </c>
      <c r="F550" s="200" t="s">
        <v>783</v>
      </c>
      <c r="G550" s="201" t="s">
        <v>178</v>
      </c>
      <c r="H550" s="202">
        <v>4</v>
      </c>
      <c r="I550" s="203"/>
      <c r="J550" s="204">
        <f>ROUND(I550*H550,2)</f>
        <v>0</v>
      </c>
      <c r="K550" s="200" t="s">
        <v>134</v>
      </c>
      <c r="L550" s="59"/>
      <c r="M550" s="205" t="s">
        <v>21</v>
      </c>
      <c r="N550" s="206" t="s">
        <v>43</v>
      </c>
      <c r="O550" s="40"/>
      <c r="P550" s="207">
        <f>O550*H550</f>
        <v>0</v>
      </c>
      <c r="Q550" s="207">
        <v>3.3E-4</v>
      </c>
      <c r="R550" s="207">
        <f>Q550*H550</f>
        <v>1.32E-3</v>
      </c>
      <c r="S550" s="207">
        <v>0</v>
      </c>
      <c r="T550" s="208">
        <f>S550*H550</f>
        <v>0</v>
      </c>
      <c r="AR550" s="22" t="s">
        <v>212</v>
      </c>
      <c r="AT550" s="22" t="s">
        <v>130</v>
      </c>
      <c r="AU550" s="22" t="s">
        <v>80</v>
      </c>
      <c r="AY550" s="22" t="s">
        <v>128</v>
      </c>
      <c r="BE550" s="209">
        <f>IF(N550="základní",J550,0)</f>
        <v>0</v>
      </c>
      <c r="BF550" s="209">
        <f>IF(N550="snížená",J550,0)</f>
        <v>0</v>
      </c>
      <c r="BG550" s="209">
        <f>IF(N550="zákl. přenesená",J550,0)</f>
        <v>0</v>
      </c>
      <c r="BH550" s="209">
        <f>IF(N550="sníž. přenesená",J550,0)</f>
        <v>0</v>
      </c>
      <c r="BI550" s="209">
        <f>IF(N550="nulová",J550,0)</f>
        <v>0</v>
      </c>
      <c r="BJ550" s="22" t="s">
        <v>78</v>
      </c>
      <c r="BK550" s="209">
        <f>ROUND(I550*H550,2)</f>
        <v>0</v>
      </c>
      <c r="BL550" s="22" t="s">
        <v>212</v>
      </c>
      <c r="BM550" s="22" t="s">
        <v>784</v>
      </c>
    </row>
    <row r="551" spans="2:65" s="1" customFormat="1" ht="27">
      <c r="B551" s="39"/>
      <c r="C551" s="61"/>
      <c r="D551" s="210" t="s">
        <v>137</v>
      </c>
      <c r="E551" s="61"/>
      <c r="F551" s="211" t="s">
        <v>180</v>
      </c>
      <c r="G551" s="61"/>
      <c r="H551" s="61"/>
      <c r="I551" s="166"/>
      <c r="J551" s="61"/>
      <c r="K551" s="61"/>
      <c r="L551" s="59"/>
      <c r="M551" s="212"/>
      <c r="N551" s="40"/>
      <c r="O551" s="40"/>
      <c r="P551" s="40"/>
      <c r="Q551" s="40"/>
      <c r="R551" s="40"/>
      <c r="S551" s="40"/>
      <c r="T551" s="76"/>
      <c r="AT551" s="22" t="s">
        <v>137</v>
      </c>
      <c r="AU551" s="22" t="s">
        <v>80</v>
      </c>
    </row>
    <row r="552" spans="2:65" s="12" customFormat="1">
      <c r="B552" s="213"/>
      <c r="C552" s="214"/>
      <c r="D552" s="215" t="s">
        <v>139</v>
      </c>
      <c r="E552" s="216" t="s">
        <v>21</v>
      </c>
      <c r="F552" s="217" t="s">
        <v>347</v>
      </c>
      <c r="G552" s="214"/>
      <c r="H552" s="218">
        <v>4</v>
      </c>
      <c r="I552" s="219"/>
      <c r="J552" s="214"/>
      <c r="K552" s="214"/>
      <c r="L552" s="220"/>
      <c r="M552" s="221"/>
      <c r="N552" s="222"/>
      <c r="O552" s="222"/>
      <c r="P552" s="222"/>
      <c r="Q552" s="222"/>
      <c r="R552" s="222"/>
      <c r="S552" s="222"/>
      <c r="T552" s="223"/>
      <c r="AT552" s="224" t="s">
        <v>139</v>
      </c>
      <c r="AU552" s="224" t="s">
        <v>80</v>
      </c>
      <c r="AV552" s="12" t="s">
        <v>80</v>
      </c>
      <c r="AW552" s="12" t="s">
        <v>35</v>
      </c>
      <c r="AX552" s="12" t="s">
        <v>78</v>
      </c>
      <c r="AY552" s="224" t="s">
        <v>128</v>
      </c>
    </row>
    <row r="553" spans="2:65" s="1" customFormat="1" ht="31.5" customHeight="1">
      <c r="B553" s="39"/>
      <c r="C553" s="198" t="s">
        <v>785</v>
      </c>
      <c r="D553" s="198" t="s">
        <v>130</v>
      </c>
      <c r="E553" s="199" t="s">
        <v>786</v>
      </c>
      <c r="F553" s="200" t="s">
        <v>787</v>
      </c>
      <c r="G553" s="201" t="s">
        <v>178</v>
      </c>
      <c r="H553" s="202">
        <v>4</v>
      </c>
      <c r="I553" s="203"/>
      <c r="J553" s="204">
        <f>ROUND(I553*H553,2)</f>
        <v>0</v>
      </c>
      <c r="K553" s="200" t="s">
        <v>134</v>
      </c>
      <c r="L553" s="59"/>
      <c r="M553" s="205" t="s">
        <v>21</v>
      </c>
      <c r="N553" s="206" t="s">
        <v>43</v>
      </c>
      <c r="O553" s="40"/>
      <c r="P553" s="207">
        <f>O553*H553</f>
        <v>0</v>
      </c>
      <c r="Q553" s="207">
        <v>3.8999999999999999E-4</v>
      </c>
      <c r="R553" s="207">
        <f>Q553*H553</f>
        <v>1.56E-3</v>
      </c>
      <c r="S553" s="207">
        <v>0</v>
      </c>
      <c r="T553" s="208">
        <f>S553*H553</f>
        <v>0</v>
      </c>
      <c r="AR553" s="22" t="s">
        <v>212</v>
      </c>
      <c r="AT553" s="22" t="s">
        <v>130</v>
      </c>
      <c r="AU553" s="22" t="s">
        <v>80</v>
      </c>
      <c r="AY553" s="22" t="s">
        <v>128</v>
      </c>
      <c r="BE553" s="209">
        <f>IF(N553="základní",J553,0)</f>
        <v>0</v>
      </c>
      <c r="BF553" s="209">
        <f>IF(N553="snížená",J553,0)</f>
        <v>0</v>
      </c>
      <c r="BG553" s="209">
        <f>IF(N553="zákl. přenesená",J553,0)</f>
        <v>0</v>
      </c>
      <c r="BH553" s="209">
        <f>IF(N553="sníž. přenesená",J553,0)</f>
        <v>0</v>
      </c>
      <c r="BI553" s="209">
        <f>IF(N553="nulová",J553,0)</f>
        <v>0</v>
      </c>
      <c r="BJ553" s="22" t="s">
        <v>78</v>
      </c>
      <c r="BK553" s="209">
        <f>ROUND(I553*H553,2)</f>
        <v>0</v>
      </c>
      <c r="BL553" s="22" t="s">
        <v>212</v>
      </c>
      <c r="BM553" s="22" t="s">
        <v>788</v>
      </c>
    </row>
    <row r="554" spans="2:65" s="1" customFormat="1" ht="27">
      <c r="B554" s="39"/>
      <c r="C554" s="61"/>
      <c r="D554" s="210" t="s">
        <v>137</v>
      </c>
      <c r="E554" s="61"/>
      <c r="F554" s="211" t="s">
        <v>180</v>
      </c>
      <c r="G554" s="61"/>
      <c r="H554" s="61"/>
      <c r="I554" s="166"/>
      <c r="J554" s="61"/>
      <c r="K554" s="61"/>
      <c r="L554" s="59"/>
      <c r="M554" s="212"/>
      <c r="N554" s="40"/>
      <c r="O554" s="40"/>
      <c r="P554" s="40"/>
      <c r="Q554" s="40"/>
      <c r="R554" s="40"/>
      <c r="S554" s="40"/>
      <c r="T554" s="76"/>
      <c r="AT554" s="22" t="s">
        <v>137</v>
      </c>
      <c r="AU554" s="22" t="s">
        <v>80</v>
      </c>
    </row>
    <row r="555" spans="2:65" s="12" customFormat="1">
      <c r="B555" s="213"/>
      <c r="C555" s="214"/>
      <c r="D555" s="215" t="s">
        <v>139</v>
      </c>
      <c r="E555" s="216" t="s">
        <v>21</v>
      </c>
      <c r="F555" s="217" t="s">
        <v>347</v>
      </c>
      <c r="G555" s="214"/>
      <c r="H555" s="218">
        <v>4</v>
      </c>
      <c r="I555" s="219"/>
      <c r="J555" s="214"/>
      <c r="K555" s="214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139</v>
      </c>
      <c r="AU555" s="224" t="s">
        <v>80</v>
      </c>
      <c r="AV555" s="12" t="s">
        <v>80</v>
      </c>
      <c r="AW555" s="12" t="s">
        <v>35</v>
      </c>
      <c r="AX555" s="12" t="s">
        <v>78</v>
      </c>
      <c r="AY555" s="224" t="s">
        <v>128</v>
      </c>
    </row>
    <row r="556" spans="2:65" s="1" customFormat="1" ht="31.5" customHeight="1">
      <c r="B556" s="39"/>
      <c r="C556" s="198" t="s">
        <v>789</v>
      </c>
      <c r="D556" s="198" t="s">
        <v>130</v>
      </c>
      <c r="E556" s="199" t="s">
        <v>790</v>
      </c>
      <c r="F556" s="200" t="s">
        <v>791</v>
      </c>
      <c r="G556" s="201" t="s">
        <v>178</v>
      </c>
      <c r="H556" s="202">
        <v>14</v>
      </c>
      <c r="I556" s="203"/>
      <c r="J556" s="204">
        <f>ROUND(I556*H556,2)</f>
        <v>0</v>
      </c>
      <c r="K556" s="200" t="s">
        <v>134</v>
      </c>
      <c r="L556" s="59"/>
      <c r="M556" s="205" t="s">
        <v>21</v>
      </c>
      <c r="N556" s="206" t="s">
        <v>43</v>
      </c>
      <c r="O556" s="40"/>
      <c r="P556" s="207">
        <f>O556*H556</f>
        <v>0</v>
      </c>
      <c r="Q556" s="207">
        <v>4.0000000000000002E-4</v>
      </c>
      <c r="R556" s="207">
        <f>Q556*H556</f>
        <v>5.5999999999999999E-3</v>
      </c>
      <c r="S556" s="207">
        <v>0</v>
      </c>
      <c r="T556" s="208">
        <f>S556*H556</f>
        <v>0</v>
      </c>
      <c r="AR556" s="22" t="s">
        <v>212</v>
      </c>
      <c r="AT556" s="22" t="s">
        <v>130</v>
      </c>
      <c r="AU556" s="22" t="s">
        <v>80</v>
      </c>
      <c r="AY556" s="22" t="s">
        <v>128</v>
      </c>
      <c r="BE556" s="209">
        <f>IF(N556="základní",J556,0)</f>
        <v>0</v>
      </c>
      <c r="BF556" s="209">
        <f>IF(N556="snížená",J556,0)</f>
        <v>0</v>
      </c>
      <c r="BG556" s="209">
        <f>IF(N556="zákl. přenesená",J556,0)</f>
        <v>0</v>
      </c>
      <c r="BH556" s="209">
        <f>IF(N556="sníž. přenesená",J556,0)</f>
        <v>0</v>
      </c>
      <c r="BI556" s="209">
        <f>IF(N556="nulová",J556,0)</f>
        <v>0</v>
      </c>
      <c r="BJ556" s="22" t="s">
        <v>78</v>
      </c>
      <c r="BK556" s="209">
        <f>ROUND(I556*H556,2)</f>
        <v>0</v>
      </c>
      <c r="BL556" s="22" t="s">
        <v>212</v>
      </c>
      <c r="BM556" s="22" t="s">
        <v>792</v>
      </c>
    </row>
    <row r="557" spans="2:65" s="1" customFormat="1" ht="27">
      <c r="B557" s="39"/>
      <c r="C557" s="61"/>
      <c r="D557" s="210" t="s">
        <v>137</v>
      </c>
      <c r="E557" s="61"/>
      <c r="F557" s="211" t="s">
        <v>138</v>
      </c>
      <c r="G557" s="61"/>
      <c r="H557" s="61"/>
      <c r="I557" s="166"/>
      <c r="J557" s="61"/>
      <c r="K557" s="61"/>
      <c r="L557" s="59"/>
      <c r="M557" s="212"/>
      <c r="N557" s="40"/>
      <c r="O557" s="40"/>
      <c r="P557" s="40"/>
      <c r="Q557" s="40"/>
      <c r="R557" s="40"/>
      <c r="S557" s="40"/>
      <c r="T557" s="76"/>
      <c r="AT557" s="22" t="s">
        <v>137</v>
      </c>
      <c r="AU557" s="22" t="s">
        <v>80</v>
      </c>
    </row>
    <row r="558" spans="2:65" s="12" customFormat="1">
      <c r="B558" s="213"/>
      <c r="C558" s="214"/>
      <c r="D558" s="215" t="s">
        <v>139</v>
      </c>
      <c r="E558" s="216" t="s">
        <v>21</v>
      </c>
      <c r="F558" s="217" t="s">
        <v>205</v>
      </c>
      <c r="G558" s="214"/>
      <c r="H558" s="218">
        <v>14</v>
      </c>
      <c r="I558" s="219"/>
      <c r="J558" s="214"/>
      <c r="K558" s="214"/>
      <c r="L558" s="220"/>
      <c r="M558" s="221"/>
      <c r="N558" s="222"/>
      <c r="O558" s="222"/>
      <c r="P558" s="222"/>
      <c r="Q558" s="222"/>
      <c r="R558" s="222"/>
      <c r="S558" s="222"/>
      <c r="T558" s="223"/>
      <c r="AT558" s="224" t="s">
        <v>139</v>
      </c>
      <c r="AU558" s="224" t="s">
        <v>80</v>
      </c>
      <c r="AV558" s="12" t="s">
        <v>80</v>
      </c>
      <c r="AW558" s="12" t="s">
        <v>35</v>
      </c>
      <c r="AX558" s="12" t="s">
        <v>78</v>
      </c>
      <c r="AY558" s="224" t="s">
        <v>128</v>
      </c>
    </row>
    <row r="559" spans="2:65" s="1" customFormat="1" ht="31.5" customHeight="1">
      <c r="B559" s="39"/>
      <c r="C559" s="198" t="s">
        <v>793</v>
      </c>
      <c r="D559" s="198" t="s">
        <v>130</v>
      </c>
      <c r="E559" s="199" t="s">
        <v>794</v>
      </c>
      <c r="F559" s="200" t="s">
        <v>795</v>
      </c>
      <c r="G559" s="201" t="s">
        <v>178</v>
      </c>
      <c r="H559" s="202">
        <v>6</v>
      </c>
      <c r="I559" s="203"/>
      <c r="J559" s="204">
        <f>ROUND(I559*H559,2)</f>
        <v>0</v>
      </c>
      <c r="K559" s="200" t="s">
        <v>134</v>
      </c>
      <c r="L559" s="59"/>
      <c r="M559" s="205" t="s">
        <v>21</v>
      </c>
      <c r="N559" s="206" t="s">
        <v>43</v>
      </c>
      <c r="O559" s="40"/>
      <c r="P559" s="207">
        <f>O559*H559</f>
        <v>0</v>
      </c>
      <c r="Q559" s="207">
        <v>5.9999999999999995E-4</v>
      </c>
      <c r="R559" s="207">
        <f>Q559*H559</f>
        <v>3.5999999999999999E-3</v>
      </c>
      <c r="S559" s="207">
        <v>0</v>
      </c>
      <c r="T559" s="208">
        <f>S559*H559</f>
        <v>0</v>
      </c>
      <c r="AR559" s="22" t="s">
        <v>212</v>
      </c>
      <c r="AT559" s="22" t="s">
        <v>130</v>
      </c>
      <c r="AU559" s="22" t="s">
        <v>80</v>
      </c>
      <c r="AY559" s="22" t="s">
        <v>128</v>
      </c>
      <c r="BE559" s="209">
        <f>IF(N559="základní",J559,0)</f>
        <v>0</v>
      </c>
      <c r="BF559" s="209">
        <f>IF(N559="snížená",J559,0)</f>
        <v>0</v>
      </c>
      <c r="BG559" s="209">
        <f>IF(N559="zákl. přenesená",J559,0)</f>
        <v>0</v>
      </c>
      <c r="BH559" s="209">
        <f>IF(N559="sníž. přenesená",J559,0)</f>
        <v>0</v>
      </c>
      <c r="BI559" s="209">
        <f>IF(N559="nulová",J559,0)</f>
        <v>0</v>
      </c>
      <c r="BJ559" s="22" t="s">
        <v>78</v>
      </c>
      <c r="BK559" s="209">
        <f>ROUND(I559*H559,2)</f>
        <v>0</v>
      </c>
      <c r="BL559" s="22" t="s">
        <v>212</v>
      </c>
      <c r="BM559" s="22" t="s">
        <v>796</v>
      </c>
    </row>
    <row r="560" spans="2:65" s="1" customFormat="1" ht="27">
      <c r="B560" s="39"/>
      <c r="C560" s="61"/>
      <c r="D560" s="210" t="s">
        <v>137</v>
      </c>
      <c r="E560" s="61"/>
      <c r="F560" s="211" t="s">
        <v>138</v>
      </c>
      <c r="G560" s="61"/>
      <c r="H560" s="61"/>
      <c r="I560" s="166"/>
      <c r="J560" s="61"/>
      <c r="K560" s="61"/>
      <c r="L560" s="59"/>
      <c r="M560" s="212"/>
      <c r="N560" s="40"/>
      <c r="O560" s="40"/>
      <c r="P560" s="40"/>
      <c r="Q560" s="40"/>
      <c r="R560" s="40"/>
      <c r="S560" s="40"/>
      <c r="T560" s="76"/>
      <c r="AT560" s="22" t="s">
        <v>137</v>
      </c>
      <c r="AU560" s="22" t="s">
        <v>80</v>
      </c>
    </row>
    <row r="561" spans="2:51" s="12" customFormat="1">
      <c r="B561" s="213"/>
      <c r="C561" s="214"/>
      <c r="D561" s="210" t="s">
        <v>139</v>
      </c>
      <c r="E561" s="235" t="s">
        <v>21</v>
      </c>
      <c r="F561" s="236" t="s">
        <v>157</v>
      </c>
      <c r="G561" s="214"/>
      <c r="H561" s="237">
        <v>6</v>
      </c>
      <c r="I561" s="219"/>
      <c r="J561" s="214"/>
      <c r="K561" s="214"/>
      <c r="L561" s="220"/>
      <c r="M561" s="239"/>
      <c r="N561" s="240"/>
      <c r="O561" s="240"/>
      <c r="P561" s="240"/>
      <c r="Q561" s="240"/>
      <c r="R561" s="240"/>
      <c r="S561" s="240"/>
      <c r="T561" s="241"/>
      <c r="AT561" s="224" t="s">
        <v>139</v>
      </c>
      <c r="AU561" s="224" t="s">
        <v>80</v>
      </c>
      <c r="AV561" s="12" t="s">
        <v>80</v>
      </c>
      <c r="AW561" s="12" t="s">
        <v>35</v>
      </c>
      <c r="AX561" s="12" t="s">
        <v>78</v>
      </c>
      <c r="AY561" s="224" t="s">
        <v>128</v>
      </c>
    </row>
    <row r="562" spans="2:51" s="1" customFormat="1" ht="6.95" customHeight="1">
      <c r="B562" s="54"/>
      <c r="C562" s="55"/>
      <c r="D562" s="55"/>
      <c r="E562" s="55"/>
      <c r="F562" s="55"/>
      <c r="G562" s="55"/>
      <c r="H562" s="55"/>
      <c r="I562" s="142"/>
      <c r="J562" s="55"/>
      <c r="K562" s="55"/>
      <c r="L562" s="59"/>
    </row>
  </sheetData>
  <sheetProtection algorithmName="SHA-512" hashValue="HnxFc46phF1RV0jrGfAxGLIybW5ztHQnviRzpD785VJ3mYHd+l1SJZioxn2neLbu8z8YkBePqqTdfDcuzDs+VQ==" saltValue="GWbTsgeRkKWfuZS1j0ed7w==" spinCount="100000" sheet="1" objects="1" scenarios="1" formatCells="0" formatColumns="0" formatRows="0" sort="0" autoFilter="0"/>
  <autoFilter ref="C93:K561"/>
  <mergeCells count="12">
    <mergeCell ref="E84:H84"/>
    <mergeCell ref="E86:H8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2:H82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1" t="s">
        <v>797</v>
      </c>
      <c r="D3" s="371"/>
      <c r="E3" s="371"/>
      <c r="F3" s="371"/>
      <c r="G3" s="371"/>
      <c r="H3" s="371"/>
      <c r="I3" s="371"/>
      <c r="J3" s="371"/>
      <c r="K3" s="247"/>
    </row>
    <row r="4" spans="2:11" ht="25.5" customHeight="1">
      <c r="B4" s="248"/>
      <c r="C4" s="372" t="s">
        <v>798</v>
      </c>
      <c r="D4" s="372"/>
      <c r="E4" s="372"/>
      <c r="F4" s="372"/>
      <c r="G4" s="372"/>
      <c r="H4" s="372"/>
      <c r="I4" s="372"/>
      <c r="J4" s="372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0" t="s">
        <v>799</v>
      </c>
      <c r="D6" s="370"/>
      <c r="E6" s="370"/>
      <c r="F6" s="370"/>
      <c r="G6" s="370"/>
      <c r="H6" s="370"/>
      <c r="I6" s="370"/>
      <c r="J6" s="370"/>
      <c r="K6" s="249"/>
    </row>
    <row r="7" spans="2:11" ht="15" customHeight="1">
      <c r="B7" s="252"/>
      <c r="C7" s="370" t="s">
        <v>800</v>
      </c>
      <c r="D7" s="370"/>
      <c r="E7" s="370"/>
      <c r="F7" s="370"/>
      <c r="G7" s="370"/>
      <c r="H7" s="370"/>
      <c r="I7" s="370"/>
      <c r="J7" s="370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0" t="s">
        <v>801</v>
      </c>
      <c r="D9" s="370"/>
      <c r="E9" s="370"/>
      <c r="F9" s="370"/>
      <c r="G9" s="370"/>
      <c r="H9" s="370"/>
      <c r="I9" s="370"/>
      <c r="J9" s="370"/>
      <c r="K9" s="249"/>
    </row>
    <row r="10" spans="2:11" ht="15" customHeight="1">
      <c r="B10" s="252"/>
      <c r="C10" s="251"/>
      <c r="D10" s="370" t="s">
        <v>802</v>
      </c>
      <c r="E10" s="370"/>
      <c r="F10" s="370"/>
      <c r="G10" s="370"/>
      <c r="H10" s="370"/>
      <c r="I10" s="370"/>
      <c r="J10" s="370"/>
      <c r="K10" s="249"/>
    </row>
    <row r="11" spans="2:11" ht="15" customHeight="1">
      <c r="B11" s="252"/>
      <c r="C11" s="253"/>
      <c r="D11" s="370" t="s">
        <v>803</v>
      </c>
      <c r="E11" s="370"/>
      <c r="F11" s="370"/>
      <c r="G11" s="370"/>
      <c r="H11" s="370"/>
      <c r="I11" s="370"/>
      <c r="J11" s="370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0" t="s">
        <v>804</v>
      </c>
      <c r="E13" s="370"/>
      <c r="F13" s="370"/>
      <c r="G13" s="370"/>
      <c r="H13" s="370"/>
      <c r="I13" s="370"/>
      <c r="J13" s="370"/>
      <c r="K13" s="249"/>
    </row>
    <row r="14" spans="2:11" ht="15" customHeight="1">
      <c r="B14" s="252"/>
      <c r="C14" s="253"/>
      <c r="D14" s="370" t="s">
        <v>805</v>
      </c>
      <c r="E14" s="370"/>
      <c r="F14" s="370"/>
      <c r="G14" s="370"/>
      <c r="H14" s="370"/>
      <c r="I14" s="370"/>
      <c r="J14" s="370"/>
      <c r="K14" s="249"/>
    </row>
    <row r="15" spans="2:11" ht="15" customHeight="1">
      <c r="B15" s="252"/>
      <c r="C15" s="253"/>
      <c r="D15" s="370" t="s">
        <v>806</v>
      </c>
      <c r="E15" s="370"/>
      <c r="F15" s="370"/>
      <c r="G15" s="370"/>
      <c r="H15" s="370"/>
      <c r="I15" s="370"/>
      <c r="J15" s="370"/>
      <c r="K15" s="249"/>
    </row>
    <row r="16" spans="2:11" ht="15" customHeight="1">
      <c r="B16" s="252"/>
      <c r="C16" s="253"/>
      <c r="D16" s="253"/>
      <c r="E16" s="254" t="s">
        <v>77</v>
      </c>
      <c r="F16" s="370" t="s">
        <v>807</v>
      </c>
      <c r="G16" s="370"/>
      <c r="H16" s="370"/>
      <c r="I16" s="370"/>
      <c r="J16" s="370"/>
      <c r="K16" s="249"/>
    </row>
    <row r="17" spans="2:11" ht="15" customHeight="1">
      <c r="B17" s="252"/>
      <c r="C17" s="253"/>
      <c r="D17" s="253"/>
      <c r="E17" s="254" t="s">
        <v>808</v>
      </c>
      <c r="F17" s="370" t="s">
        <v>809</v>
      </c>
      <c r="G17" s="370"/>
      <c r="H17" s="370"/>
      <c r="I17" s="370"/>
      <c r="J17" s="370"/>
      <c r="K17" s="249"/>
    </row>
    <row r="18" spans="2:11" ht="15" customHeight="1">
      <c r="B18" s="252"/>
      <c r="C18" s="253"/>
      <c r="D18" s="253"/>
      <c r="E18" s="254" t="s">
        <v>810</v>
      </c>
      <c r="F18" s="370" t="s">
        <v>811</v>
      </c>
      <c r="G18" s="370"/>
      <c r="H18" s="370"/>
      <c r="I18" s="370"/>
      <c r="J18" s="370"/>
      <c r="K18" s="249"/>
    </row>
    <row r="19" spans="2:11" ht="15" customHeight="1">
      <c r="B19" s="252"/>
      <c r="C19" s="253"/>
      <c r="D19" s="253"/>
      <c r="E19" s="254" t="s">
        <v>812</v>
      </c>
      <c r="F19" s="370" t="s">
        <v>813</v>
      </c>
      <c r="G19" s="370"/>
      <c r="H19" s="370"/>
      <c r="I19" s="370"/>
      <c r="J19" s="370"/>
      <c r="K19" s="249"/>
    </row>
    <row r="20" spans="2:11" ht="15" customHeight="1">
      <c r="B20" s="252"/>
      <c r="C20" s="253"/>
      <c r="D20" s="253"/>
      <c r="E20" s="254" t="s">
        <v>814</v>
      </c>
      <c r="F20" s="370" t="s">
        <v>815</v>
      </c>
      <c r="G20" s="370"/>
      <c r="H20" s="370"/>
      <c r="I20" s="370"/>
      <c r="J20" s="370"/>
      <c r="K20" s="249"/>
    </row>
    <row r="21" spans="2:11" ht="15" customHeight="1">
      <c r="B21" s="252"/>
      <c r="C21" s="253"/>
      <c r="D21" s="253"/>
      <c r="E21" s="254" t="s">
        <v>83</v>
      </c>
      <c r="F21" s="370" t="s">
        <v>816</v>
      </c>
      <c r="G21" s="370"/>
      <c r="H21" s="370"/>
      <c r="I21" s="370"/>
      <c r="J21" s="370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0" t="s">
        <v>817</v>
      </c>
      <c r="D23" s="370"/>
      <c r="E23" s="370"/>
      <c r="F23" s="370"/>
      <c r="G23" s="370"/>
      <c r="H23" s="370"/>
      <c r="I23" s="370"/>
      <c r="J23" s="370"/>
      <c r="K23" s="249"/>
    </row>
    <row r="24" spans="2:11" ht="15" customHeight="1">
      <c r="B24" s="252"/>
      <c r="C24" s="370" t="s">
        <v>818</v>
      </c>
      <c r="D24" s="370"/>
      <c r="E24" s="370"/>
      <c r="F24" s="370"/>
      <c r="G24" s="370"/>
      <c r="H24" s="370"/>
      <c r="I24" s="370"/>
      <c r="J24" s="370"/>
      <c r="K24" s="249"/>
    </row>
    <row r="25" spans="2:11" ht="15" customHeight="1">
      <c r="B25" s="252"/>
      <c r="C25" s="251"/>
      <c r="D25" s="370" t="s">
        <v>819</v>
      </c>
      <c r="E25" s="370"/>
      <c r="F25" s="370"/>
      <c r="G25" s="370"/>
      <c r="H25" s="370"/>
      <c r="I25" s="370"/>
      <c r="J25" s="370"/>
      <c r="K25" s="249"/>
    </row>
    <row r="26" spans="2:11" ht="15" customHeight="1">
      <c r="B26" s="252"/>
      <c r="C26" s="253"/>
      <c r="D26" s="370" t="s">
        <v>820</v>
      </c>
      <c r="E26" s="370"/>
      <c r="F26" s="370"/>
      <c r="G26" s="370"/>
      <c r="H26" s="370"/>
      <c r="I26" s="370"/>
      <c r="J26" s="370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0" t="s">
        <v>821</v>
      </c>
      <c r="E28" s="370"/>
      <c r="F28" s="370"/>
      <c r="G28" s="370"/>
      <c r="H28" s="370"/>
      <c r="I28" s="370"/>
      <c r="J28" s="370"/>
      <c r="K28" s="249"/>
    </row>
    <row r="29" spans="2:11" ht="15" customHeight="1">
      <c r="B29" s="252"/>
      <c r="C29" s="253"/>
      <c r="D29" s="370" t="s">
        <v>822</v>
      </c>
      <c r="E29" s="370"/>
      <c r="F29" s="370"/>
      <c r="G29" s="370"/>
      <c r="H29" s="370"/>
      <c r="I29" s="370"/>
      <c r="J29" s="370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0" t="s">
        <v>823</v>
      </c>
      <c r="E31" s="370"/>
      <c r="F31" s="370"/>
      <c r="G31" s="370"/>
      <c r="H31" s="370"/>
      <c r="I31" s="370"/>
      <c r="J31" s="370"/>
      <c r="K31" s="249"/>
    </row>
    <row r="32" spans="2:11" ht="15" customHeight="1">
      <c r="B32" s="252"/>
      <c r="C32" s="253"/>
      <c r="D32" s="370" t="s">
        <v>824</v>
      </c>
      <c r="E32" s="370"/>
      <c r="F32" s="370"/>
      <c r="G32" s="370"/>
      <c r="H32" s="370"/>
      <c r="I32" s="370"/>
      <c r="J32" s="370"/>
      <c r="K32" s="249"/>
    </row>
    <row r="33" spans="2:11" ht="15" customHeight="1">
      <c r="B33" s="252"/>
      <c r="C33" s="253"/>
      <c r="D33" s="370" t="s">
        <v>825</v>
      </c>
      <c r="E33" s="370"/>
      <c r="F33" s="370"/>
      <c r="G33" s="370"/>
      <c r="H33" s="370"/>
      <c r="I33" s="370"/>
      <c r="J33" s="370"/>
      <c r="K33" s="249"/>
    </row>
    <row r="34" spans="2:11" ht="15" customHeight="1">
      <c r="B34" s="252"/>
      <c r="C34" s="253"/>
      <c r="D34" s="251"/>
      <c r="E34" s="255" t="s">
        <v>113</v>
      </c>
      <c r="F34" s="251"/>
      <c r="G34" s="370" t="s">
        <v>826</v>
      </c>
      <c r="H34" s="370"/>
      <c r="I34" s="370"/>
      <c r="J34" s="370"/>
      <c r="K34" s="249"/>
    </row>
    <row r="35" spans="2:11" ht="30.75" customHeight="1">
      <c r="B35" s="252"/>
      <c r="C35" s="253"/>
      <c r="D35" s="251"/>
      <c r="E35" s="255" t="s">
        <v>827</v>
      </c>
      <c r="F35" s="251"/>
      <c r="G35" s="370" t="s">
        <v>828</v>
      </c>
      <c r="H35" s="370"/>
      <c r="I35" s="370"/>
      <c r="J35" s="370"/>
      <c r="K35" s="249"/>
    </row>
    <row r="36" spans="2:11" ht="15" customHeight="1">
      <c r="B36" s="252"/>
      <c r="C36" s="253"/>
      <c r="D36" s="251"/>
      <c r="E36" s="255" t="s">
        <v>53</v>
      </c>
      <c r="F36" s="251"/>
      <c r="G36" s="370" t="s">
        <v>829</v>
      </c>
      <c r="H36" s="370"/>
      <c r="I36" s="370"/>
      <c r="J36" s="370"/>
      <c r="K36" s="249"/>
    </row>
    <row r="37" spans="2:11" ht="15" customHeight="1">
      <c r="B37" s="252"/>
      <c r="C37" s="253"/>
      <c r="D37" s="251"/>
      <c r="E37" s="255" t="s">
        <v>114</v>
      </c>
      <c r="F37" s="251"/>
      <c r="G37" s="370" t="s">
        <v>830</v>
      </c>
      <c r="H37" s="370"/>
      <c r="I37" s="370"/>
      <c r="J37" s="370"/>
      <c r="K37" s="249"/>
    </row>
    <row r="38" spans="2:11" ht="15" customHeight="1">
      <c r="B38" s="252"/>
      <c r="C38" s="253"/>
      <c r="D38" s="251"/>
      <c r="E38" s="255" t="s">
        <v>115</v>
      </c>
      <c r="F38" s="251"/>
      <c r="G38" s="370" t="s">
        <v>831</v>
      </c>
      <c r="H38" s="370"/>
      <c r="I38" s="370"/>
      <c r="J38" s="370"/>
      <c r="K38" s="249"/>
    </row>
    <row r="39" spans="2:11" ht="15" customHeight="1">
      <c r="B39" s="252"/>
      <c r="C39" s="253"/>
      <c r="D39" s="251"/>
      <c r="E39" s="255" t="s">
        <v>116</v>
      </c>
      <c r="F39" s="251"/>
      <c r="G39" s="370" t="s">
        <v>832</v>
      </c>
      <c r="H39" s="370"/>
      <c r="I39" s="370"/>
      <c r="J39" s="370"/>
      <c r="K39" s="249"/>
    </row>
    <row r="40" spans="2:11" ht="15" customHeight="1">
      <c r="B40" s="252"/>
      <c r="C40" s="253"/>
      <c r="D40" s="251"/>
      <c r="E40" s="255" t="s">
        <v>833</v>
      </c>
      <c r="F40" s="251"/>
      <c r="G40" s="370" t="s">
        <v>834</v>
      </c>
      <c r="H40" s="370"/>
      <c r="I40" s="370"/>
      <c r="J40" s="370"/>
      <c r="K40" s="249"/>
    </row>
    <row r="41" spans="2:11" ht="15" customHeight="1">
      <c r="B41" s="252"/>
      <c r="C41" s="253"/>
      <c r="D41" s="251"/>
      <c r="E41" s="255"/>
      <c r="F41" s="251"/>
      <c r="G41" s="370" t="s">
        <v>835</v>
      </c>
      <c r="H41" s="370"/>
      <c r="I41" s="370"/>
      <c r="J41" s="370"/>
      <c r="K41" s="249"/>
    </row>
    <row r="42" spans="2:11" ht="15" customHeight="1">
      <c r="B42" s="252"/>
      <c r="C42" s="253"/>
      <c r="D42" s="251"/>
      <c r="E42" s="255" t="s">
        <v>836</v>
      </c>
      <c r="F42" s="251"/>
      <c r="G42" s="370" t="s">
        <v>837</v>
      </c>
      <c r="H42" s="370"/>
      <c r="I42" s="370"/>
      <c r="J42" s="370"/>
      <c r="K42" s="249"/>
    </row>
    <row r="43" spans="2:11" ht="15" customHeight="1">
      <c r="B43" s="252"/>
      <c r="C43" s="253"/>
      <c r="D43" s="251"/>
      <c r="E43" s="255" t="s">
        <v>118</v>
      </c>
      <c r="F43" s="251"/>
      <c r="G43" s="370" t="s">
        <v>838</v>
      </c>
      <c r="H43" s="370"/>
      <c r="I43" s="370"/>
      <c r="J43" s="370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0" t="s">
        <v>839</v>
      </c>
      <c r="E45" s="370"/>
      <c r="F45" s="370"/>
      <c r="G45" s="370"/>
      <c r="H45" s="370"/>
      <c r="I45" s="370"/>
      <c r="J45" s="370"/>
      <c r="K45" s="249"/>
    </row>
    <row r="46" spans="2:11" ht="15" customHeight="1">
      <c r="B46" s="252"/>
      <c r="C46" s="253"/>
      <c r="D46" s="253"/>
      <c r="E46" s="370" t="s">
        <v>840</v>
      </c>
      <c r="F46" s="370"/>
      <c r="G46" s="370"/>
      <c r="H46" s="370"/>
      <c r="I46" s="370"/>
      <c r="J46" s="370"/>
      <c r="K46" s="249"/>
    </row>
    <row r="47" spans="2:11" ht="15" customHeight="1">
      <c r="B47" s="252"/>
      <c r="C47" s="253"/>
      <c r="D47" s="253"/>
      <c r="E47" s="370" t="s">
        <v>841</v>
      </c>
      <c r="F47" s="370"/>
      <c r="G47" s="370"/>
      <c r="H47" s="370"/>
      <c r="I47" s="370"/>
      <c r="J47" s="370"/>
      <c r="K47" s="249"/>
    </row>
    <row r="48" spans="2:11" ht="15" customHeight="1">
      <c r="B48" s="252"/>
      <c r="C48" s="253"/>
      <c r="D48" s="253"/>
      <c r="E48" s="370" t="s">
        <v>842</v>
      </c>
      <c r="F48" s="370"/>
      <c r="G48" s="370"/>
      <c r="H48" s="370"/>
      <c r="I48" s="370"/>
      <c r="J48" s="370"/>
      <c r="K48" s="249"/>
    </row>
    <row r="49" spans="2:11" ht="15" customHeight="1">
      <c r="B49" s="252"/>
      <c r="C49" s="253"/>
      <c r="D49" s="370" t="s">
        <v>843</v>
      </c>
      <c r="E49" s="370"/>
      <c r="F49" s="370"/>
      <c r="G49" s="370"/>
      <c r="H49" s="370"/>
      <c r="I49" s="370"/>
      <c r="J49" s="370"/>
      <c r="K49" s="249"/>
    </row>
    <row r="50" spans="2:11" ht="25.5" customHeight="1">
      <c r="B50" s="248"/>
      <c r="C50" s="372" t="s">
        <v>844</v>
      </c>
      <c r="D50" s="372"/>
      <c r="E50" s="372"/>
      <c r="F50" s="372"/>
      <c r="G50" s="372"/>
      <c r="H50" s="372"/>
      <c r="I50" s="372"/>
      <c r="J50" s="372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0" t="s">
        <v>845</v>
      </c>
      <c r="D52" s="370"/>
      <c r="E52" s="370"/>
      <c r="F52" s="370"/>
      <c r="G52" s="370"/>
      <c r="H52" s="370"/>
      <c r="I52" s="370"/>
      <c r="J52" s="370"/>
      <c r="K52" s="249"/>
    </row>
    <row r="53" spans="2:11" ht="15" customHeight="1">
      <c r="B53" s="248"/>
      <c r="C53" s="370" t="s">
        <v>846</v>
      </c>
      <c r="D53" s="370"/>
      <c r="E53" s="370"/>
      <c r="F53" s="370"/>
      <c r="G53" s="370"/>
      <c r="H53" s="370"/>
      <c r="I53" s="370"/>
      <c r="J53" s="370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0" t="s">
        <v>847</v>
      </c>
      <c r="D55" s="370"/>
      <c r="E55" s="370"/>
      <c r="F55" s="370"/>
      <c r="G55" s="370"/>
      <c r="H55" s="370"/>
      <c r="I55" s="370"/>
      <c r="J55" s="370"/>
      <c r="K55" s="249"/>
    </row>
    <row r="56" spans="2:11" ht="15" customHeight="1">
      <c r="B56" s="248"/>
      <c r="C56" s="253"/>
      <c r="D56" s="370" t="s">
        <v>848</v>
      </c>
      <c r="E56" s="370"/>
      <c r="F56" s="370"/>
      <c r="G56" s="370"/>
      <c r="H56" s="370"/>
      <c r="I56" s="370"/>
      <c r="J56" s="370"/>
      <c r="K56" s="249"/>
    </row>
    <row r="57" spans="2:11" ht="15" customHeight="1">
      <c r="B57" s="248"/>
      <c r="C57" s="253"/>
      <c r="D57" s="370" t="s">
        <v>849</v>
      </c>
      <c r="E57" s="370"/>
      <c r="F57" s="370"/>
      <c r="G57" s="370"/>
      <c r="H57" s="370"/>
      <c r="I57" s="370"/>
      <c r="J57" s="370"/>
      <c r="K57" s="249"/>
    </row>
    <row r="58" spans="2:11" ht="15" customHeight="1">
      <c r="B58" s="248"/>
      <c r="C58" s="253"/>
      <c r="D58" s="370" t="s">
        <v>850</v>
      </c>
      <c r="E58" s="370"/>
      <c r="F58" s="370"/>
      <c r="G58" s="370"/>
      <c r="H58" s="370"/>
      <c r="I58" s="370"/>
      <c r="J58" s="370"/>
      <c r="K58" s="249"/>
    </row>
    <row r="59" spans="2:11" ht="15" customHeight="1">
      <c r="B59" s="248"/>
      <c r="C59" s="253"/>
      <c r="D59" s="370" t="s">
        <v>851</v>
      </c>
      <c r="E59" s="370"/>
      <c r="F59" s="370"/>
      <c r="G59" s="370"/>
      <c r="H59" s="370"/>
      <c r="I59" s="370"/>
      <c r="J59" s="370"/>
      <c r="K59" s="249"/>
    </row>
    <row r="60" spans="2:11" ht="15" customHeight="1">
      <c r="B60" s="248"/>
      <c r="C60" s="253"/>
      <c r="D60" s="374" t="s">
        <v>852</v>
      </c>
      <c r="E60" s="374"/>
      <c r="F60" s="374"/>
      <c r="G60" s="374"/>
      <c r="H60" s="374"/>
      <c r="I60" s="374"/>
      <c r="J60" s="374"/>
      <c r="K60" s="249"/>
    </row>
    <row r="61" spans="2:11" ht="15" customHeight="1">
      <c r="B61" s="248"/>
      <c r="C61" s="253"/>
      <c r="D61" s="370" t="s">
        <v>853</v>
      </c>
      <c r="E61" s="370"/>
      <c r="F61" s="370"/>
      <c r="G61" s="370"/>
      <c r="H61" s="370"/>
      <c r="I61" s="370"/>
      <c r="J61" s="370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0" t="s">
        <v>854</v>
      </c>
      <c r="E63" s="370"/>
      <c r="F63" s="370"/>
      <c r="G63" s="370"/>
      <c r="H63" s="370"/>
      <c r="I63" s="370"/>
      <c r="J63" s="370"/>
      <c r="K63" s="249"/>
    </row>
    <row r="64" spans="2:11" ht="15" customHeight="1">
      <c r="B64" s="248"/>
      <c r="C64" s="253"/>
      <c r="D64" s="374" t="s">
        <v>855</v>
      </c>
      <c r="E64" s="374"/>
      <c r="F64" s="374"/>
      <c r="G64" s="374"/>
      <c r="H64" s="374"/>
      <c r="I64" s="374"/>
      <c r="J64" s="374"/>
      <c r="K64" s="249"/>
    </row>
    <row r="65" spans="2:11" ht="15" customHeight="1">
      <c r="B65" s="248"/>
      <c r="C65" s="253"/>
      <c r="D65" s="370" t="s">
        <v>856</v>
      </c>
      <c r="E65" s="370"/>
      <c r="F65" s="370"/>
      <c r="G65" s="370"/>
      <c r="H65" s="370"/>
      <c r="I65" s="370"/>
      <c r="J65" s="370"/>
      <c r="K65" s="249"/>
    </row>
    <row r="66" spans="2:11" ht="15" customHeight="1">
      <c r="B66" s="248"/>
      <c r="C66" s="253"/>
      <c r="D66" s="370" t="s">
        <v>857</v>
      </c>
      <c r="E66" s="370"/>
      <c r="F66" s="370"/>
      <c r="G66" s="370"/>
      <c r="H66" s="370"/>
      <c r="I66" s="370"/>
      <c r="J66" s="370"/>
      <c r="K66" s="249"/>
    </row>
    <row r="67" spans="2:11" ht="15" customHeight="1">
      <c r="B67" s="248"/>
      <c r="C67" s="253"/>
      <c r="D67" s="370" t="s">
        <v>858</v>
      </c>
      <c r="E67" s="370"/>
      <c r="F67" s="370"/>
      <c r="G67" s="370"/>
      <c r="H67" s="370"/>
      <c r="I67" s="370"/>
      <c r="J67" s="370"/>
      <c r="K67" s="249"/>
    </row>
    <row r="68" spans="2:11" ht="15" customHeight="1">
      <c r="B68" s="248"/>
      <c r="C68" s="253"/>
      <c r="D68" s="370" t="s">
        <v>859</v>
      </c>
      <c r="E68" s="370"/>
      <c r="F68" s="370"/>
      <c r="G68" s="370"/>
      <c r="H68" s="370"/>
      <c r="I68" s="370"/>
      <c r="J68" s="370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5" t="s">
        <v>89</v>
      </c>
      <c r="D73" s="375"/>
      <c r="E73" s="375"/>
      <c r="F73" s="375"/>
      <c r="G73" s="375"/>
      <c r="H73" s="375"/>
      <c r="I73" s="375"/>
      <c r="J73" s="375"/>
      <c r="K73" s="266"/>
    </row>
    <row r="74" spans="2:11" ht="17.25" customHeight="1">
      <c r="B74" s="265"/>
      <c r="C74" s="267" t="s">
        <v>860</v>
      </c>
      <c r="D74" s="267"/>
      <c r="E74" s="267"/>
      <c r="F74" s="267" t="s">
        <v>861</v>
      </c>
      <c r="G74" s="268"/>
      <c r="H74" s="267" t="s">
        <v>114</v>
      </c>
      <c r="I74" s="267" t="s">
        <v>57</v>
      </c>
      <c r="J74" s="267" t="s">
        <v>862</v>
      </c>
      <c r="K74" s="266"/>
    </row>
    <row r="75" spans="2:11" ht="17.25" customHeight="1">
      <c r="B75" s="265"/>
      <c r="C75" s="269" t="s">
        <v>863</v>
      </c>
      <c r="D75" s="269"/>
      <c r="E75" s="269"/>
      <c r="F75" s="270" t="s">
        <v>864</v>
      </c>
      <c r="G75" s="271"/>
      <c r="H75" s="269"/>
      <c r="I75" s="269"/>
      <c r="J75" s="269" t="s">
        <v>865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53</v>
      </c>
      <c r="D77" s="272"/>
      <c r="E77" s="272"/>
      <c r="F77" s="274" t="s">
        <v>866</v>
      </c>
      <c r="G77" s="273"/>
      <c r="H77" s="255" t="s">
        <v>867</v>
      </c>
      <c r="I77" s="255" t="s">
        <v>868</v>
      </c>
      <c r="J77" s="255">
        <v>20</v>
      </c>
      <c r="K77" s="266"/>
    </row>
    <row r="78" spans="2:11" ht="15" customHeight="1">
      <c r="B78" s="265"/>
      <c r="C78" s="255" t="s">
        <v>869</v>
      </c>
      <c r="D78" s="255"/>
      <c r="E78" s="255"/>
      <c r="F78" s="274" t="s">
        <v>866</v>
      </c>
      <c r="G78" s="273"/>
      <c r="H78" s="255" t="s">
        <v>870</v>
      </c>
      <c r="I78" s="255" t="s">
        <v>868</v>
      </c>
      <c r="J78" s="255">
        <v>120</v>
      </c>
      <c r="K78" s="266"/>
    </row>
    <row r="79" spans="2:11" ht="15" customHeight="1">
      <c r="B79" s="275"/>
      <c r="C79" s="255" t="s">
        <v>871</v>
      </c>
      <c r="D79" s="255"/>
      <c r="E79" s="255"/>
      <c r="F79" s="274" t="s">
        <v>872</v>
      </c>
      <c r="G79" s="273"/>
      <c r="H79" s="255" t="s">
        <v>873</v>
      </c>
      <c r="I79" s="255" t="s">
        <v>868</v>
      </c>
      <c r="J79" s="255">
        <v>50</v>
      </c>
      <c r="K79" s="266"/>
    </row>
    <row r="80" spans="2:11" ht="15" customHeight="1">
      <c r="B80" s="275"/>
      <c r="C80" s="255" t="s">
        <v>874</v>
      </c>
      <c r="D80" s="255"/>
      <c r="E80" s="255"/>
      <c r="F80" s="274" t="s">
        <v>866</v>
      </c>
      <c r="G80" s="273"/>
      <c r="H80" s="255" t="s">
        <v>875</v>
      </c>
      <c r="I80" s="255" t="s">
        <v>876</v>
      </c>
      <c r="J80" s="255"/>
      <c r="K80" s="266"/>
    </row>
    <row r="81" spans="2:11" ht="15" customHeight="1">
      <c r="B81" s="275"/>
      <c r="C81" s="276" t="s">
        <v>877</v>
      </c>
      <c r="D81" s="276"/>
      <c r="E81" s="276"/>
      <c r="F81" s="277" t="s">
        <v>872</v>
      </c>
      <c r="G81" s="276"/>
      <c r="H81" s="276" t="s">
        <v>878</v>
      </c>
      <c r="I81" s="276" t="s">
        <v>868</v>
      </c>
      <c r="J81" s="276">
        <v>15</v>
      </c>
      <c r="K81" s="266"/>
    </row>
    <row r="82" spans="2:11" ht="15" customHeight="1">
      <c r="B82" s="275"/>
      <c r="C82" s="276" t="s">
        <v>879</v>
      </c>
      <c r="D82" s="276"/>
      <c r="E82" s="276"/>
      <c r="F82" s="277" t="s">
        <v>872</v>
      </c>
      <c r="G82" s="276"/>
      <c r="H82" s="276" t="s">
        <v>880</v>
      </c>
      <c r="I82" s="276" t="s">
        <v>868</v>
      </c>
      <c r="J82" s="276">
        <v>15</v>
      </c>
      <c r="K82" s="266"/>
    </row>
    <row r="83" spans="2:11" ht="15" customHeight="1">
      <c r="B83" s="275"/>
      <c r="C83" s="276" t="s">
        <v>881</v>
      </c>
      <c r="D83" s="276"/>
      <c r="E83" s="276"/>
      <c r="F83" s="277" t="s">
        <v>872</v>
      </c>
      <c r="G83" s="276"/>
      <c r="H83" s="276" t="s">
        <v>882</v>
      </c>
      <c r="I83" s="276" t="s">
        <v>868</v>
      </c>
      <c r="J83" s="276">
        <v>20</v>
      </c>
      <c r="K83" s="266"/>
    </row>
    <row r="84" spans="2:11" ht="15" customHeight="1">
      <c r="B84" s="275"/>
      <c r="C84" s="276" t="s">
        <v>883</v>
      </c>
      <c r="D84" s="276"/>
      <c r="E84" s="276"/>
      <c r="F84" s="277" t="s">
        <v>872</v>
      </c>
      <c r="G84" s="276"/>
      <c r="H84" s="276" t="s">
        <v>884</v>
      </c>
      <c r="I84" s="276" t="s">
        <v>868</v>
      </c>
      <c r="J84" s="276">
        <v>20</v>
      </c>
      <c r="K84" s="266"/>
    </row>
    <row r="85" spans="2:11" ht="15" customHeight="1">
      <c r="B85" s="275"/>
      <c r="C85" s="255" t="s">
        <v>885</v>
      </c>
      <c r="D85" s="255"/>
      <c r="E85" s="255"/>
      <c r="F85" s="274" t="s">
        <v>872</v>
      </c>
      <c r="G85" s="273"/>
      <c r="H85" s="255" t="s">
        <v>886</v>
      </c>
      <c r="I85" s="255" t="s">
        <v>868</v>
      </c>
      <c r="J85" s="255">
        <v>50</v>
      </c>
      <c r="K85" s="266"/>
    </row>
    <row r="86" spans="2:11" ht="15" customHeight="1">
      <c r="B86" s="275"/>
      <c r="C86" s="255" t="s">
        <v>887</v>
      </c>
      <c r="D86" s="255"/>
      <c r="E86" s="255"/>
      <c r="F86" s="274" t="s">
        <v>872</v>
      </c>
      <c r="G86" s="273"/>
      <c r="H86" s="255" t="s">
        <v>888</v>
      </c>
      <c r="I86" s="255" t="s">
        <v>868</v>
      </c>
      <c r="J86" s="255">
        <v>20</v>
      </c>
      <c r="K86" s="266"/>
    </row>
    <row r="87" spans="2:11" ht="15" customHeight="1">
      <c r="B87" s="275"/>
      <c r="C87" s="255" t="s">
        <v>889</v>
      </c>
      <c r="D87" s="255"/>
      <c r="E87" s="255"/>
      <c r="F87" s="274" t="s">
        <v>872</v>
      </c>
      <c r="G87" s="273"/>
      <c r="H87" s="255" t="s">
        <v>890</v>
      </c>
      <c r="I87" s="255" t="s">
        <v>868</v>
      </c>
      <c r="J87" s="255">
        <v>20</v>
      </c>
      <c r="K87" s="266"/>
    </row>
    <row r="88" spans="2:11" ht="15" customHeight="1">
      <c r="B88" s="275"/>
      <c r="C88" s="255" t="s">
        <v>891</v>
      </c>
      <c r="D88" s="255"/>
      <c r="E88" s="255"/>
      <c r="F88" s="274" t="s">
        <v>872</v>
      </c>
      <c r="G88" s="273"/>
      <c r="H88" s="255" t="s">
        <v>892</v>
      </c>
      <c r="I88" s="255" t="s">
        <v>868</v>
      </c>
      <c r="J88" s="255">
        <v>50</v>
      </c>
      <c r="K88" s="266"/>
    </row>
    <row r="89" spans="2:11" ht="15" customHeight="1">
      <c r="B89" s="275"/>
      <c r="C89" s="255" t="s">
        <v>893</v>
      </c>
      <c r="D89" s="255"/>
      <c r="E89" s="255"/>
      <c r="F89" s="274" t="s">
        <v>872</v>
      </c>
      <c r="G89" s="273"/>
      <c r="H89" s="255" t="s">
        <v>893</v>
      </c>
      <c r="I89" s="255" t="s">
        <v>868</v>
      </c>
      <c r="J89" s="255">
        <v>50</v>
      </c>
      <c r="K89" s="266"/>
    </row>
    <row r="90" spans="2:11" ht="15" customHeight="1">
      <c r="B90" s="275"/>
      <c r="C90" s="255" t="s">
        <v>119</v>
      </c>
      <c r="D90" s="255"/>
      <c r="E90" s="255"/>
      <c r="F90" s="274" t="s">
        <v>872</v>
      </c>
      <c r="G90" s="273"/>
      <c r="H90" s="255" t="s">
        <v>894</v>
      </c>
      <c r="I90" s="255" t="s">
        <v>868</v>
      </c>
      <c r="J90" s="255">
        <v>255</v>
      </c>
      <c r="K90" s="266"/>
    </row>
    <row r="91" spans="2:11" ht="15" customHeight="1">
      <c r="B91" s="275"/>
      <c r="C91" s="255" t="s">
        <v>895</v>
      </c>
      <c r="D91" s="255"/>
      <c r="E91" s="255"/>
      <c r="F91" s="274" t="s">
        <v>866</v>
      </c>
      <c r="G91" s="273"/>
      <c r="H91" s="255" t="s">
        <v>896</v>
      </c>
      <c r="I91" s="255" t="s">
        <v>897</v>
      </c>
      <c r="J91" s="255"/>
      <c r="K91" s="266"/>
    </row>
    <row r="92" spans="2:11" ht="15" customHeight="1">
      <c r="B92" s="275"/>
      <c r="C92" s="255" t="s">
        <v>898</v>
      </c>
      <c r="D92" s="255"/>
      <c r="E92" s="255"/>
      <c r="F92" s="274" t="s">
        <v>866</v>
      </c>
      <c r="G92" s="273"/>
      <c r="H92" s="255" t="s">
        <v>899</v>
      </c>
      <c r="I92" s="255" t="s">
        <v>900</v>
      </c>
      <c r="J92" s="255"/>
      <c r="K92" s="266"/>
    </row>
    <row r="93" spans="2:11" ht="15" customHeight="1">
      <c r="B93" s="275"/>
      <c r="C93" s="255" t="s">
        <v>901</v>
      </c>
      <c r="D93" s="255"/>
      <c r="E93" s="255"/>
      <c r="F93" s="274" t="s">
        <v>866</v>
      </c>
      <c r="G93" s="273"/>
      <c r="H93" s="255" t="s">
        <v>901</v>
      </c>
      <c r="I93" s="255" t="s">
        <v>900</v>
      </c>
      <c r="J93" s="255"/>
      <c r="K93" s="266"/>
    </row>
    <row r="94" spans="2:11" ht="15" customHeight="1">
      <c r="B94" s="275"/>
      <c r="C94" s="255" t="s">
        <v>38</v>
      </c>
      <c r="D94" s="255"/>
      <c r="E94" s="255"/>
      <c r="F94" s="274" t="s">
        <v>866</v>
      </c>
      <c r="G94" s="273"/>
      <c r="H94" s="255" t="s">
        <v>902</v>
      </c>
      <c r="I94" s="255" t="s">
        <v>900</v>
      </c>
      <c r="J94" s="255"/>
      <c r="K94" s="266"/>
    </row>
    <row r="95" spans="2:11" ht="15" customHeight="1">
      <c r="B95" s="275"/>
      <c r="C95" s="255" t="s">
        <v>48</v>
      </c>
      <c r="D95" s="255"/>
      <c r="E95" s="255"/>
      <c r="F95" s="274" t="s">
        <v>866</v>
      </c>
      <c r="G95" s="273"/>
      <c r="H95" s="255" t="s">
        <v>903</v>
      </c>
      <c r="I95" s="255" t="s">
        <v>900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5" t="s">
        <v>904</v>
      </c>
      <c r="D100" s="375"/>
      <c r="E100" s="375"/>
      <c r="F100" s="375"/>
      <c r="G100" s="375"/>
      <c r="H100" s="375"/>
      <c r="I100" s="375"/>
      <c r="J100" s="375"/>
      <c r="K100" s="266"/>
    </row>
    <row r="101" spans="2:11" ht="17.25" customHeight="1">
      <c r="B101" s="265"/>
      <c r="C101" s="267" t="s">
        <v>860</v>
      </c>
      <c r="D101" s="267"/>
      <c r="E101" s="267"/>
      <c r="F101" s="267" t="s">
        <v>861</v>
      </c>
      <c r="G101" s="268"/>
      <c r="H101" s="267" t="s">
        <v>114</v>
      </c>
      <c r="I101" s="267" t="s">
        <v>57</v>
      </c>
      <c r="J101" s="267" t="s">
        <v>862</v>
      </c>
      <c r="K101" s="266"/>
    </row>
    <row r="102" spans="2:11" ht="17.25" customHeight="1">
      <c r="B102" s="265"/>
      <c r="C102" s="269" t="s">
        <v>863</v>
      </c>
      <c r="D102" s="269"/>
      <c r="E102" s="269"/>
      <c r="F102" s="270" t="s">
        <v>864</v>
      </c>
      <c r="G102" s="271"/>
      <c r="H102" s="269"/>
      <c r="I102" s="269"/>
      <c r="J102" s="269" t="s">
        <v>865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53</v>
      </c>
      <c r="D104" s="272"/>
      <c r="E104" s="272"/>
      <c r="F104" s="274" t="s">
        <v>866</v>
      </c>
      <c r="G104" s="283"/>
      <c r="H104" s="255" t="s">
        <v>905</v>
      </c>
      <c r="I104" s="255" t="s">
        <v>868</v>
      </c>
      <c r="J104" s="255">
        <v>20</v>
      </c>
      <c r="K104" s="266"/>
    </row>
    <row r="105" spans="2:11" ht="15" customHeight="1">
      <c r="B105" s="265"/>
      <c r="C105" s="255" t="s">
        <v>869</v>
      </c>
      <c r="D105" s="255"/>
      <c r="E105" s="255"/>
      <c r="F105" s="274" t="s">
        <v>866</v>
      </c>
      <c r="G105" s="255"/>
      <c r="H105" s="255" t="s">
        <v>905</v>
      </c>
      <c r="I105" s="255" t="s">
        <v>868</v>
      </c>
      <c r="J105" s="255">
        <v>120</v>
      </c>
      <c r="K105" s="266"/>
    </row>
    <row r="106" spans="2:11" ht="15" customHeight="1">
      <c r="B106" s="275"/>
      <c r="C106" s="255" t="s">
        <v>871</v>
      </c>
      <c r="D106" s="255"/>
      <c r="E106" s="255"/>
      <c r="F106" s="274" t="s">
        <v>872</v>
      </c>
      <c r="G106" s="255"/>
      <c r="H106" s="255" t="s">
        <v>905</v>
      </c>
      <c r="I106" s="255" t="s">
        <v>868</v>
      </c>
      <c r="J106" s="255">
        <v>50</v>
      </c>
      <c r="K106" s="266"/>
    </row>
    <row r="107" spans="2:11" ht="15" customHeight="1">
      <c r="B107" s="275"/>
      <c r="C107" s="255" t="s">
        <v>874</v>
      </c>
      <c r="D107" s="255"/>
      <c r="E107" s="255"/>
      <c r="F107" s="274" t="s">
        <v>866</v>
      </c>
      <c r="G107" s="255"/>
      <c r="H107" s="255" t="s">
        <v>905</v>
      </c>
      <c r="I107" s="255" t="s">
        <v>876</v>
      </c>
      <c r="J107" s="255"/>
      <c r="K107" s="266"/>
    </row>
    <row r="108" spans="2:11" ht="15" customHeight="1">
      <c r="B108" s="275"/>
      <c r="C108" s="255" t="s">
        <v>885</v>
      </c>
      <c r="D108" s="255"/>
      <c r="E108" s="255"/>
      <c r="F108" s="274" t="s">
        <v>872</v>
      </c>
      <c r="G108" s="255"/>
      <c r="H108" s="255" t="s">
        <v>905</v>
      </c>
      <c r="I108" s="255" t="s">
        <v>868</v>
      </c>
      <c r="J108" s="255">
        <v>50</v>
      </c>
      <c r="K108" s="266"/>
    </row>
    <row r="109" spans="2:11" ht="15" customHeight="1">
      <c r="B109" s="275"/>
      <c r="C109" s="255" t="s">
        <v>893</v>
      </c>
      <c r="D109" s="255"/>
      <c r="E109" s="255"/>
      <c r="F109" s="274" t="s">
        <v>872</v>
      </c>
      <c r="G109" s="255"/>
      <c r="H109" s="255" t="s">
        <v>905</v>
      </c>
      <c r="I109" s="255" t="s">
        <v>868</v>
      </c>
      <c r="J109" s="255">
        <v>50</v>
      </c>
      <c r="K109" s="266"/>
    </row>
    <row r="110" spans="2:11" ht="15" customHeight="1">
      <c r="B110" s="275"/>
      <c r="C110" s="255" t="s">
        <v>891</v>
      </c>
      <c r="D110" s="255"/>
      <c r="E110" s="255"/>
      <c r="F110" s="274" t="s">
        <v>872</v>
      </c>
      <c r="G110" s="255"/>
      <c r="H110" s="255" t="s">
        <v>905</v>
      </c>
      <c r="I110" s="255" t="s">
        <v>868</v>
      </c>
      <c r="J110" s="255">
        <v>50</v>
      </c>
      <c r="K110" s="266"/>
    </row>
    <row r="111" spans="2:11" ht="15" customHeight="1">
      <c r="B111" s="275"/>
      <c r="C111" s="255" t="s">
        <v>53</v>
      </c>
      <c r="D111" s="255"/>
      <c r="E111" s="255"/>
      <c r="F111" s="274" t="s">
        <v>866</v>
      </c>
      <c r="G111" s="255"/>
      <c r="H111" s="255" t="s">
        <v>906</v>
      </c>
      <c r="I111" s="255" t="s">
        <v>868</v>
      </c>
      <c r="J111" s="255">
        <v>20</v>
      </c>
      <c r="K111" s="266"/>
    </row>
    <row r="112" spans="2:11" ht="15" customHeight="1">
      <c r="B112" s="275"/>
      <c r="C112" s="255" t="s">
        <v>907</v>
      </c>
      <c r="D112" s="255"/>
      <c r="E112" s="255"/>
      <c r="F112" s="274" t="s">
        <v>866</v>
      </c>
      <c r="G112" s="255"/>
      <c r="H112" s="255" t="s">
        <v>908</v>
      </c>
      <c r="I112" s="255" t="s">
        <v>868</v>
      </c>
      <c r="J112" s="255">
        <v>120</v>
      </c>
      <c r="K112" s="266"/>
    </row>
    <row r="113" spans="2:11" ht="15" customHeight="1">
      <c r="B113" s="275"/>
      <c r="C113" s="255" t="s">
        <v>38</v>
      </c>
      <c r="D113" s="255"/>
      <c r="E113" s="255"/>
      <c r="F113" s="274" t="s">
        <v>866</v>
      </c>
      <c r="G113" s="255"/>
      <c r="H113" s="255" t="s">
        <v>909</v>
      </c>
      <c r="I113" s="255" t="s">
        <v>900</v>
      </c>
      <c r="J113" s="255"/>
      <c r="K113" s="266"/>
    </row>
    <row r="114" spans="2:11" ht="15" customHeight="1">
      <c r="B114" s="275"/>
      <c r="C114" s="255" t="s">
        <v>48</v>
      </c>
      <c r="D114" s="255"/>
      <c r="E114" s="255"/>
      <c r="F114" s="274" t="s">
        <v>866</v>
      </c>
      <c r="G114" s="255"/>
      <c r="H114" s="255" t="s">
        <v>910</v>
      </c>
      <c r="I114" s="255" t="s">
        <v>900</v>
      </c>
      <c r="J114" s="255"/>
      <c r="K114" s="266"/>
    </row>
    <row r="115" spans="2:11" ht="15" customHeight="1">
      <c r="B115" s="275"/>
      <c r="C115" s="255" t="s">
        <v>57</v>
      </c>
      <c r="D115" s="255"/>
      <c r="E115" s="255"/>
      <c r="F115" s="274" t="s">
        <v>866</v>
      </c>
      <c r="G115" s="255"/>
      <c r="H115" s="255" t="s">
        <v>911</v>
      </c>
      <c r="I115" s="255" t="s">
        <v>912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1" t="s">
        <v>913</v>
      </c>
      <c r="D120" s="371"/>
      <c r="E120" s="371"/>
      <c r="F120" s="371"/>
      <c r="G120" s="371"/>
      <c r="H120" s="371"/>
      <c r="I120" s="371"/>
      <c r="J120" s="371"/>
      <c r="K120" s="291"/>
    </row>
    <row r="121" spans="2:11" ht="17.25" customHeight="1">
      <c r="B121" s="292"/>
      <c r="C121" s="267" t="s">
        <v>860</v>
      </c>
      <c r="D121" s="267"/>
      <c r="E121" s="267"/>
      <c r="F121" s="267" t="s">
        <v>861</v>
      </c>
      <c r="G121" s="268"/>
      <c r="H121" s="267" t="s">
        <v>114</v>
      </c>
      <c r="I121" s="267" t="s">
        <v>57</v>
      </c>
      <c r="J121" s="267" t="s">
        <v>862</v>
      </c>
      <c r="K121" s="293"/>
    </row>
    <row r="122" spans="2:11" ht="17.25" customHeight="1">
      <c r="B122" s="292"/>
      <c r="C122" s="269" t="s">
        <v>863</v>
      </c>
      <c r="D122" s="269"/>
      <c r="E122" s="269"/>
      <c r="F122" s="270" t="s">
        <v>864</v>
      </c>
      <c r="G122" s="271"/>
      <c r="H122" s="269"/>
      <c r="I122" s="269"/>
      <c r="J122" s="269" t="s">
        <v>865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869</v>
      </c>
      <c r="D124" s="272"/>
      <c r="E124" s="272"/>
      <c r="F124" s="274" t="s">
        <v>866</v>
      </c>
      <c r="G124" s="255"/>
      <c r="H124" s="255" t="s">
        <v>905</v>
      </c>
      <c r="I124" s="255" t="s">
        <v>868</v>
      </c>
      <c r="J124" s="255">
        <v>120</v>
      </c>
      <c r="K124" s="296"/>
    </row>
    <row r="125" spans="2:11" ht="15" customHeight="1">
      <c r="B125" s="294"/>
      <c r="C125" s="255" t="s">
        <v>914</v>
      </c>
      <c r="D125" s="255"/>
      <c r="E125" s="255"/>
      <c r="F125" s="274" t="s">
        <v>866</v>
      </c>
      <c r="G125" s="255"/>
      <c r="H125" s="255" t="s">
        <v>915</v>
      </c>
      <c r="I125" s="255" t="s">
        <v>868</v>
      </c>
      <c r="J125" s="255" t="s">
        <v>916</v>
      </c>
      <c r="K125" s="296"/>
    </row>
    <row r="126" spans="2:11" ht="15" customHeight="1">
      <c r="B126" s="294"/>
      <c r="C126" s="255" t="s">
        <v>83</v>
      </c>
      <c r="D126" s="255"/>
      <c r="E126" s="255"/>
      <c r="F126" s="274" t="s">
        <v>866</v>
      </c>
      <c r="G126" s="255"/>
      <c r="H126" s="255" t="s">
        <v>917</v>
      </c>
      <c r="I126" s="255" t="s">
        <v>868</v>
      </c>
      <c r="J126" s="255" t="s">
        <v>916</v>
      </c>
      <c r="K126" s="296"/>
    </row>
    <row r="127" spans="2:11" ht="15" customHeight="1">
      <c r="B127" s="294"/>
      <c r="C127" s="255" t="s">
        <v>877</v>
      </c>
      <c r="D127" s="255"/>
      <c r="E127" s="255"/>
      <c r="F127" s="274" t="s">
        <v>872</v>
      </c>
      <c r="G127" s="255"/>
      <c r="H127" s="255" t="s">
        <v>878</v>
      </c>
      <c r="I127" s="255" t="s">
        <v>868</v>
      </c>
      <c r="J127" s="255">
        <v>15</v>
      </c>
      <c r="K127" s="296"/>
    </row>
    <row r="128" spans="2:11" ht="15" customHeight="1">
      <c r="B128" s="294"/>
      <c r="C128" s="276" t="s">
        <v>879</v>
      </c>
      <c r="D128" s="276"/>
      <c r="E128" s="276"/>
      <c r="F128" s="277" t="s">
        <v>872</v>
      </c>
      <c r="G128" s="276"/>
      <c r="H128" s="276" t="s">
        <v>880</v>
      </c>
      <c r="I128" s="276" t="s">
        <v>868</v>
      </c>
      <c r="J128" s="276">
        <v>15</v>
      </c>
      <c r="K128" s="296"/>
    </row>
    <row r="129" spans="2:11" ht="15" customHeight="1">
      <c r="B129" s="294"/>
      <c r="C129" s="276" t="s">
        <v>881</v>
      </c>
      <c r="D129" s="276"/>
      <c r="E129" s="276"/>
      <c r="F129" s="277" t="s">
        <v>872</v>
      </c>
      <c r="G129" s="276"/>
      <c r="H129" s="276" t="s">
        <v>882</v>
      </c>
      <c r="I129" s="276" t="s">
        <v>868</v>
      </c>
      <c r="J129" s="276">
        <v>20</v>
      </c>
      <c r="K129" s="296"/>
    </row>
    <row r="130" spans="2:11" ht="15" customHeight="1">
      <c r="B130" s="294"/>
      <c r="C130" s="276" t="s">
        <v>883</v>
      </c>
      <c r="D130" s="276"/>
      <c r="E130" s="276"/>
      <c r="F130" s="277" t="s">
        <v>872</v>
      </c>
      <c r="G130" s="276"/>
      <c r="H130" s="276" t="s">
        <v>884</v>
      </c>
      <c r="I130" s="276" t="s">
        <v>868</v>
      </c>
      <c r="J130" s="276">
        <v>20</v>
      </c>
      <c r="K130" s="296"/>
    </row>
    <row r="131" spans="2:11" ht="15" customHeight="1">
      <c r="B131" s="294"/>
      <c r="C131" s="255" t="s">
        <v>871</v>
      </c>
      <c r="D131" s="255"/>
      <c r="E131" s="255"/>
      <c r="F131" s="274" t="s">
        <v>872</v>
      </c>
      <c r="G131" s="255"/>
      <c r="H131" s="255" t="s">
        <v>905</v>
      </c>
      <c r="I131" s="255" t="s">
        <v>868</v>
      </c>
      <c r="J131" s="255">
        <v>50</v>
      </c>
      <c r="K131" s="296"/>
    </row>
    <row r="132" spans="2:11" ht="15" customHeight="1">
      <c r="B132" s="294"/>
      <c r="C132" s="255" t="s">
        <v>885</v>
      </c>
      <c r="D132" s="255"/>
      <c r="E132" s="255"/>
      <c r="F132" s="274" t="s">
        <v>872</v>
      </c>
      <c r="G132" s="255"/>
      <c r="H132" s="255" t="s">
        <v>905</v>
      </c>
      <c r="I132" s="255" t="s">
        <v>868</v>
      </c>
      <c r="J132" s="255">
        <v>50</v>
      </c>
      <c r="K132" s="296"/>
    </row>
    <row r="133" spans="2:11" ht="15" customHeight="1">
      <c r="B133" s="294"/>
      <c r="C133" s="255" t="s">
        <v>891</v>
      </c>
      <c r="D133" s="255"/>
      <c r="E133" s="255"/>
      <c r="F133" s="274" t="s">
        <v>872</v>
      </c>
      <c r="G133" s="255"/>
      <c r="H133" s="255" t="s">
        <v>905</v>
      </c>
      <c r="I133" s="255" t="s">
        <v>868</v>
      </c>
      <c r="J133" s="255">
        <v>50</v>
      </c>
      <c r="K133" s="296"/>
    </row>
    <row r="134" spans="2:11" ht="15" customHeight="1">
      <c r="B134" s="294"/>
      <c r="C134" s="255" t="s">
        <v>893</v>
      </c>
      <c r="D134" s="255"/>
      <c r="E134" s="255"/>
      <c r="F134" s="274" t="s">
        <v>872</v>
      </c>
      <c r="G134" s="255"/>
      <c r="H134" s="255" t="s">
        <v>905</v>
      </c>
      <c r="I134" s="255" t="s">
        <v>868</v>
      </c>
      <c r="J134" s="255">
        <v>50</v>
      </c>
      <c r="K134" s="296"/>
    </row>
    <row r="135" spans="2:11" ht="15" customHeight="1">
      <c r="B135" s="294"/>
      <c r="C135" s="255" t="s">
        <v>119</v>
      </c>
      <c r="D135" s="255"/>
      <c r="E135" s="255"/>
      <c r="F135" s="274" t="s">
        <v>872</v>
      </c>
      <c r="G135" s="255"/>
      <c r="H135" s="255" t="s">
        <v>918</v>
      </c>
      <c r="I135" s="255" t="s">
        <v>868</v>
      </c>
      <c r="J135" s="255">
        <v>255</v>
      </c>
      <c r="K135" s="296"/>
    </row>
    <row r="136" spans="2:11" ht="15" customHeight="1">
      <c r="B136" s="294"/>
      <c r="C136" s="255" t="s">
        <v>895</v>
      </c>
      <c r="D136" s="255"/>
      <c r="E136" s="255"/>
      <c r="F136" s="274" t="s">
        <v>866</v>
      </c>
      <c r="G136" s="255"/>
      <c r="H136" s="255" t="s">
        <v>919</v>
      </c>
      <c r="I136" s="255" t="s">
        <v>897</v>
      </c>
      <c r="J136" s="255"/>
      <c r="K136" s="296"/>
    </row>
    <row r="137" spans="2:11" ht="15" customHeight="1">
      <c r="B137" s="294"/>
      <c r="C137" s="255" t="s">
        <v>898</v>
      </c>
      <c r="D137" s="255"/>
      <c r="E137" s="255"/>
      <c r="F137" s="274" t="s">
        <v>866</v>
      </c>
      <c r="G137" s="255"/>
      <c r="H137" s="255" t="s">
        <v>920</v>
      </c>
      <c r="I137" s="255" t="s">
        <v>900</v>
      </c>
      <c r="J137" s="255"/>
      <c r="K137" s="296"/>
    </row>
    <row r="138" spans="2:11" ht="15" customHeight="1">
      <c r="B138" s="294"/>
      <c r="C138" s="255" t="s">
        <v>901</v>
      </c>
      <c r="D138" s="255"/>
      <c r="E138" s="255"/>
      <c r="F138" s="274" t="s">
        <v>866</v>
      </c>
      <c r="G138" s="255"/>
      <c r="H138" s="255" t="s">
        <v>901</v>
      </c>
      <c r="I138" s="255" t="s">
        <v>900</v>
      </c>
      <c r="J138" s="255"/>
      <c r="K138" s="296"/>
    </row>
    <row r="139" spans="2:11" ht="15" customHeight="1">
      <c r="B139" s="294"/>
      <c r="C139" s="255" t="s">
        <v>38</v>
      </c>
      <c r="D139" s="255"/>
      <c r="E139" s="255"/>
      <c r="F139" s="274" t="s">
        <v>866</v>
      </c>
      <c r="G139" s="255"/>
      <c r="H139" s="255" t="s">
        <v>921</v>
      </c>
      <c r="I139" s="255" t="s">
        <v>900</v>
      </c>
      <c r="J139" s="255"/>
      <c r="K139" s="296"/>
    </row>
    <row r="140" spans="2:11" ht="15" customHeight="1">
      <c r="B140" s="294"/>
      <c r="C140" s="255" t="s">
        <v>922</v>
      </c>
      <c r="D140" s="255"/>
      <c r="E140" s="255"/>
      <c r="F140" s="274" t="s">
        <v>866</v>
      </c>
      <c r="G140" s="255"/>
      <c r="H140" s="255" t="s">
        <v>923</v>
      </c>
      <c r="I140" s="255" t="s">
        <v>900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5" t="s">
        <v>924</v>
      </c>
      <c r="D145" s="375"/>
      <c r="E145" s="375"/>
      <c r="F145" s="375"/>
      <c r="G145" s="375"/>
      <c r="H145" s="375"/>
      <c r="I145" s="375"/>
      <c r="J145" s="375"/>
      <c r="K145" s="266"/>
    </row>
    <row r="146" spans="2:11" ht="17.25" customHeight="1">
      <c r="B146" s="265"/>
      <c r="C146" s="267" t="s">
        <v>860</v>
      </c>
      <c r="D146" s="267"/>
      <c r="E146" s="267"/>
      <c r="F146" s="267" t="s">
        <v>861</v>
      </c>
      <c r="G146" s="268"/>
      <c r="H146" s="267" t="s">
        <v>114</v>
      </c>
      <c r="I146" s="267" t="s">
        <v>57</v>
      </c>
      <c r="J146" s="267" t="s">
        <v>862</v>
      </c>
      <c r="K146" s="266"/>
    </row>
    <row r="147" spans="2:11" ht="17.25" customHeight="1">
      <c r="B147" s="265"/>
      <c r="C147" s="269" t="s">
        <v>863</v>
      </c>
      <c r="D147" s="269"/>
      <c r="E147" s="269"/>
      <c r="F147" s="270" t="s">
        <v>864</v>
      </c>
      <c r="G147" s="271"/>
      <c r="H147" s="269"/>
      <c r="I147" s="269"/>
      <c r="J147" s="269" t="s">
        <v>865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869</v>
      </c>
      <c r="D149" s="255"/>
      <c r="E149" s="255"/>
      <c r="F149" s="301" t="s">
        <v>866</v>
      </c>
      <c r="G149" s="255"/>
      <c r="H149" s="300" t="s">
        <v>905</v>
      </c>
      <c r="I149" s="300" t="s">
        <v>868</v>
      </c>
      <c r="J149" s="300">
        <v>120</v>
      </c>
      <c r="K149" s="296"/>
    </row>
    <row r="150" spans="2:11" ht="15" customHeight="1">
      <c r="B150" s="275"/>
      <c r="C150" s="300" t="s">
        <v>914</v>
      </c>
      <c r="D150" s="255"/>
      <c r="E150" s="255"/>
      <c r="F150" s="301" t="s">
        <v>866</v>
      </c>
      <c r="G150" s="255"/>
      <c r="H150" s="300" t="s">
        <v>925</v>
      </c>
      <c r="I150" s="300" t="s">
        <v>868</v>
      </c>
      <c r="J150" s="300" t="s">
        <v>916</v>
      </c>
      <c r="K150" s="296"/>
    </row>
    <row r="151" spans="2:11" ht="15" customHeight="1">
      <c r="B151" s="275"/>
      <c r="C151" s="300" t="s">
        <v>83</v>
      </c>
      <c r="D151" s="255"/>
      <c r="E151" s="255"/>
      <c r="F151" s="301" t="s">
        <v>866</v>
      </c>
      <c r="G151" s="255"/>
      <c r="H151" s="300" t="s">
        <v>926</v>
      </c>
      <c r="I151" s="300" t="s">
        <v>868</v>
      </c>
      <c r="J151" s="300" t="s">
        <v>916</v>
      </c>
      <c r="K151" s="296"/>
    </row>
    <row r="152" spans="2:11" ht="15" customHeight="1">
      <c r="B152" s="275"/>
      <c r="C152" s="300" t="s">
        <v>871</v>
      </c>
      <c r="D152" s="255"/>
      <c r="E152" s="255"/>
      <c r="F152" s="301" t="s">
        <v>872</v>
      </c>
      <c r="G152" s="255"/>
      <c r="H152" s="300" t="s">
        <v>905</v>
      </c>
      <c r="I152" s="300" t="s">
        <v>868</v>
      </c>
      <c r="J152" s="300">
        <v>50</v>
      </c>
      <c r="K152" s="296"/>
    </row>
    <row r="153" spans="2:11" ht="15" customHeight="1">
      <c r="B153" s="275"/>
      <c r="C153" s="300" t="s">
        <v>874</v>
      </c>
      <c r="D153" s="255"/>
      <c r="E153" s="255"/>
      <c r="F153" s="301" t="s">
        <v>866</v>
      </c>
      <c r="G153" s="255"/>
      <c r="H153" s="300" t="s">
        <v>905</v>
      </c>
      <c r="I153" s="300" t="s">
        <v>876</v>
      </c>
      <c r="J153" s="300"/>
      <c r="K153" s="296"/>
    </row>
    <row r="154" spans="2:11" ht="15" customHeight="1">
      <c r="B154" s="275"/>
      <c r="C154" s="300" t="s">
        <v>885</v>
      </c>
      <c r="D154" s="255"/>
      <c r="E154" s="255"/>
      <c r="F154" s="301" t="s">
        <v>872</v>
      </c>
      <c r="G154" s="255"/>
      <c r="H154" s="300" t="s">
        <v>905</v>
      </c>
      <c r="I154" s="300" t="s">
        <v>868</v>
      </c>
      <c r="J154" s="300">
        <v>50</v>
      </c>
      <c r="K154" s="296"/>
    </row>
    <row r="155" spans="2:11" ht="15" customHeight="1">
      <c r="B155" s="275"/>
      <c r="C155" s="300" t="s">
        <v>893</v>
      </c>
      <c r="D155" s="255"/>
      <c r="E155" s="255"/>
      <c r="F155" s="301" t="s">
        <v>872</v>
      </c>
      <c r="G155" s="255"/>
      <c r="H155" s="300" t="s">
        <v>905</v>
      </c>
      <c r="I155" s="300" t="s">
        <v>868</v>
      </c>
      <c r="J155" s="300">
        <v>50</v>
      </c>
      <c r="K155" s="296"/>
    </row>
    <row r="156" spans="2:11" ht="15" customHeight="1">
      <c r="B156" s="275"/>
      <c r="C156" s="300" t="s">
        <v>891</v>
      </c>
      <c r="D156" s="255"/>
      <c r="E156" s="255"/>
      <c r="F156" s="301" t="s">
        <v>872</v>
      </c>
      <c r="G156" s="255"/>
      <c r="H156" s="300" t="s">
        <v>905</v>
      </c>
      <c r="I156" s="300" t="s">
        <v>868</v>
      </c>
      <c r="J156" s="300">
        <v>50</v>
      </c>
      <c r="K156" s="296"/>
    </row>
    <row r="157" spans="2:11" ht="15" customHeight="1">
      <c r="B157" s="275"/>
      <c r="C157" s="300" t="s">
        <v>96</v>
      </c>
      <c r="D157" s="255"/>
      <c r="E157" s="255"/>
      <c r="F157" s="301" t="s">
        <v>866</v>
      </c>
      <c r="G157" s="255"/>
      <c r="H157" s="300" t="s">
        <v>927</v>
      </c>
      <c r="I157" s="300" t="s">
        <v>868</v>
      </c>
      <c r="J157" s="300" t="s">
        <v>928</v>
      </c>
      <c r="K157" s="296"/>
    </row>
    <row r="158" spans="2:11" ht="15" customHeight="1">
      <c r="B158" s="275"/>
      <c r="C158" s="300" t="s">
        <v>929</v>
      </c>
      <c r="D158" s="255"/>
      <c r="E158" s="255"/>
      <c r="F158" s="301" t="s">
        <v>866</v>
      </c>
      <c r="G158" s="255"/>
      <c r="H158" s="300" t="s">
        <v>930</v>
      </c>
      <c r="I158" s="300" t="s">
        <v>900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1" t="s">
        <v>931</v>
      </c>
      <c r="D163" s="371"/>
      <c r="E163" s="371"/>
      <c r="F163" s="371"/>
      <c r="G163" s="371"/>
      <c r="H163" s="371"/>
      <c r="I163" s="371"/>
      <c r="J163" s="371"/>
      <c r="K163" s="247"/>
    </row>
    <row r="164" spans="2:11" ht="17.25" customHeight="1">
      <c r="B164" s="246"/>
      <c r="C164" s="267" t="s">
        <v>860</v>
      </c>
      <c r="D164" s="267"/>
      <c r="E164" s="267"/>
      <c r="F164" s="267" t="s">
        <v>861</v>
      </c>
      <c r="G164" s="304"/>
      <c r="H164" s="305" t="s">
        <v>114</v>
      </c>
      <c r="I164" s="305" t="s">
        <v>57</v>
      </c>
      <c r="J164" s="267" t="s">
        <v>862</v>
      </c>
      <c r="K164" s="247"/>
    </row>
    <row r="165" spans="2:11" ht="17.25" customHeight="1">
      <c r="B165" s="248"/>
      <c r="C165" s="269" t="s">
        <v>863</v>
      </c>
      <c r="D165" s="269"/>
      <c r="E165" s="269"/>
      <c r="F165" s="270" t="s">
        <v>864</v>
      </c>
      <c r="G165" s="306"/>
      <c r="H165" s="307"/>
      <c r="I165" s="307"/>
      <c r="J165" s="269" t="s">
        <v>865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869</v>
      </c>
      <c r="D167" s="255"/>
      <c r="E167" s="255"/>
      <c r="F167" s="274" t="s">
        <v>866</v>
      </c>
      <c r="G167" s="255"/>
      <c r="H167" s="255" t="s">
        <v>905</v>
      </c>
      <c r="I167" s="255" t="s">
        <v>868</v>
      </c>
      <c r="J167" s="255">
        <v>120</v>
      </c>
      <c r="K167" s="296"/>
    </row>
    <row r="168" spans="2:11" ht="15" customHeight="1">
      <c r="B168" s="275"/>
      <c r="C168" s="255" t="s">
        <v>914</v>
      </c>
      <c r="D168" s="255"/>
      <c r="E168" s="255"/>
      <c r="F168" s="274" t="s">
        <v>866</v>
      </c>
      <c r="G168" s="255"/>
      <c r="H168" s="255" t="s">
        <v>915</v>
      </c>
      <c r="I168" s="255" t="s">
        <v>868</v>
      </c>
      <c r="J168" s="255" t="s">
        <v>916</v>
      </c>
      <c r="K168" s="296"/>
    </row>
    <row r="169" spans="2:11" ht="15" customHeight="1">
      <c r="B169" s="275"/>
      <c r="C169" s="255" t="s">
        <v>83</v>
      </c>
      <c r="D169" s="255"/>
      <c r="E169" s="255"/>
      <c r="F169" s="274" t="s">
        <v>866</v>
      </c>
      <c r="G169" s="255"/>
      <c r="H169" s="255" t="s">
        <v>932</v>
      </c>
      <c r="I169" s="255" t="s">
        <v>868</v>
      </c>
      <c r="J169" s="255" t="s">
        <v>916</v>
      </c>
      <c r="K169" s="296"/>
    </row>
    <row r="170" spans="2:11" ht="15" customHeight="1">
      <c r="B170" s="275"/>
      <c r="C170" s="255" t="s">
        <v>871</v>
      </c>
      <c r="D170" s="255"/>
      <c r="E170" s="255"/>
      <c r="F170" s="274" t="s">
        <v>872</v>
      </c>
      <c r="G170" s="255"/>
      <c r="H170" s="255" t="s">
        <v>932</v>
      </c>
      <c r="I170" s="255" t="s">
        <v>868</v>
      </c>
      <c r="J170" s="255">
        <v>50</v>
      </c>
      <c r="K170" s="296"/>
    </row>
    <row r="171" spans="2:11" ht="15" customHeight="1">
      <c r="B171" s="275"/>
      <c r="C171" s="255" t="s">
        <v>874</v>
      </c>
      <c r="D171" s="255"/>
      <c r="E171" s="255"/>
      <c r="F171" s="274" t="s">
        <v>866</v>
      </c>
      <c r="G171" s="255"/>
      <c r="H171" s="255" t="s">
        <v>932</v>
      </c>
      <c r="I171" s="255" t="s">
        <v>876</v>
      </c>
      <c r="J171" s="255"/>
      <c r="K171" s="296"/>
    </row>
    <row r="172" spans="2:11" ht="15" customHeight="1">
      <c r="B172" s="275"/>
      <c r="C172" s="255" t="s">
        <v>885</v>
      </c>
      <c r="D172" s="255"/>
      <c r="E172" s="255"/>
      <c r="F172" s="274" t="s">
        <v>872</v>
      </c>
      <c r="G172" s="255"/>
      <c r="H172" s="255" t="s">
        <v>932</v>
      </c>
      <c r="I172" s="255" t="s">
        <v>868</v>
      </c>
      <c r="J172" s="255">
        <v>50</v>
      </c>
      <c r="K172" s="296"/>
    </row>
    <row r="173" spans="2:11" ht="15" customHeight="1">
      <c r="B173" s="275"/>
      <c r="C173" s="255" t="s">
        <v>893</v>
      </c>
      <c r="D173" s="255"/>
      <c r="E173" s="255"/>
      <c r="F173" s="274" t="s">
        <v>872</v>
      </c>
      <c r="G173" s="255"/>
      <c r="H173" s="255" t="s">
        <v>932</v>
      </c>
      <c r="I173" s="255" t="s">
        <v>868</v>
      </c>
      <c r="J173" s="255">
        <v>50</v>
      </c>
      <c r="K173" s="296"/>
    </row>
    <row r="174" spans="2:11" ht="15" customHeight="1">
      <c r="B174" s="275"/>
      <c r="C174" s="255" t="s">
        <v>891</v>
      </c>
      <c r="D174" s="255"/>
      <c r="E174" s="255"/>
      <c r="F174" s="274" t="s">
        <v>872</v>
      </c>
      <c r="G174" s="255"/>
      <c r="H174" s="255" t="s">
        <v>932</v>
      </c>
      <c r="I174" s="255" t="s">
        <v>868</v>
      </c>
      <c r="J174" s="255">
        <v>50</v>
      </c>
      <c r="K174" s="296"/>
    </row>
    <row r="175" spans="2:11" ht="15" customHeight="1">
      <c r="B175" s="275"/>
      <c r="C175" s="255" t="s">
        <v>113</v>
      </c>
      <c r="D175" s="255"/>
      <c r="E175" s="255"/>
      <c r="F175" s="274" t="s">
        <v>866</v>
      </c>
      <c r="G175" s="255"/>
      <c r="H175" s="255" t="s">
        <v>933</v>
      </c>
      <c r="I175" s="255" t="s">
        <v>934</v>
      </c>
      <c r="J175" s="255"/>
      <c r="K175" s="296"/>
    </row>
    <row r="176" spans="2:11" ht="15" customHeight="1">
      <c r="B176" s="275"/>
      <c r="C176" s="255" t="s">
        <v>57</v>
      </c>
      <c r="D176" s="255"/>
      <c r="E176" s="255"/>
      <c r="F176" s="274" t="s">
        <v>866</v>
      </c>
      <c r="G176" s="255"/>
      <c r="H176" s="255" t="s">
        <v>935</v>
      </c>
      <c r="I176" s="255" t="s">
        <v>936</v>
      </c>
      <c r="J176" s="255">
        <v>1</v>
      </c>
      <c r="K176" s="296"/>
    </row>
    <row r="177" spans="2:11" ht="15" customHeight="1">
      <c r="B177" s="275"/>
      <c r="C177" s="255" t="s">
        <v>53</v>
      </c>
      <c r="D177" s="255"/>
      <c r="E177" s="255"/>
      <c r="F177" s="274" t="s">
        <v>866</v>
      </c>
      <c r="G177" s="255"/>
      <c r="H177" s="255" t="s">
        <v>937</v>
      </c>
      <c r="I177" s="255" t="s">
        <v>868</v>
      </c>
      <c r="J177" s="255">
        <v>20</v>
      </c>
      <c r="K177" s="296"/>
    </row>
    <row r="178" spans="2:11" ht="15" customHeight="1">
      <c r="B178" s="275"/>
      <c r="C178" s="255" t="s">
        <v>114</v>
      </c>
      <c r="D178" s="255"/>
      <c r="E178" s="255"/>
      <c r="F178" s="274" t="s">
        <v>866</v>
      </c>
      <c r="G178" s="255"/>
      <c r="H178" s="255" t="s">
        <v>938</v>
      </c>
      <c r="I178" s="255" t="s">
        <v>868</v>
      </c>
      <c r="J178" s="255">
        <v>255</v>
      </c>
      <c r="K178" s="296"/>
    </row>
    <row r="179" spans="2:11" ht="15" customHeight="1">
      <c r="B179" s="275"/>
      <c r="C179" s="255" t="s">
        <v>115</v>
      </c>
      <c r="D179" s="255"/>
      <c r="E179" s="255"/>
      <c r="F179" s="274" t="s">
        <v>866</v>
      </c>
      <c r="G179" s="255"/>
      <c r="H179" s="255" t="s">
        <v>831</v>
      </c>
      <c r="I179" s="255" t="s">
        <v>868</v>
      </c>
      <c r="J179" s="255">
        <v>10</v>
      </c>
      <c r="K179" s="296"/>
    </row>
    <row r="180" spans="2:11" ht="15" customHeight="1">
      <c r="B180" s="275"/>
      <c r="C180" s="255" t="s">
        <v>116</v>
      </c>
      <c r="D180" s="255"/>
      <c r="E180" s="255"/>
      <c r="F180" s="274" t="s">
        <v>866</v>
      </c>
      <c r="G180" s="255"/>
      <c r="H180" s="255" t="s">
        <v>939</v>
      </c>
      <c r="I180" s="255" t="s">
        <v>900</v>
      </c>
      <c r="J180" s="255"/>
      <c r="K180" s="296"/>
    </row>
    <row r="181" spans="2:11" ht="15" customHeight="1">
      <c r="B181" s="275"/>
      <c r="C181" s="255" t="s">
        <v>940</v>
      </c>
      <c r="D181" s="255"/>
      <c r="E181" s="255"/>
      <c r="F181" s="274" t="s">
        <v>866</v>
      </c>
      <c r="G181" s="255"/>
      <c r="H181" s="255" t="s">
        <v>941</v>
      </c>
      <c r="I181" s="255" t="s">
        <v>900</v>
      </c>
      <c r="J181" s="255"/>
      <c r="K181" s="296"/>
    </row>
    <row r="182" spans="2:11" ht="15" customHeight="1">
      <c r="B182" s="275"/>
      <c r="C182" s="255" t="s">
        <v>929</v>
      </c>
      <c r="D182" s="255"/>
      <c r="E182" s="255"/>
      <c r="F182" s="274" t="s">
        <v>866</v>
      </c>
      <c r="G182" s="255"/>
      <c r="H182" s="255" t="s">
        <v>942</v>
      </c>
      <c r="I182" s="255" t="s">
        <v>900</v>
      </c>
      <c r="J182" s="255"/>
      <c r="K182" s="296"/>
    </row>
    <row r="183" spans="2:11" ht="15" customHeight="1">
      <c r="B183" s="275"/>
      <c r="C183" s="255" t="s">
        <v>118</v>
      </c>
      <c r="D183" s="255"/>
      <c r="E183" s="255"/>
      <c r="F183" s="274" t="s">
        <v>872</v>
      </c>
      <c r="G183" s="255"/>
      <c r="H183" s="255" t="s">
        <v>943</v>
      </c>
      <c r="I183" s="255" t="s">
        <v>868</v>
      </c>
      <c r="J183" s="255">
        <v>50</v>
      </c>
      <c r="K183" s="296"/>
    </row>
    <row r="184" spans="2:11" ht="15" customHeight="1">
      <c r="B184" s="275"/>
      <c r="C184" s="255" t="s">
        <v>944</v>
      </c>
      <c r="D184" s="255"/>
      <c r="E184" s="255"/>
      <c r="F184" s="274" t="s">
        <v>872</v>
      </c>
      <c r="G184" s="255"/>
      <c r="H184" s="255" t="s">
        <v>945</v>
      </c>
      <c r="I184" s="255" t="s">
        <v>946</v>
      </c>
      <c r="J184" s="255"/>
      <c r="K184" s="296"/>
    </row>
    <row r="185" spans="2:11" ht="15" customHeight="1">
      <c r="B185" s="275"/>
      <c r="C185" s="255" t="s">
        <v>947</v>
      </c>
      <c r="D185" s="255"/>
      <c r="E185" s="255"/>
      <c r="F185" s="274" t="s">
        <v>872</v>
      </c>
      <c r="G185" s="255"/>
      <c r="H185" s="255" t="s">
        <v>948</v>
      </c>
      <c r="I185" s="255" t="s">
        <v>946</v>
      </c>
      <c r="J185" s="255"/>
      <c r="K185" s="296"/>
    </row>
    <row r="186" spans="2:11" ht="15" customHeight="1">
      <c r="B186" s="275"/>
      <c r="C186" s="255" t="s">
        <v>949</v>
      </c>
      <c r="D186" s="255"/>
      <c r="E186" s="255"/>
      <c r="F186" s="274" t="s">
        <v>872</v>
      </c>
      <c r="G186" s="255"/>
      <c r="H186" s="255" t="s">
        <v>950</v>
      </c>
      <c r="I186" s="255" t="s">
        <v>946</v>
      </c>
      <c r="J186" s="255"/>
      <c r="K186" s="296"/>
    </row>
    <row r="187" spans="2:11" ht="15" customHeight="1">
      <c r="B187" s="275"/>
      <c r="C187" s="308" t="s">
        <v>951</v>
      </c>
      <c r="D187" s="255"/>
      <c r="E187" s="255"/>
      <c r="F187" s="274" t="s">
        <v>872</v>
      </c>
      <c r="G187" s="255"/>
      <c r="H187" s="255" t="s">
        <v>952</v>
      </c>
      <c r="I187" s="255" t="s">
        <v>953</v>
      </c>
      <c r="J187" s="309" t="s">
        <v>954</v>
      </c>
      <c r="K187" s="296"/>
    </row>
    <row r="188" spans="2:11" ht="15" customHeight="1">
      <c r="B188" s="275"/>
      <c r="C188" s="260" t="s">
        <v>42</v>
      </c>
      <c r="D188" s="255"/>
      <c r="E188" s="255"/>
      <c r="F188" s="274" t="s">
        <v>866</v>
      </c>
      <c r="G188" s="255"/>
      <c r="H188" s="251" t="s">
        <v>955</v>
      </c>
      <c r="I188" s="255" t="s">
        <v>956</v>
      </c>
      <c r="J188" s="255"/>
      <c r="K188" s="296"/>
    </row>
    <row r="189" spans="2:11" ht="15" customHeight="1">
      <c r="B189" s="275"/>
      <c r="C189" s="260" t="s">
        <v>957</v>
      </c>
      <c r="D189" s="255"/>
      <c r="E189" s="255"/>
      <c r="F189" s="274" t="s">
        <v>866</v>
      </c>
      <c r="G189" s="255"/>
      <c r="H189" s="255" t="s">
        <v>958</v>
      </c>
      <c r="I189" s="255" t="s">
        <v>900</v>
      </c>
      <c r="J189" s="255"/>
      <c r="K189" s="296"/>
    </row>
    <row r="190" spans="2:11" ht="15" customHeight="1">
      <c r="B190" s="275"/>
      <c r="C190" s="260" t="s">
        <v>959</v>
      </c>
      <c r="D190" s="255"/>
      <c r="E190" s="255"/>
      <c r="F190" s="274" t="s">
        <v>866</v>
      </c>
      <c r="G190" s="255"/>
      <c r="H190" s="255" t="s">
        <v>960</v>
      </c>
      <c r="I190" s="255" t="s">
        <v>900</v>
      </c>
      <c r="J190" s="255"/>
      <c r="K190" s="296"/>
    </row>
    <row r="191" spans="2:11" ht="15" customHeight="1">
      <c r="B191" s="275"/>
      <c r="C191" s="260" t="s">
        <v>961</v>
      </c>
      <c r="D191" s="255"/>
      <c r="E191" s="255"/>
      <c r="F191" s="274" t="s">
        <v>872</v>
      </c>
      <c r="G191" s="255"/>
      <c r="H191" s="255" t="s">
        <v>962</v>
      </c>
      <c r="I191" s="255" t="s">
        <v>900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1" t="s">
        <v>963</v>
      </c>
      <c r="D197" s="371"/>
      <c r="E197" s="371"/>
      <c r="F197" s="371"/>
      <c r="G197" s="371"/>
      <c r="H197" s="371"/>
      <c r="I197" s="371"/>
      <c r="J197" s="371"/>
      <c r="K197" s="247"/>
    </row>
    <row r="198" spans="2:11" ht="25.5" customHeight="1">
      <c r="B198" s="246"/>
      <c r="C198" s="311" t="s">
        <v>964</v>
      </c>
      <c r="D198" s="311"/>
      <c r="E198" s="311"/>
      <c r="F198" s="311" t="s">
        <v>965</v>
      </c>
      <c r="G198" s="312"/>
      <c r="H198" s="376" t="s">
        <v>966</v>
      </c>
      <c r="I198" s="376"/>
      <c r="J198" s="376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956</v>
      </c>
      <c r="D200" s="255"/>
      <c r="E200" s="255"/>
      <c r="F200" s="274" t="s">
        <v>43</v>
      </c>
      <c r="G200" s="255"/>
      <c r="H200" s="373" t="s">
        <v>967</v>
      </c>
      <c r="I200" s="373"/>
      <c r="J200" s="373"/>
      <c r="K200" s="296"/>
    </row>
    <row r="201" spans="2:11" ht="15" customHeight="1">
      <c r="B201" s="275"/>
      <c r="C201" s="281"/>
      <c r="D201" s="255"/>
      <c r="E201" s="255"/>
      <c r="F201" s="274" t="s">
        <v>44</v>
      </c>
      <c r="G201" s="255"/>
      <c r="H201" s="373" t="s">
        <v>968</v>
      </c>
      <c r="I201" s="373"/>
      <c r="J201" s="373"/>
      <c r="K201" s="296"/>
    </row>
    <row r="202" spans="2:11" ht="15" customHeight="1">
      <c r="B202" s="275"/>
      <c r="C202" s="281"/>
      <c r="D202" s="255"/>
      <c r="E202" s="255"/>
      <c r="F202" s="274" t="s">
        <v>47</v>
      </c>
      <c r="G202" s="255"/>
      <c r="H202" s="373" t="s">
        <v>969</v>
      </c>
      <c r="I202" s="373"/>
      <c r="J202" s="373"/>
      <c r="K202" s="296"/>
    </row>
    <row r="203" spans="2:11" ht="15" customHeight="1">
      <c r="B203" s="275"/>
      <c r="C203" s="255"/>
      <c r="D203" s="255"/>
      <c r="E203" s="255"/>
      <c r="F203" s="274" t="s">
        <v>45</v>
      </c>
      <c r="G203" s="255"/>
      <c r="H203" s="373" t="s">
        <v>970</v>
      </c>
      <c r="I203" s="373"/>
      <c r="J203" s="373"/>
      <c r="K203" s="296"/>
    </row>
    <row r="204" spans="2:11" ht="15" customHeight="1">
      <c r="B204" s="275"/>
      <c r="C204" s="255"/>
      <c r="D204" s="255"/>
      <c r="E204" s="255"/>
      <c r="F204" s="274" t="s">
        <v>46</v>
      </c>
      <c r="G204" s="255"/>
      <c r="H204" s="373" t="s">
        <v>971</v>
      </c>
      <c r="I204" s="373"/>
      <c r="J204" s="373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912</v>
      </c>
      <c r="D206" s="255"/>
      <c r="E206" s="255"/>
      <c r="F206" s="274" t="s">
        <v>77</v>
      </c>
      <c r="G206" s="255"/>
      <c r="H206" s="373" t="s">
        <v>972</v>
      </c>
      <c r="I206" s="373"/>
      <c r="J206" s="373"/>
      <c r="K206" s="296"/>
    </row>
    <row r="207" spans="2:11" ht="15" customHeight="1">
      <c r="B207" s="275"/>
      <c r="C207" s="281"/>
      <c r="D207" s="255"/>
      <c r="E207" s="255"/>
      <c r="F207" s="274" t="s">
        <v>810</v>
      </c>
      <c r="G207" s="255"/>
      <c r="H207" s="373" t="s">
        <v>811</v>
      </c>
      <c r="I207" s="373"/>
      <c r="J207" s="373"/>
      <c r="K207" s="296"/>
    </row>
    <row r="208" spans="2:11" ht="15" customHeight="1">
      <c r="B208" s="275"/>
      <c r="C208" s="255"/>
      <c r="D208" s="255"/>
      <c r="E208" s="255"/>
      <c r="F208" s="274" t="s">
        <v>808</v>
      </c>
      <c r="G208" s="255"/>
      <c r="H208" s="373" t="s">
        <v>973</v>
      </c>
      <c r="I208" s="373"/>
      <c r="J208" s="373"/>
      <c r="K208" s="296"/>
    </row>
    <row r="209" spans="2:11" ht="15" customHeight="1">
      <c r="B209" s="313"/>
      <c r="C209" s="281"/>
      <c r="D209" s="281"/>
      <c r="E209" s="281"/>
      <c r="F209" s="274" t="s">
        <v>812</v>
      </c>
      <c r="G209" s="260"/>
      <c r="H209" s="377" t="s">
        <v>813</v>
      </c>
      <c r="I209" s="377"/>
      <c r="J209" s="377"/>
      <c r="K209" s="314"/>
    </row>
    <row r="210" spans="2:11" ht="15" customHeight="1">
      <c r="B210" s="313"/>
      <c r="C210" s="281"/>
      <c r="D210" s="281"/>
      <c r="E210" s="281"/>
      <c r="F210" s="274" t="s">
        <v>814</v>
      </c>
      <c r="G210" s="260"/>
      <c r="H210" s="377" t="s">
        <v>974</v>
      </c>
      <c r="I210" s="377"/>
      <c r="J210" s="377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936</v>
      </c>
      <c r="D212" s="281"/>
      <c r="E212" s="281"/>
      <c r="F212" s="274">
        <v>1</v>
      </c>
      <c r="G212" s="260"/>
      <c r="H212" s="377" t="s">
        <v>975</v>
      </c>
      <c r="I212" s="377"/>
      <c r="J212" s="377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7" t="s">
        <v>976</v>
      </c>
      <c r="I213" s="377"/>
      <c r="J213" s="377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7" t="s">
        <v>977</v>
      </c>
      <c r="I214" s="377"/>
      <c r="J214" s="377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7" t="s">
        <v>978</v>
      </c>
      <c r="I215" s="377"/>
      <c r="J215" s="377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lgorithmName="SHA-512" hashValue="/evS/cs2vkJFGVzUx7nkTXLheASmJbLOytE9IIbgT8xngccPtLO+g6iN9pge+8L/uw9IfEH04HzLP8ZD6k5Srg==" saltValue="0vaK3EWlMnUgFNXrkrVNow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15_2019 - Zdravotně techn...</vt:lpstr>
      <vt:lpstr>Pokyny pro vyplnění</vt:lpstr>
      <vt:lpstr>'15_2019 - Zdravotně techn...'!Názvy_tisku</vt:lpstr>
      <vt:lpstr>'Rekapitulace stavby'!Názvy_tisku</vt:lpstr>
      <vt:lpstr>'15_2019 -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2020-03-17T06:50:09Z</cp:lastPrinted>
  <dcterms:created xsi:type="dcterms:W3CDTF">2019-12-11T17:50:54Z</dcterms:created>
  <dcterms:modified xsi:type="dcterms:W3CDTF">2020-03-17T07:02:06Z</dcterms:modified>
</cp:coreProperties>
</file>