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KrosData\Export\"/>
    </mc:Choice>
  </mc:AlternateContent>
  <bookViews>
    <workbookView xWindow="0" yWindow="0" windowWidth="0" windowHeight="0"/>
  </bookViews>
  <sheets>
    <sheet name="Rekapitulace stavby" sheetId="1" r:id="rId1"/>
    <sheet name="VON - Vedlejší a ostatní ..." sheetId="2" r:id="rId2"/>
    <sheet name="SO 01 - Příprava území" sheetId="3" r:id="rId3"/>
    <sheet name="D.1.1-2 - Architektonicko..." sheetId="4" r:id="rId4"/>
    <sheet name="D.1.4.1 - Zdravotně techn..." sheetId="5" r:id="rId5"/>
    <sheet name="D.1.4.2 - Vzduchotechnika" sheetId="6" r:id="rId6"/>
    <sheet name="D.1.4.3 - Vytápění" sheetId="7" r:id="rId7"/>
    <sheet name="D.1.4.4 - Silnoproudá ele..." sheetId="8" r:id="rId8"/>
    <sheet name="D.1.4.5 - Slaboproudá ele..." sheetId="9" r:id="rId9"/>
    <sheet name="D.1.4.6 - Plynoinstalace" sheetId="10" r:id="rId10"/>
    <sheet name="D.1.4.8 - Měření a regulace" sheetId="11" r:id="rId11"/>
    <sheet name="D.1.5 - Sportovní vybavení" sheetId="12" r:id="rId12"/>
    <sheet name="D.2.1 - FOTOVOLTAICKÝ SYSTÉM" sheetId="13" r:id="rId13"/>
    <sheet name="SO 03 - Komunikace a zpev..." sheetId="14" r:id="rId14"/>
    <sheet name="SO 04 - Oplocení" sheetId="15" r:id="rId15"/>
    <sheet name="SO 05 - Sadové úpravy" sheetId="16" r:id="rId16"/>
    <sheet name="IO 01 - Vodovodní přípojka " sheetId="17" r:id="rId17"/>
    <sheet name="IO 02 - Dešťová kanalizac..." sheetId="18" r:id="rId18"/>
    <sheet name="IO 03 - Splašková kanaliz..." sheetId="19" r:id="rId19"/>
    <sheet name="IO 04 - Přípojka plynu " sheetId="20" r:id="rId20"/>
  </sheets>
  <definedNames>
    <definedName name="_xlnm.Print_Area" localSheetId="0">'Rekapitulace stavby'!$D$4:$AO$76,'Rekapitulace stavby'!$C$82:$AQ$117</definedName>
    <definedName name="_xlnm.Print_Titles" localSheetId="0">'Rekapitulace stavby'!$92:$92</definedName>
    <definedName name="_xlnm._FilterDatabase" localSheetId="1" hidden="1">'VON - Vedlejší a ostatní ...'!$C$122:$K$150</definedName>
    <definedName name="_xlnm.Print_Area" localSheetId="1">'VON - Vedlejší a ostatní ...'!$C$4:$J$39,'VON - Vedlejší a ostatní ...'!$C$50:$J$76,'VON - Vedlejší a ostatní ...'!$C$82:$J$104,'VON - Vedlejší a ostatní ...'!$C$110:$K$150</definedName>
    <definedName name="_xlnm.Print_Titles" localSheetId="1">'VON - Vedlejší a ostatní ...'!$122:$122</definedName>
    <definedName name="_xlnm._FilterDatabase" localSheetId="2" hidden="1">'SO 01 - Příprava území'!$C$119:$K$141</definedName>
    <definedName name="_xlnm.Print_Area" localSheetId="2">'SO 01 - Příprava území'!$C$4:$J$39,'SO 01 - Příprava území'!$C$50:$J$76,'SO 01 - Příprava území'!$C$82:$J$101,'SO 01 - Příprava území'!$C$107:$K$141</definedName>
    <definedName name="_xlnm.Print_Titles" localSheetId="2">'SO 01 - Příprava území'!$119:$119</definedName>
    <definedName name="_xlnm._FilterDatabase" localSheetId="3" hidden="1">'D.1.1-2 - Architektonicko...'!$C$149:$K$1035</definedName>
    <definedName name="_xlnm.Print_Area" localSheetId="3">'D.1.1-2 - Architektonicko...'!$C$4:$J$41,'D.1.1-2 - Architektonicko...'!$C$50:$J$76,'D.1.1-2 - Architektonicko...'!$C$82:$J$129,'D.1.1-2 - Architektonicko...'!$C$135:$K$1035</definedName>
    <definedName name="_xlnm.Print_Titles" localSheetId="3">'D.1.1-2 - Architektonicko...'!$149:$149</definedName>
    <definedName name="_xlnm._FilterDatabase" localSheetId="4" hidden="1">'D.1.4.1 - Zdravotně techn...'!$C$124:$K$127</definedName>
    <definedName name="_xlnm.Print_Area" localSheetId="4">'D.1.4.1 - Zdravotně techn...'!$C$4:$J$43,'D.1.4.1 - Zdravotně techn...'!$C$50:$J$76,'D.1.4.1 - Zdravotně techn...'!$C$82:$J$102,'D.1.4.1 - Zdravotně techn...'!$C$108:$K$127</definedName>
    <definedName name="_xlnm.Print_Titles" localSheetId="4">'D.1.4.1 - Zdravotně techn...'!$124:$124</definedName>
    <definedName name="_xlnm._FilterDatabase" localSheetId="5" hidden="1">'D.1.4.2 - Vzduchotechnika'!$C$124:$K$127</definedName>
    <definedName name="_xlnm.Print_Area" localSheetId="5">'D.1.4.2 - Vzduchotechnika'!$C$4:$J$43,'D.1.4.2 - Vzduchotechnika'!$C$50:$J$76,'D.1.4.2 - Vzduchotechnika'!$C$82:$J$102,'D.1.4.2 - Vzduchotechnika'!$C$108:$K$127</definedName>
    <definedName name="_xlnm.Print_Titles" localSheetId="5">'D.1.4.2 - Vzduchotechnika'!$124:$124</definedName>
    <definedName name="_xlnm._FilterDatabase" localSheetId="6" hidden="1">'D.1.4.3 - Vytápění'!$C$124:$K$127</definedName>
    <definedName name="_xlnm.Print_Area" localSheetId="6">'D.1.4.3 - Vytápění'!$C$4:$J$43,'D.1.4.3 - Vytápění'!$C$50:$J$76,'D.1.4.3 - Vytápění'!$C$82:$J$102,'D.1.4.3 - Vytápění'!$C$108:$K$127</definedName>
    <definedName name="_xlnm.Print_Titles" localSheetId="6">'D.1.4.3 - Vytápění'!$124:$124</definedName>
    <definedName name="_xlnm._FilterDatabase" localSheetId="7" hidden="1">'D.1.4.4 - Silnoproudá ele...'!$C$124:$K$127</definedName>
    <definedName name="_xlnm.Print_Area" localSheetId="7">'D.1.4.4 - Silnoproudá ele...'!$C$4:$J$43,'D.1.4.4 - Silnoproudá ele...'!$C$50:$J$76,'D.1.4.4 - Silnoproudá ele...'!$C$82:$J$102,'D.1.4.4 - Silnoproudá ele...'!$C$108:$K$127</definedName>
    <definedName name="_xlnm.Print_Titles" localSheetId="7">'D.1.4.4 - Silnoproudá ele...'!$124:$124</definedName>
    <definedName name="_xlnm._FilterDatabase" localSheetId="8" hidden="1">'D.1.4.5 - Slaboproudá ele...'!$C$124:$K$127</definedName>
    <definedName name="_xlnm.Print_Area" localSheetId="8">'D.1.4.5 - Slaboproudá ele...'!$C$4:$J$43,'D.1.4.5 - Slaboproudá ele...'!$C$50:$J$76,'D.1.4.5 - Slaboproudá ele...'!$C$82:$J$102,'D.1.4.5 - Slaboproudá ele...'!$C$108:$K$127</definedName>
    <definedName name="_xlnm.Print_Titles" localSheetId="8">'D.1.4.5 - Slaboproudá ele...'!$124:$124</definedName>
    <definedName name="_xlnm._FilterDatabase" localSheetId="9" hidden="1">'D.1.4.6 - Plynoinstalace'!$C$124:$K$127</definedName>
    <definedName name="_xlnm.Print_Area" localSheetId="9">'D.1.4.6 - Plynoinstalace'!$C$4:$J$43,'D.1.4.6 - Plynoinstalace'!$C$50:$J$76,'D.1.4.6 - Plynoinstalace'!$C$82:$J$102,'D.1.4.6 - Plynoinstalace'!$C$108:$K$127</definedName>
    <definedName name="_xlnm.Print_Titles" localSheetId="9">'D.1.4.6 - Plynoinstalace'!$124:$124</definedName>
    <definedName name="_xlnm._FilterDatabase" localSheetId="10" hidden="1">'D.1.4.8 - Měření a regulace'!$C$124:$K$127</definedName>
    <definedName name="_xlnm.Print_Area" localSheetId="10">'D.1.4.8 - Měření a regulace'!$C$4:$J$43,'D.1.4.8 - Měření a regulace'!$C$50:$J$76,'D.1.4.8 - Měření a regulace'!$C$82:$J$102,'D.1.4.8 - Měření a regulace'!$C$108:$K$127</definedName>
    <definedName name="_xlnm.Print_Titles" localSheetId="10">'D.1.4.8 - Měření a regulace'!$124:$124</definedName>
    <definedName name="_xlnm._FilterDatabase" localSheetId="11" hidden="1">'D.1.5 - Sportovní vybavení'!$C$120:$K$123</definedName>
    <definedName name="_xlnm.Print_Area" localSheetId="11">'D.1.5 - Sportovní vybavení'!$C$4:$J$41,'D.1.5 - Sportovní vybavení'!$C$50:$J$76,'D.1.5 - Sportovní vybavení'!$C$82:$J$100,'D.1.5 - Sportovní vybavení'!$C$106:$K$123</definedName>
    <definedName name="_xlnm.Print_Titles" localSheetId="11">'D.1.5 - Sportovní vybavení'!$120:$120</definedName>
    <definedName name="_xlnm._FilterDatabase" localSheetId="12" hidden="1">'D.2.1 - FOTOVOLTAICKÝ SYSTÉM'!$C$120:$K$123</definedName>
    <definedName name="_xlnm.Print_Area" localSheetId="12">'D.2.1 - FOTOVOLTAICKÝ SYSTÉM'!$C$4:$J$41,'D.2.1 - FOTOVOLTAICKÝ SYSTÉM'!$C$50:$J$76,'D.2.1 - FOTOVOLTAICKÝ SYSTÉM'!$C$82:$J$100,'D.2.1 - FOTOVOLTAICKÝ SYSTÉM'!$C$106:$K$123</definedName>
    <definedName name="_xlnm.Print_Titles" localSheetId="12">'D.2.1 - FOTOVOLTAICKÝ SYSTÉM'!$120:$120</definedName>
    <definedName name="_xlnm._FilterDatabase" localSheetId="13" hidden="1">'SO 03 - Komunikace a zpev...'!$C$127:$K$233</definedName>
    <definedName name="_xlnm.Print_Area" localSheetId="13">'SO 03 - Komunikace a zpev...'!$C$4:$J$39,'SO 03 - Komunikace a zpev...'!$C$50:$J$76,'SO 03 - Komunikace a zpev...'!$C$82:$J$109,'SO 03 - Komunikace a zpev...'!$C$115:$K$233</definedName>
    <definedName name="_xlnm.Print_Titles" localSheetId="13">'SO 03 - Komunikace a zpev...'!$127:$127</definedName>
    <definedName name="_xlnm._FilterDatabase" localSheetId="14" hidden="1">'SO 04 - Oplocení'!$C$121:$K$158</definedName>
    <definedName name="_xlnm.Print_Area" localSheetId="14">'SO 04 - Oplocení'!$C$4:$J$39,'SO 04 - Oplocení'!$C$50:$J$76,'SO 04 - Oplocení'!$C$82:$J$103,'SO 04 - Oplocení'!$C$109:$K$158</definedName>
    <definedName name="_xlnm.Print_Titles" localSheetId="14">'SO 04 - Oplocení'!$121:$121</definedName>
    <definedName name="_xlnm._FilterDatabase" localSheetId="15" hidden="1">'SO 05 - Sadové úpravy'!$C$118:$K$149</definedName>
    <definedName name="_xlnm.Print_Area" localSheetId="15">'SO 05 - Sadové úpravy'!$C$4:$J$39,'SO 05 - Sadové úpravy'!$C$50:$J$76,'SO 05 - Sadové úpravy'!$C$82:$J$100,'SO 05 - Sadové úpravy'!$C$106:$K$149</definedName>
    <definedName name="_xlnm.Print_Titles" localSheetId="15">'SO 05 - Sadové úpravy'!$118:$118</definedName>
    <definedName name="_xlnm._FilterDatabase" localSheetId="16" hidden="1">'IO 01 - Vodovodní přípojka '!$C$120:$K$123</definedName>
    <definedName name="_xlnm.Print_Area" localSheetId="16">'IO 01 - Vodovodní přípojka '!$C$4:$J$41,'IO 01 - Vodovodní přípojka '!$C$50:$J$76,'IO 01 - Vodovodní přípojka '!$C$82:$J$100,'IO 01 - Vodovodní přípojka '!$C$106:$K$123</definedName>
    <definedName name="_xlnm.Print_Titles" localSheetId="16">'IO 01 - Vodovodní přípojka '!$120:$120</definedName>
    <definedName name="_xlnm._FilterDatabase" localSheetId="17" hidden="1">'IO 02 - Dešťová kanalizac...'!$C$120:$K$123</definedName>
    <definedName name="_xlnm.Print_Area" localSheetId="17">'IO 02 - Dešťová kanalizac...'!$C$4:$J$41,'IO 02 - Dešťová kanalizac...'!$C$50:$J$76,'IO 02 - Dešťová kanalizac...'!$C$82:$J$100,'IO 02 - Dešťová kanalizac...'!$C$106:$K$123</definedName>
    <definedName name="_xlnm.Print_Titles" localSheetId="17">'IO 02 - Dešťová kanalizac...'!$120:$120</definedName>
    <definedName name="_xlnm._FilterDatabase" localSheetId="18" hidden="1">'IO 03 - Splašková kanaliz...'!$C$120:$K$123</definedName>
    <definedName name="_xlnm.Print_Area" localSheetId="18">'IO 03 - Splašková kanaliz...'!$C$4:$J$41,'IO 03 - Splašková kanaliz...'!$C$50:$J$76,'IO 03 - Splašková kanaliz...'!$C$82:$J$100,'IO 03 - Splašková kanaliz...'!$C$106:$K$123</definedName>
    <definedName name="_xlnm.Print_Titles" localSheetId="18">'IO 03 - Splašková kanaliz...'!$120:$120</definedName>
    <definedName name="_xlnm._FilterDatabase" localSheetId="19" hidden="1">'IO 04 - Přípojka plynu '!$C$120:$K$123</definedName>
    <definedName name="_xlnm.Print_Area" localSheetId="19">'IO 04 - Přípojka plynu '!$C$4:$J$41,'IO 04 - Přípojka plynu '!$C$50:$J$76,'IO 04 - Přípojka plynu '!$C$82:$J$100,'IO 04 - Přípojka plynu '!$C$106:$K$123</definedName>
    <definedName name="_xlnm.Print_Titles" localSheetId="19">'IO 04 - Přípojka plynu '!$120:$120</definedName>
  </definedNames>
  <calcPr/>
</workbook>
</file>

<file path=xl/calcChain.xml><?xml version="1.0" encoding="utf-8"?>
<calcChain xmlns="http://schemas.openxmlformats.org/spreadsheetml/2006/main">
  <c i="20" l="1" r="J39"/>
  <c r="J38"/>
  <c i="1" r="AY116"/>
  <c i="20" r="J37"/>
  <c i="1" r="AX116"/>
  <c i="20" r="BI123"/>
  <c r="BH123"/>
  <c r="BG123"/>
  <c r="BF123"/>
  <c r="T123"/>
  <c r="T122"/>
  <c r="T121"/>
  <c r="R123"/>
  <c r="R122"/>
  <c r="R121"/>
  <c r="P123"/>
  <c r="P122"/>
  <c r="P121"/>
  <c i="1" r="AU116"/>
  <c i="20" r="J117"/>
  <c r="F117"/>
  <c r="F115"/>
  <c r="E113"/>
  <c r="J93"/>
  <c r="F93"/>
  <c r="F91"/>
  <c r="E89"/>
  <c r="J26"/>
  <c r="E26"/>
  <c r="J94"/>
  <c r="J25"/>
  <c r="J20"/>
  <c r="E20"/>
  <c r="F118"/>
  <c r="J19"/>
  <c r="J14"/>
  <c r="J115"/>
  <c r="E7"/>
  <c r="E109"/>
  <c i="19" r="J39"/>
  <c r="J38"/>
  <c i="1" r="AY115"/>
  <c i="19" r="J37"/>
  <c i="1" r="AX115"/>
  <c i="19" r="BI123"/>
  <c r="BH123"/>
  <c r="BG123"/>
  <c r="BF123"/>
  <c r="T123"/>
  <c r="T122"/>
  <c r="T121"/>
  <c r="R123"/>
  <c r="R122"/>
  <c r="R121"/>
  <c r="P123"/>
  <c r="P122"/>
  <c r="P121"/>
  <c i="1" r="AU115"/>
  <c i="19" r="J117"/>
  <c r="F117"/>
  <c r="F115"/>
  <c r="E113"/>
  <c r="J93"/>
  <c r="F93"/>
  <c r="F91"/>
  <c r="E89"/>
  <c r="J26"/>
  <c r="E26"/>
  <c r="J118"/>
  <c r="J25"/>
  <c r="J20"/>
  <c r="E20"/>
  <c r="F118"/>
  <c r="J19"/>
  <c r="J14"/>
  <c r="J91"/>
  <c r="E7"/>
  <c r="E85"/>
  <c i="18" r="J39"/>
  <c r="J38"/>
  <c i="1" r="AY114"/>
  <c i="18" r="J37"/>
  <c i="1" r="AX114"/>
  <c i="18" r="BI123"/>
  <c r="BH123"/>
  <c r="BG123"/>
  <c r="BF123"/>
  <c r="T123"/>
  <c r="T122"/>
  <c r="T121"/>
  <c r="R123"/>
  <c r="R122"/>
  <c r="R121"/>
  <c r="P123"/>
  <c r="P122"/>
  <c r="P121"/>
  <c i="1" r="AU114"/>
  <c i="18" r="J117"/>
  <c r="F117"/>
  <c r="F115"/>
  <c r="E113"/>
  <c r="J93"/>
  <c r="F93"/>
  <c r="F91"/>
  <c r="E89"/>
  <c r="J26"/>
  <c r="E26"/>
  <c r="J94"/>
  <c r="J25"/>
  <c r="J20"/>
  <c r="E20"/>
  <c r="F118"/>
  <c r="J19"/>
  <c r="J14"/>
  <c r="J115"/>
  <c r="E7"/>
  <c r="E109"/>
  <c i="17" r="J39"/>
  <c r="J38"/>
  <c i="1" r="AY113"/>
  <c i="17" r="J37"/>
  <c i="1" r="AX113"/>
  <c i="17" r="BI123"/>
  <c r="BH123"/>
  <c r="BG123"/>
  <c r="BF123"/>
  <c r="T123"/>
  <c r="T122"/>
  <c r="T121"/>
  <c r="R123"/>
  <c r="R122"/>
  <c r="R121"/>
  <c r="P123"/>
  <c r="P122"/>
  <c r="P121"/>
  <c i="1" r="AU113"/>
  <c i="17" r="J117"/>
  <c r="F117"/>
  <c r="F115"/>
  <c r="E113"/>
  <c r="J93"/>
  <c r="F93"/>
  <c r="F91"/>
  <c r="E89"/>
  <c r="J26"/>
  <c r="E26"/>
  <c r="J94"/>
  <c r="J25"/>
  <c r="J20"/>
  <c r="E20"/>
  <c r="F94"/>
  <c r="J19"/>
  <c r="J14"/>
  <c r="J91"/>
  <c r="E7"/>
  <c r="E85"/>
  <c i="16" r="J37"/>
  <c r="J36"/>
  <c i="1" r="AY111"/>
  <c i="16" r="J35"/>
  <c i="1" r="AX111"/>
  <c i="16" r="BI147"/>
  <c r="BH147"/>
  <c r="BG147"/>
  <c r="BF147"/>
  <c r="T147"/>
  <c r="R147"/>
  <c r="P147"/>
  <c r="BI144"/>
  <c r="BH144"/>
  <c r="BG144"/>
  <c r="BF144"/>
  <c r="T144"/>
  <c r="R144"/>
  <c r="P144"/>
  <c r="BI141"/>
  <c r="BH141"/>
  <c r="BG141"/>
  <c r="BF141"/>
  <c r="T141"/>
  <c r="R141"/>
  <c r="P141"/>
  <c r="BI139"/>
  <c r="BH139"/>
  <c r="BG139"/>
  <c r="BF139"/>
  <c r="T139"/>
  <c r="R139"/>
  <c r="P139"/>
  <c r="BI136"/>
  <c r="BH136"/>
  <c r="BG136"/>
  <c r="BF136"/>
  <c r="T136"/>
  <c r="R136"/>
  <c r="P136"/>
  <c r="BI133"/>
  <c r="BH133"/>
  <c r="BG133"/>
  <c r="BF133"/>
  <c r="T133"/>
  <c r="R133"/>
  <c r="P133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J115"/>
  <c r="F115"/>
  <c r="F113"/>
  <c r="E111"/>
  <c r="J91"/>
  <c r="F91"/>
  <c r="F89"/>
  <c r="E87"/>
  <c r="J24"/>
  <c r="E24"/>
  <c r="J116"/>
  <c r="J23"/>
  <c r="J18"/>
  <c r="E18"/>
  <c r="F92"/>
  <c r="J17"/>
  <c r="J12"/>
  <c r="J113"/>
  <c r="E7"/>
  <c r="E85"/>
  <c i="15" r="J37"/>
  <c r="J36"/>
  <c i="1" r="AY110"/>
  <c i="15" r="J35"/>
  <c i="1" r="AX110"/>
  <c i="15" r="BI155"/>
  <c r="BH155"/>
  <c r="BG155"/>
  <c r="BF155"/>
  <c r="T155"/>
  <c r="R155"/>
  <c r="P155"/>
  <c r="BI151"/>
  <c r="BH151"/>
  <c r="BG151"/>
  <c r="BF151"/>
  <c r="T151"/>
  <c r="R151"/>
  <c r="P151"/>
  <c r="BI148"/>
  <c r="BH148"/>
  <c r="BG148"/>
  <c r="BF148"/>
  <c r="T148"/>
  <c r="T147"/>
  <c r="R148"/>
  <c r="R147"/>
  <c r="P148"/>
  <c r="P147"/>
  <c r="BI143"/>
  <c r="BH143"/>
  <c r="BG143"/>
  <c r="BF143"/>
  <c r="T143"/>
  <c r="R143"/>
  <c r="P143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29"/>
  <c r="BH129"/>
  <c r="BG129"/>
  <c r="BF129"/>
  <c r="T129"/>
  <c r="R129"/>
  <c r="P129"/>
  <c r="BI125"/>
  <c r="BH125"/>
  <c r="BG125"/>
  <c r="BF125"/>
  <c r="T125"/>
  <c r="R125"/>
  <c r="P125"/>
  <c r="J118"/>
  <c r="F118"/>
  <c r="F116"/>
  <c r="E114"/>
  <c r="J91"/>
  <c r="F91"/>
  <c r="F89"/>
  <c r="E87"/>
  <c r="J24"/>
  <c r="E24"/>
  <c r="J119"/>
  <c r="J23"/>
  <c r="J18"/>
  <c r="E18"/>
  <c r="F119"/>
  <c r="J17"/>
  <c r="J12"/>
  <c r="J116"/>
  <c r="E7"/>
  <c r="E85"/>
  <c i="14" r="J37"/>
  <c r="J36"/>
  <c i="1" r="AY109"/>
  <c i="14" r="J35"/>
  <c i="1" r="AX109"/>
  <c i="14" r="BI229"/>
  <c r="BH229"/>
  <c r="BG229"/>
  <c r="BF229"/>
  <c r="T229"/>
  <c r="T228"/>
  <c r="T227"/>
  <c r="R229"/>
  <c r="R228"/>
  <c r="R227"/>
  <c r="P229"/>
  <c r="P228"/>
  <c r="P227"/>
  <c r="BI222"/>
  <c r="BH222"/>
  <c r="BG222"/>
  <c r="BF222"/>
  <c r="T222"/>
  <c r="T221"/>
  <c r="T220"/>
  <c r="R222"/>
  <c r="R221"/>
  <c r="R220"/>
  <c r="P222"/>
  <c r="P221"/>
  <c r="P220"/>
  <c r="BI219"/>
  <c r="BH219"/>
  <c r="BG219"/>
  <c r="BF219"/>
  <c r="T219"/>
  <c r="T218"/>
  <c r="R219"/>
  <c r="R218"/>
  <c r="P219"/>
  <c r="P218"/>
  <c r="BI217"/>
  <c r="BH217"/>
  <c r="BG217"/>
  <c r="BF217"/>
  <c r="T217"/>
  <c r="R217"/>
  <c r="P217"/>
  <c r="BI215"/>
  <c r="BH215"/>
  <c r="BG215"/>
  <c r="BF215"/>
  <c r="T215"/>
  <c r="R215"/>
  <c r="P215"/>
  <c r="BI212"/>
  <c r="BH212"/>
  <c r="BG212"/>
  <c r="BF212"/>
  <c r="T212"/>
  <c r="R212"/>
  <c r="P212"/>
  <c r="BI210"/>
  <c r="BH210"/>
  <c r="BG210"/>
  <c r="BF210"/>
  <c r="T210"/>
  <c r="R210"/>
  <c r="P210"/>
  <c r="BI207"/>
  <c r="BH207"/>
  <c r="BG207"/>
  <c r="BF207"/>
  <c r="T207"/>
  <c r="R207"/>
  <c r="P207"/>
  <c r="BI205"/>
  <c r="BH205"/>
  <c r="BG205"/>
  <c r="BF205"/>
  <c r="T205"/>
  <c r="R205"/>
  <c r="P205"/>
  <c r="BI202"/>
  <c r="BH202"/>
  <c r="BG202"/>
  <c r="BF202"/>
  <c r="T202"/>
  <c r="R202"/>
  <c r="P202"/>
  <c r="BI200"/>
  <c r="BH200"/>
  <c r="BG200"/>
  <c r="BF200"/>
  <c r="T200"/>
  <c r="R200"/>
  <c r="P200"/>
  <c r="BI197"/>
  <c r="BH197"/>
  <c r="BG197"/>
  <c r="BF197"/>
  <c r="T197"/>
  <c r="R197"/>
  <c r="P197"/>
  <c r="BI194"/>
  <c r="BH194"/>
  <c r="BG194"/>
  <c r="BF194"/>
  <c r="T194"/>
  <c r="R194"/>
  <c r="P194"/>
  <c r="BI190"/>
  <c r="BH190"/>
  <c r="BG190"/>
  <c r="BF190"/>
  <c r="T190"/>
  <c r="R190"/>
  <c r="P190"/>
  <c r="BI186"/>
  <c r="BH186"/>
  <c r="BG186"/>
  <c r="BF186"/>
  <c r="T186"/>
  <c r="R186"/>
  <c r="P186"/>
  <c r="BI182"/>
  <c r="BH182"/>
  <c r="BG182"/>
  <c r="BF182"/>
  <c r="T182"/>
  <c r="R182"/>
  <c r="P182"/>
  <c r="BI177"/>
  <c r="BH177"/>
  <c r="BG177"/>
  <c r="BF177"/>
  <c r="T177"/>
  <c r="T176"/>
  <c r="R177"/>
  <c r="R176"/>
  <c r="P177"/>
  <c r="P176"/>
  <c r="BI175"/>
  <c r="BH175"/>
  <c r="BG175"/>
  <c r="BF175"/>
  <c r="T175"/>
  <c r="R175"/>
  <c r="P175"/>
  <c r="BI172"/>
  <c r="BH172"/>
  <c r="BG172"/>
  <c r="BF172"/>
  <c r="T172"/>
  <c r="R172"/>
  <c r="P172"/>
  <c r="BI167"/>
  <c r="BH167"/>
  <c r="BG167"/>
  <c r="BF167"/>
  <c r="T167"/>
  <c r="T166"/>
  <c r="R167"/>
  <c r="R166"/>
  <c r="P167"/>
  <c r="P166"/>
  <c r="BI165"/>
  <c r="BH165"/>
  <c r="BG165"/>
  <c r="BF165"/>
  <c r="T165"/>
  <c r="R165"/>
  <c r="P165"/>
  <c r="BI160"/>
  <c r="BH160"/>
  <c r="BG160"/>
  <c r="BF160"/>
  <c r="T160"/>
  <c r="R160"/>
  <c r="P160"/>
  <c r="BI157"/>
  <c r="BH157"/>
  <c r="BG157"/>
  <c r="BF157"/>
  <c r="T157"/>
  <c r="R157"/>
  <c r="P157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46"/>
  <c r="BH146"/>
  <c r="BG146"/>
  <c r="BF146"/>
  <c r="T146"/>
  <c r="R146"/>
  <c r="P146"/>
  <c r="BI143"/>
  <c r="BH143"/>
  <c r="BG143"/>
  <c r="BF143"/>
  <c r="T143"/>
  <c r="R143"/>
  <c r="P143"/>
  <c r="BI139"/>
  <c r="BH139"/>
  <c r="BG139"/>
  <c r="BF139"/>
  <c r="T139"/>
  <c r="R139"/>
  <c r="P139"/>
  <c r="BI135"/>
  <c r="BH135"/>
  <c r="BG135"/>
  <c r="BF135"/>
  <c r="T135"/>
  <c r="R135"/>
  <c r="P135"/>
  <c r="BI131"/>
  <c r="BH131"/>
  <c r="BG131"/>
  <c r="BF131"/>
  <c r="T131"/>
  <c r="R131"/>
  <c r="P131"/>
  <c r="J124"/>
  <c r="F124"/>
  <c r="F122"/>
  <c r="E120"/>
  <c r="J91"/>
  <c r="F91"/>
  <c r="F89"/>
  <c r="E87"/>
  <c r="J24"/>
  <c r="E24"/>
  <c r="J125"/>
  <c r="J23"/>
  <c r="J18"/>
  <c r="E18"/>
  <c r="F92"/>
  <c r="J17"/>
  <c r="J12"/>
  <c r="J122"/>
  <c r="E7"/>
  <c r="E118"/>
  <c i="13" r="J39"/>
  <c r="J38"/>
  <c i="1" r="AY108"/>
  <c i="13" r="J37"/>
  <c i="1" r="AX108"/>
  <c i="13" r="BI123"/>
  <c r="BH123"/>
  <c r="BG123"/>
  <c r="BF123"/>
  <c r="T123"/>
  <c r="T122"/>
  <c r="T121"/>
  <c r="R123"/>
  <c r="R122"/>
  <c r="R121"/>
  <c r="P123"/>
  <c r="P122"/>
  <c r="P121"/>
  <c i="1" r="AU108"/>
  <c i="13" r="J117"/>
  <c r="F117"/>
  <c r="F115"/>
  <c r="E113"/>
  <c r="J93"/>
  <c r="F93"/>
  <c r="F91"/>
  <c r="E89"/>
  <c r="J26"/>
  <c r="E26"/>
  <c r="J118"/>
  <c r="J25"/>
  <c r="J20"/>
  <c r="E20"/>
  <c r="F118"/>
  <c r="J19"/>
  <c r="J14"/>
  <c r="J115"/>
  <c r="E7"/>
  <c r="E85"/>
  <c i="12" r="J39"/>
  <c r="J38"/>
  <c i="1" r="AY107"/>
  <c i="12" r="J37"/>
  <c i="1" r="AX107"/>
  <c i="12" r="BI123"/>
  <c r="BH123"/>
  <c r="BG123"/>
  <c r="BF123"/>
  <c r="T123"/>
  <c r="T122"/>
  <c r="T121"/>
  <c r="R123"/>
  <c r="R122"/>
  <c r="R121"/>
  <c r="P123"/>
  <c r="P122"/>
  <c r="P121"/>
  <c i="1" r="AU107"/>
  <c i="12" r="J117"/>
  <c r="F117"/>
  <c r="F115"/>
  <c r="E113"/>
  <c r="J93"/>
  <c r="F93"/>
  <c r="F91"/>
  <c r="E89"/>
  <c r="J26"/>
  <c r="E26"/>
  <c r="J118"/>
  <c r="J25"/>
  <c r="J20"/>
  <c r="E20"/>
  <c r="F94"/>
  <c r="J19"/>
  <c r="J14"/>
  <c r="J91"/>
  <c r="E7"/>
  <c r="E109"/>
  <c i="11" r="J41"/>
  <c r="J40"/>
  <c i="1" r="AY106"/>
  <c i="11" r="J39"/>
  <c i="1" r="AX106"/>
  <c i="11" r="BI127"/>
  <c r="BH127"/>
  <c r="BG127"/>
  <c r="BF127"/>
  <c r="T127"/>
  <c r="T126"/>
  <c r="T125"/>
  <c r="R127"/>
  <c r="R126"/>
  <c r="R125"/>
  <c r="P127"/>
  <c r="P126"/>
  <c r="P125"/>
  <c i="1" r="AU106"/>
  <c i="11" r="J121"/>
  <c r="F121"/>
  <c r="F119"/>
  <c r="E117"/>
  <c r="J95"/>
  <c r="F95"/>
  <c r="F93"/>
  <c r="E91"/>
  <c r="J28"/>
  <c r="E28"/>
  <c r="J122"/>
  <c r="J27"/>
  <c r="J22"/>
  <c r="E22"/>
  <c r="F96"/>
  <c r="J21"/>
  <c r="J16"/>
  <c r="J93"/>
  <c r="E7"/>
  <c r="E85"/>
  <c i="10" r="J41"/>
  <c r="J40"/>
  <c i="1" r="AY105"/>
  <c i="10" r="J39"/>
  <c i="1" r="AX105"/>
  <c i="10" r="BI127"/>
  <c r="BH127"/>
  <c r="BG127"/>
  <c r="BF127"/>
  <c r="T127"/>
  <c r="T126"/>
  <c r="T125"/>
  <c r="R127"/>
  <c r="R126"/>
  <c r="R125"/>
  <c r="P127"/>
  <c r="P126"/>
  <c r="P125"/>
  <c i="1" r="AU105"/>
  <c i="10" r="J121"/>
  <c r="F121"/>
  <c r="F119"/>
  <c r="E117"/>
  <c r="J95"/>
  <c r="F95"/>
  <c r="F93"/>
  <c r="E91"/>
  <c r="J28"/>
  <c r="E28"/>
  <c r="J122"/>
  <c r="J27"/>
  <c r="J22"/>
  <c r="E22"/>
  <c r="F96"/>
  <c r="J21"/>
  <c r="J16"/>
  <c r="J93"/>
  <c r="E7"/>
  <c r="E85"/>
  <c i="9" r="J41"/>
  <c r="J40"/>
  <c i="1" r="AY104"/>
  <c i="9" r="J39"/>
  <c i="1" r="AX104"/>
  <c i="9" r="BI127"/>
  <c r="BH127"/>
  <c r="BG127"/>
  <c r="BF127"/>
  <c r="T127"/>
  <c r="T126"/>
  <c r="T125"/>
  <c r="R127"/>
  <c r="R126"/>
  <c r="R125"/>
  <c r="P127"/>
  <c r="P126"/>
  <c r="P125"/>
  <c i="1" r="AU104"/>
  <c i="9" r="J121"/>
  <c r="F121"/>
  <c r="F119"/>
  <c r="E117"/>
  <c r="J95"/>
  <c r="F95"/>
  <c r="F93"/>
  <c r="E91"/>
  <c r="J28"/>
  <c r="E28"/>
  <c r="J96"/>
  <c r="J27"/>
  <c r="J22"/>
  <c r="E22"/>
  <c r="F122"/>
  <c r="J21"/>
  <c r="J16"/>
  <c r="J119"/>
  <c r="E7"/>
  <c r="E85"/>
  <c i="8" r="J41"/>
  <c r="J40"/>
  <c i="1" r="AY103"/>
  <c i="8" r="J39"/>
  <c i="1" r="AX103"/>
  <c i="8" r="BI127"/>
  <c r="BH127"/>
  <c r="BG127"/>
  <c r="BF127"/>
  <c r="T127"/>
  <c r="T126"/>
  <c r="T125"/>
  <c r="R127"/>
  <c r="R126"/>
  <c r="R125"/>
  <c r="P127"/>
  <c r="P126"/>
  <c r="P125"/>
  <c i="1" r="AU103"/>
  <c i="8" r="J121"/>
  <c r="F121"/>
  <c r="F119"/>
  <c r="E117"/>
  <c r="J95"/>
  <c r="F95"/>
  <c r="F93"/>
  <c r="E91"/>
  <c r="J28"/>
  <c r="E28"/>
  <c r="J122"/>
  <c r="J27"/>
  <c r="J22"/>
  <c r="E22"/>
  <c r="F122"/>
  <c r="J21"/>
  <c r="J16"/>
  <c r="J119"/>
  <c r="E7"/>
  <c r="E85"/>
  <c i="7" r="J41"/>
  <c r="J40"/>
  <c i="1" r="AY102"/>
  <c i="7" r="J39"/>
  <c i="1" r="AX102"/>
  <c i="7" r="BI127"/>
  <c r="BH127"/>
  <c r="BG127"/>
  <c r="BF127"/>
  <c r="T127"/>
  <c r="T126"/>
  <c r="T125"/>
  <c r="R127"/>
  <c r="R126"/>
  <c r="R125"/>
  <c r="P127"/>
  <c r="P126"/>
  <c r="P125"/>
  <c i="1" r="AU102"/>
  <c i="7" r="J121"/>
  <c r="F121"/>
  <c r="F119"/>
  <c r="E117"/>
  <c r="J95"/>
  <c r="F95"/>
  <c r="F93"/>
  <c r="E91"/>
  <c r="J28"/>
  <c r="E28"/>
  <c r="J122"/>
  <c r="J27"/>
  <c r="J22"/>
  <c r="E22"/>
  <c r="F122"/>
  <c r="J21"/>
  <c r="J16"/>
  <c r="J119"/>
  <c r="E7"/>
  <c r="E111"/>
  <c i="6" r="J41"/>
  <c r="J40"/>
  <c i="1" r="AY101"/>
  <c i="6" r="J39"/>
  <c i="1" r="AX101"/>
  <c i="6" r="BI127"/>
  <c r="BH127"/>
  <c r="BG127"/>
  <c r="BF127"/>
  <c r="T127"/>
  <c r="T126"/>
  <c r="T125"/>
  <c r="R127"/>
  <c r="R126"/>
  <c r="R125"/>
  <c r="P127"/>
  <c r="P126"/>
  <c r="P125"/>
  <c i="1" r="AU101"/>
  <c i="6" r="J121"/>
  <c r="F121"/>
  <c r="F119"/>
  <c r="E117"/>
  <c r="J95"/>
  <c r="F95"/>
  <c r="F93"/>
  <c r="E91"/>
  <c r="J28"/>
  <c r="E28"/>
  <c r="J96"/>
  <c r="J27"/>
  <c r="J22"/>
  <c r="E22"/>
  <c r="F96"/>
  <c r="J21"/>
  <c r="J16"/>
  <c r="J119"/>
  <c r="E7"/>
  <c r="E85"/>
  <c i="5" r="J41"/>
  <c r="J40"/>
  <c i="1" r="AY100"/>
  <c i="5" r="J39"/>
  <c i="1" r="AX100"/>
  <c i="5" r="BI127"/>
  <c r="BH127"/>
  <c r="BG127"/>
  <c r="BF127"/>
  <c r="T127"/>
  <c r="T126"/>
  <c r="T125"/>
  <c r="R127"/>
  <c r="R126"/>
  <c r="R125"/>
  <c r="P127"/>
  <c r="P126"/>
  <c r="P125"/>
  <c i="1" r="AU100"/>
  <c i="5" r="J121"/>
  <c r="F121"/>
  <c r="F119"/>
  <c r="E117"/>
  <c r="J95"/>
  <c r="F95"/>
  <c r="F93"/>
  <c r="E91"/>
  <c r="J28"/>
  <c r="E28"/>
  <c r="J122"/>
  <c r="J27"/>
  <c r="J22"/>
  <c r="E22"/>
  <c r="F122"/>
  <c r="J21"/>
  <c r="J16"/>
  <c r="J119"/>
  <c r="E7"/>
  <c r="E85"/>
  <c i="4" r="J39"/>
  <c r="J38"/>
  <c i="1" r="AY98"/>
  <c i="4" r="J37"/>
  <c i="1" r="AX98"/>
  <c i="4" r="BI1034"/>
  <c r="BH1034"/>
  <c r="BG1034"/>
  <c r="BF1034"/>
  <c r="T1034"/>
  <c r="R1034"/>
  <c r="P1034"/>
  <c r="BI1032"/>
  <c r="BH1032"/>
  <c r="BG1032"/>
  <c r="BF1032"/>
  <c r="T1032"/>
  <c r="R1032"/>
  <c r="P1032"/>
  <c r="BI1030"/>
  <c r="BH1030"/>
  <c r="BG1030"/>
  <c r="BF1030"/>
  <c r="T1030"/>
  <c r="R1030"/>
  <c r="P1030"/>
  <c r="BI1028"/>
  <c r="BH1028"/>
  <c r="BG1028"/>
  <c r="BF1028"/>
  <c r="T1028"/>
  <c r="R1028"/>
  <c r="P1028"/>
  <c r="BI1026"/>
  <c r="BH1026"/>
  <c r="BG1026"/>
  <c r="BF1026"/>
  <c r="T1026"/>
  <c r="R1026"/>
  <c r="P1026"/>
  <c r="BI1024"/>
  <c r="BH1024"/>
  <c r="BG1024"/>
  <c r="BF1024"/>
  <c r="T1024"/>
  <c r="R1024"/>
  <c r="P1024"/>
  <c r="BI1022"/>
  <c r="BH1022"/>
  <c r="BG1022"/>
  <c r="BF1022"/>
  <c r="T1022"/>
  <c r="R1022"/>
  <c r="P1022"/>
  <c r="BI1020"/>
  <c r="BH1020"/>
  <c r="BG1020"/>
  <c r="BF1020"/>
  <c r="T1020"/>
  <c r="R1020"/>
  <c r="P1020"/>
  <c r="BI1018"/>
  <c r="BH1018"/>
  <c r="BG1018"/>
  <c r="BF1018"/>
  <c r="T1018"/>
  <c r="R1018"/>
  <c r="P1018"/>
  <c r="BI1016"/>
  <c r="BH1016"/>
  <c r="BG1016"/>
  <c r="BF1016"/>
  <c r="T1016"/>
  <c r="R1016"/>
  <c r="P1016"/>
  <c r="BI1014"/>
  <c r="BH1014"/>
  <c r="BG1014"/>
  <c r="BF1014"/>
  <c r="T1014"/>
  <c r="R1014"/>
  <c r="P1014"/>
  <c r="BI1012"/>
  <c r="BH1012"/>
  <c r="BG1012"/>
  <c r="BF1012"/>
  <c r="T1012"/>
  <c r="R1012"/>
  <c r="P1012"/>
  <c r="BI1010"/>
  <c r="BH1010"/>
  <c r="BG1010"/>
  <c r="BF1010"/>
  <c r="T1010"/>
  <c r="R1010"/>
  <c r="P1010"/>
  <c r="BI1008"/>
  <c r="BH1008"/>
  <c r="BG1008"/>
  <c r="BF1008"/>
  <c r="T1008"/>
  <c r="R1008"/>
  <c r="P1008"/>
  <c r="BI1006"/>
  <c r="BH1006"/>
  <c r="BG1006"/>
  <c r="BF1006"/>
  <c r="T1006"/>
  <c r="R1006"/>
  <c r="P1006"/>
  <c r="BI1004"/>
  <c r="BH1004"/>
  <c r="BG1004"/>
  <c r="BF1004"/>
  <c r="T1004"/>
  <c r="R1004"/>
  <c r="P1004"/>
  <c r="BI1003"/>
  <c r="BH1003"/>
  <c r="BG1003"/>
  <c r="BF1003"/>
  <c r="T1003"/>
  <c r="R1003"/>
  <c r="P1003"/>
  <c r="BI1002"/>
  <c r="BH1002"/>
  <c r="BG1002"/>
  <c r="BF1002"/>
  <c r="T1002"/>
  <c r="R1002"/>
  <c r="P1002"/>
  <c r="BI1001"/>
  <c r="BH1001"/>
  <c r="BG1001"/>
  <c r="BF1001"/>
  <c r="T1001"/>
  <c r="R1001"/>
  <c r="P1001"/>
  <c r="BI1000"/>
  <c r="BH1000"/>
  <c r="BG1000"/>
  <c r="BF1000"/>
  <c r="T1000"/>
  <c r="R1000"/>
  <c r="P1000"/>
  <c r="BI994"/>
  <c r="BH994"/>
  <c r="BG994"/>
  <c r="BF994"/>
  <c r="T994"/>
  <c r="T993"/>
  <c r="R994"/>
  <c r="R993"/>
  <c r="P994"/>
  <c r="P993"/>
  <c r="BI991"/>
  <c r="BH991"/>
  <c r="BG991"/>
  <c r="BF991"/>
  <c r="T991"/>
  <c r="R991"/>
  <c r="P991"/>
  <c r="BI989"/>
  <c r="BH989"/>
  <c r="BG989"/>
  <c r="BF989"/>
  <c r="T989"/>
  <c r="R989"/>
  <c r="P989"/>
  <c r="BI983"/>
  <c r="BH983"/>
  <c r="BG983"/>
  <c r="BF983"/>
  <c r="T983"/>
  <c r="R983"/>
  <c r="P983"/>
  <c r="BI979"/>
  <c r="BH979"/>
  <c r="BG979"/>
  <c r="BF979"/>
  <c r="T979"/>
  <c r="R979"/>
  <c r="P979"/>
  <c r="BI977"/>
  <c r="BH977"/>
  <c r="BG977"/>
  <c r="BF977"/>
  <c r="T977"/>
  <c r="R977"/>
  <c r="P977"/>
  <c r="BI976"/>
  <c r="BH976"/>
  <c r="BG976"/>
  <c r="BF976"/>
  <c r="T976"/>
  <c r="R976"/>
  <c r="P976"/>
  <c r="BI971"/>
  <c r="BH971"/>
  <c r="BG971"/>
  <c r="BF971"/>
  <c r="T971"/>
  <c r="T970"/>
  <c r="R971"/>
  <c r="R970"/>
  <c r="P971"/>
  <c r="P970"/>
  <c r="BI969"/>
  <c r="BH969"/>
  <c r="BG969"/>
  <c r="BF969"/>
  <c r="T969"/>
  <c r="R969"/>
  <c r="P969"/>
  <c r="BI968"/>
  <c r="BH968"/>
  <c r="BG968"/>
  <c r="BF968"/>
  <c r="T968"/>
  <c r="R968"/>
  <c r="P968"/>
  <c r="BI966"/>
  <c r="BH966"/>
  <c r="BG966"/>
  <c r="BF966"/>
  <c r="T966"/>
  <c r="R966"/>
  <c r="P966"/>
  <c r="BI965"/>
  <c r="BH965"/>
  <c r="BG965"/>
  <c r="BF965"/>
  <c r="T965"/>
  <c r="R965"/>
  <c r="P965"/>
  <c r="BI962"/>
  <c r="BH962"/>
  <c r="BG962"/>
  <c r="BF962"/>
  <c r="T962"/>
  <c r="R962"/>
  <c r="P962"/>
  <c r="BI957"/>
  <c r="BH957"/>
  <c r="BG957"/>
  <c r="BF957"/>
  <c r="T957"/>
  <c r="R957"/>
  <c r="P957"/>
  <c r="BI956"/>
  <c r="BH956"/>
  <c r="BG956"/>
  <c r="BF956"/>
  <c r="T956"/>
  <c r="R956"/>
  <c r="P956"/>
  <c r="BI955"/>
  <c r="BH955"/>
  <c r="BG955"/>
  <c r="BF955"/>
  <c r="T955"/>
  <c r="R955"/>
  <c r="P955"/>
  <c r="BI954"/>
  <c r="BH954"/>
  <c r="BG954"/>
  <c r="BF954"/>
  <c r="T954"/>
  <c r="R954"/>
  <c r="P954"/>
  <c r="BI952"/>
  <c r="BH952"/>
  <c r="BG952"/>
  <c r="BF952"/>
  <c r="T952"/>
  <c r="R952"/>
  <c r="P952"/>
  <c r="BI946"/>
  <c r="BH946"/>
  <c r="BG946"/>
  <c r="BF946"/>
  <c r="T946"/>
  <c r="R946"/>
  <c r="P946"/>
  <c r="BI944"/>
  <c r="BH944"/>
  <c r="BG944"/>
  <c r="BF944"/>
  <c r="T944"/>
  <c r="R944"/>
  <c r="P944"/>
  <c r="BI941"/>
  <c r="BH941"/>
  <c r="BG941"/>
  <c r="BF941"/>
  <c r="T941"/>
  <c r="R941"/>
  <c r="P941"/>
  <c r="BI936"/>
  <c r="BH936"/>
  <c r="BG936"/>
  <c r="BF936"/>
  <c r="T936"/>
  <c r="R936"/>
  <c r="P936"/>
  <c r="BI933"/>
  <c r="BH933"/>
  <c r="BG933"/>
  <c r="BF933"/>
  <c r="T933"/>
  <c r="R933"/>
  <c r="P933"/>
  <c r="BI927"/>
  <c r="BH927"/>
  <c r="BG927"/>
  <c r="BF927"/>
  <c r="T927"/>
  <c r="R927"/>
  <c r="P927"/>
  <c r="BI926"/>
  <c r="BH926"/>
  <c r="BG926"/>
  <c r="BF926"/>
  <c r="T926"/>
  <c r="R926"/>
  <c r="P926"/>
  <c r="BI925"/>
  <c r="BH925"/>
  <c r="BG925"/>
  <c r="BF925"/>
  <c r="T925"/>
  <c r="R925"/>
  <c r="P925"/>
  <c r="BI924"/>
  <c r="BH924"/>
  <c r="BG924"/>
  <c r="BF924"/>
  <c r="T924"/>
  <c r="R924"/>
  <c r="P924"/>
  <c r="BI922"/>
  <c r="BH922"/>
  <c r="BG922"/>
  <c r="BF922"/>
  <c r="T922"/>
  <c r="R922"/>
  <c r="P922"/>
  <c r="BI920"/>
  <c r="BH920"/>
  <c r="BG920"/>
  <c r="BF920"/>
  <c r="T920"/>
  <c r="R920"/>
  <c r="P920"/>
  <c r="BI919"/>
  <c r="BH919"/>
  <c r="BG919"/>
  <c r="BF919"/>
  <c r="T919"/>
  <c r="R919"/>
  <c r="P919"/>
  <c r="BI916"/>
  <c r="BH916"/>
  <c r="BG916"/>
  <c r="BF916"/>
  <c r="T916"/>
  <c r="R916"/>
  <c r="P916"/>
  <c r="BI910"/>
  <c r="BH910"/>
  <c r="BG910"/>
  <c r="BF910"/>
  <c r="T910"/>
  <c r="R910"/>
  <c r="P910"/>
  <c r="BI908"/>
  <c r="BH908"/>
  <c r="BG908"/>
  <c r="BF908"/>
  <c r="T908"/>
  <c r="R908"/>
  <c r="P908"/>
  <c r="BI904"/>
  <c r="BH904"/>
  <c r="BG904"/>
  <c r="BF904"/>
  <c r="T904"/>
  <c r="R904"/>
  <c r="P904"/>
  <c r="BI901"/>
  <c r="BH901"/>
  <c r="BG901"/>
  <c r="BF901"/>
  <c r="T901"/>
  <c r="R901"/>
  <c r="P901"/>
  <c r="BI897"/>
  <c r="BH897"/>
  <c r="BG897"/>
  <c r="BF897"/>
  <c r="T897"/>
  <c r="R897"/>
  <c r="P897"/>
  <c r="BI894"/>
  <c r="BH894"/>
  <c r="BG894"/>
  <c r="BF894"/>
  <c r="T894"/>
  <c r="R894"/>
  <c r="P894"/>
  <c r="BI890"/>
  <c r="BH890"/>
  <c r="BG890"/>
  <c r="BF890"/>
  <c r="T890"/>
  <c r="R890"/>
  <c r="P890"/>
  <c r="BI889"/>
  <c r="BH889"/>
  <c r="BG889"/>
  <c r="BF889"/>
  <c r="T889"/>
  <c r="R889"/>
  <c r="P889"/>
  <c r="BI888"/>
  <c r="BH888"/>
  <c r="BG888"/>
  <c r="BF888"/>
  <c r="T888"/>
  <c r="R888"/>
  <c r="P888"/>
  <c r="BI885"/>
  <c r="BH885"/>
  <c r="BG885"/>
  <c r="BF885"/>
  <c r="T885"/>
  <c r="R885"/>
  <c r="P885"/>
  <c r="BI883"/>
  <c r="BH883"/>
  <c r="BG883"/>
  <c r="BF883"/>
  <c r="T883"/>
  <c r="R883"/>
  <c r="P883"/>
  <c r="BI882"/>
  <c r="BH882"/>
  <c r="BG882"/>
  <c r="BF882"/>
  <c r="T882"/>
  <c r="R882"/>
  <c r="P882"/>
  <c r="BI880"/>
  <c r="BH880"/>
  <c r="BG880"/>
  <c r="BF880"/>
  <c r="T880"/>
  <c r="R880"/>
  <c r="P880"/>
  <c r="BI878"/>
  <c r="BH878"/>
  <c r="BG878"/>
  <c r="BF878"/>
  <c r="T878"/>
  <c r="R878"/>
  <c r="P878"/>
  <c r="BI876"/>
  <c r="BH876"/>
  <c r="BG876"/>
  <c r="BF876"/>
  <c r="T876"/>
  <c r="R876"/>
  <c r="P876"/>
  <c r="BI874"/>
  <c r="BH874"/>
  <c r="BG874"/>
  <c r="BF874"/>
  <c r="T874"/>
  <c r="R874"/>
  <c r="P874"/>
  <c r="BI872"/>
  <c r="BH872"/>
  <c r="BG872"/>
  <c r="BF872"/>
  <c r="T872"/>
  <c r="R872"/>
  <c r="P872"/>
  <c r="BI870"/>
  <c r="BH870"/>
  <c r="BG870"/>
  <c r="BF870"/>
  <c r="T870"/>
  <c r="R870"/>
  <c r="P870"/>
  <c r="BI868"/>
  <c r="BH868"/>
  <c r="BG868"/>
  <c r="BF868"/>
  <c r="T868"/>
  <c r="R868"/>
  <c r="P868"/>
  <c r="BI866"/>
  <c r="BH866"/>
  <c r="BG866"/>
  <c r="BF866"/>
  <c r="T866"/>
  <c r="R866"/>
  <c r="P866"/>
  <c r="BI864"/>
  <c r="BH864"/>
  <c r="BG864"/>
  <c r="BF864"/>
  <c r="T864"/>
  <c r="R864"/>
  <c r="P864"/>
  <c r="BI862"/>
  <c r="BH862"/>
  <c r="BG862"/>
  <c r="BF862"/>
  <c r="T862"/>
  <c r="R862"/>
  <c r="P862"/>
  <c r="BI860"/>
  <c r="BH860"/>
  <c r="BG860"/>
  <c r="BF860"/>
  <c r="T860"/>
  <c r="R860"/>
  <c r="P860"/>
  <c r="BI858"/>
  <c r="BH858"/>
  <c r="BG858"/>
  <c r="BF858"/>
  <c r="T858"/>
  <c r="R858"/>
  <c r="P858"/>
  <c r="BI856"/>
  <c r="BH856"/>
  <c r="BG856"/>
  <c r="BF856"/>
  <c r="T856"/>
  <c r="R856"/>
  <c r="P856"/>
  <c r="BI854"/>
  <c r="BH854"/>
  <c r="BG854"/>
  <c r="BF854"/>
  <c r="T854"/>
  <c r="R854"/>
  <c r="P854"/>
  <c r="BI852"/>
  <c r="BH852"/>
  <c r="BG852"/>
  <c r="BF852"/>
  <c r="T852"/>
  <c r="R852"/>
  <c r="P852"/>
  <c r="BI850"/>
  <c r="BH850"/>
  <c r="BG850"/>
  <c r="BF850"/>
  <c r="T850"/>
  <c r="R850"/>
  <c r="P850"/>
  <c r="BI848"/>
  <c r="BH848"/>
  <c r="BG848"/>
  <c r="BF848"/>
  <c r="T848"/>
  <c r="R848"/>
  <c r="P848"/>
  <c r="BI846"/>
  <c r="BH846"/>
  <c r="BG846"/>
  <c r="BF846"/>
  <c r="T846"/>
  <c r="R846"/>
  <c r="P846"/>
  <c r="BI844"/>
  <c r="BH844"/>
  <c r="BG844"/>
  <c r="BF844"/>
  <c r="T844"/>
  <c r="R844"/>
  <c r="P844"/>
  <c r="BI842"/>
  <c r="BH842"/>
  <c r="BG842"/>
  <c r="BF842"/>
  <c r="T842"/>
  <c r="R842"/>
  <c r="P842"/>
  <c r="BI840"/>
  <c r="BH840"/>
  <c r="BG840"/>
  <c r="BF840"/>
  <c r="T840"/>
  <c r="R840"/>
  <c r="P840"/>
  <c r="BI838"/>
  <c r="BH838"/>
  <c r="BG838"/>
  <c r="BF838"/>
  <c r="T838"/>
  <c r="R838"/>
  <c r="P838"/>
  <c r="BI836"/>
  <c r="BH836"/>
  <c r="BG836"/>
  <c r="BF836"/>
  <c r="T836"/>
  <c r="R836"/>
  <c r="P836"/>
  <c r="BI834"/>
  <c r="BH834"/>
  <c r="BG834"/>
  <c r="BF834"/>
  <c r="T834"/>
  <c r="R834"/>
  <c r="P834"/>
  <c r="BI832"/>
  <c r="BH832"/>
  <c r="BG832"/>
  <c r="BF832"/>
  <c r="T832"/>
  <c r="R832"/>
  <c r="P832"/>
  <c r="BI830"/>
  <c r="BH830"/>
  <c r="BG830"/>
  <c r="BF830"/>
  <c r="T830"/>
  <c r="R830"/>
  <c r="P830"/>
  <c r="BI828"/>
  <c r="BH828"/>
  <c r="BG828"/>
  <c r="BF828"/>
  <c r="T828"/>
  <c r="R828"/>
  <c r="P828"/>
  <c r="BI826"/>
  <c r="BH826"/>
  <c r="BG826"/>
  <c r="BF826"/>
  <c r="T826"/>
  <c r="R826"/>
  <c r="P826"/>
  <c r="BI824"/>
  <c r="BH824"/>
  <c r="BG824"/>
  <c r="BF824"/>
  <c r="T824"/>
  <c r="R824"/>
  <c r="P824"/>
  <c r="BI822"/>
  <c r="BH822"/>
  <c r="BG822"/>
  <c r="BF822"/>
  <c r="T822"/>
  <c r="R822"/>
  <c r="P822"/>
  <c r="BI820"/>
  <c r="BH820"/>
  <c r="BG820"/>
  <c r="BF820"/>
  <c r="T820"/>
  <c r="R820"/>
  <c r="P820"/>
  <c r="BI818"/>
  <c r="BH818"/>
  <c r="BG818"/>
  <c r="BF818"/>
  <c r="T818"/>
  <c r="R818"/>
  <c r="P818"/>
  <c r="BI816"/>
  <c r="BH816"/>
  <c r="BG816"/>
  <c r="BF816"/>
  <c r="T816"/>
  <c r="R816"/>
  <c r="P816"/>
  <c r="BI814"/>
  <c r="BH814"/>
  <c r="BG814"/>
  <c r="BF814"/>
  <c r="T814"/>
  <c r="R814"/>
  <c r="P814"/>
  <c r="BI812"/>
  <c r="BH812"/>
  <c r="BG812"/>
  <c r="BF812"/>
  <c r="T812"/>
  <c r="R812"/>
  <c r="P812"/>
  <c r="BI810"/>
  <c r="BH810"/>
  <c r="BG810"/>
  <c r="BF810"/>
  <c r="T810"/>
  <c r="R810"/>
  <c r="P810"/>
  <c r="BI805"/>
  <c r="BH805"/>
  <c r="BG805"/>
  <c r="BF805"/>
  <c r="T805"/>
  <c r="R805"/>
  <c r="P805"/>
  <c r="BI800"/>
  <c r="BH800"/>
  <c r="BG800"/>
  <c r="BF800"/>
  <c r="T800"/>
  <c r="R800"/>
  <c r="P800"/>
  <c r="BI798"/>
  <c r="BH798"/>
  <c r="BG798"/>
  <c r="BF798"/>
  <c r="T798"/>
  <c r="R798"/>
  <c r="P798"/>
  <c r="BI797"/>
  <c r="BH797"/>
  <c r="BG797"/>
  <c r="BF797"/>
  <c r="T797"/>
  <c r="R797"/>
  <c r="P797"/>
  <c r="BI795"/>
  <c r="BH795"/>
  <c r="BG795"/>
  <c r="BF795"/>
  <c r="T795"/>
  <c r="R795"/>
  <c r="P795"/>
  <c r="BI793"/>
  <c r="BH793"/>
  <c r="BG793"/>
  <c r="BF793"/>
  <c r="T793"/>
  <c r="R793"/>
  <c r="P793"/>
  <c r="BI791"/>
  <c r="BH791"/>
  <c r="BG791"/>
  <c r="BF791"/>
  <c r="T791"/>
  <c r="R791"/>
  <c r="P791"/>
  <c r="BI789"/>
  <c r="BH789"/>
  <c r="BG789"/>
  <c r="BF789"/>
  <c r="T789"/>
  <c r="R789"/>
  <c r="P789"/>
  <c r="BI787"/>
  <c r="BH787"/>
  <c r="BG787"/>
  <c r="BF787"/>
  <c r="T787"/>
  <c r="R787"/>
  <c r="P787"/>
  <c r="BI785"/>
  <c r="BH785"/>
  <c r="BG785"/>
  <c r="BF785"/>
  <c r="T785"/>
  <c r="R785"/>
  <c r="P785"/>
  <c r="BI783"/>
  <c r="BH783"/>
  <c r="BG783"/>
  <c r="BF783"/>
  <c r="T783"/>
  <c r="R783"/>
  <c r="P783"/>
  <c r="BI781"/>
  <c r="BH781"/>
  <c r="BG781"/>
  <c r="BF781"/>
  <c r="T781"/>
  <c r="R781"/>
  <c r="P781"/>
  <c r="BI779"/>
  <c r="BH779"/>
  <c r="BG779"/>
  <c r="BF779"/>
  <c r="T779"/>
  <c r="R779"/>
  <c r="P779"/>
  <c r="BI775"/>
  <c r="BH775"/>
  <c r="BG775"/>
  <c r="BF775"/>
  <c r="T775"/>
  <c r="R775"/>
  <c r="P775"/>
  <c r="BI773"/>
  <c r="BH773"/>
  <c r="BG773"/>
  <c r="BF773"/>
  <c r="T773"/>
  <c r="R773"/>
  <c r="P773"/>
  <c r="BI771"/>
  <c r="BH771"/>
  <c r="BG771"/>
  <c r="BF771"/>
  <c r="T771"/>
  <c r="R771"/>
  <c r="P771"/>
  <c r="BI769"/>
  <c r="BH769"/>
  <c r="BG769"/>
  <c r="BF769"/>
  <c r="T769"/>
  <c r="R769"/>
  <c r="P769"/>
  <c r="BI767"/>
  <c r="BH767"/>
  <c r="BG767"/>
  <c r="BF767"/>
  <c r="T767"/>
  <c r="R767"/>
  <c r="P767"/>
  <c r="BI765"/>
  <c r="BH765"/>
  <c r="BG765"/>
  <c r="BF765"/>
  <c r="T765"/>
  <c r="R765"/>
  <c r="P765"/>
  <c r="BI763"/>
  <c r="BH763"/>
  <c r="BG763"/>
  <c r="BF763"/>
  <c r="T763"/>
  <c r="R763"/>
  <c r="P763"/>
  <c r="BI761"/>
  <c r="BH761"/>
  <c r="BG761"/>
  <c r="BF761"/>
  <c r="T761"/>
  <c r="R761"/>
  <c r="P761"/>
  <c r="BI759"/>
  <c r="BH759"/>
  <c r="BG759"/>
  <c r="BF759"/>
  <c r="T759"/>
  <c r="R759"/>
  <c r="P759"/>
  <c r="BI757"/>
  <c r="BH757"/>
  <c r="BG757"/>
  <c r="BF757"/>
  <c r="T757"/>
  <c r="R757"/>
  <c r="P757"/>
  <c r="BI752"/>
  <c r="BH752"/>
  <c r="BG752"/>
  <c r="BF752"/>
  <c r="T752"/>
  <c r="R752"/>
  <c r="P752"/>
  <c r="BI751"/>
  <c r="BH751"/>
  <c r="BG751"/>
  <c r="BF751"/>
  <c r="T751"/>
  <c r="R751"/>
  <c r="P751"/>
  <c r="BI750"/>
  <c r="BH750"/>
  <c r="BG750"/>
  <c r="BF750"/>
  <c r="T750"/>
  <c r="R750"/>
  <c r="P750"/>
  <c r="BI744"/>
  <c r="BH744"/>
  <c r="BG744"/>
  <c r="BF744"/>
  <c r="T744"/>
  <c r="R744"/>
  <c r="P744"/>
  <c r="BI740"/>
  <c r="BH740"/>
  <c r="BG740"/>
  <c r="BF740"/>
  <c r="T740"/>
  <c r="R740"/>
  <c r="P740"/>
  <c r="BI733"/>
  <c r="BH733"/>
  <c r="BG733"/>
  <c r="BF733"/>
  <c r="T733"/>
  <c r="R733"/>
  <c r="P733"/>
  <c r="BI728"/>
  <c r="BH728"/>
  <c r="BG728"/>
  <c r="BF728"/>
  <c r="T728"/>
  <c r="R728"/>
  <c r="P728"/>
  <c r="BI723"/>
  <c r="BH723"/>
  <c r="BG723"/>
  <c r="BF723"/>
  <c r="T723"/>
  <c r="R723"/>
  <c r="P723"/>
  <c r="BI721"/>
  <c r="BH721"/>
  <c r="BG721"/>
  <c r="BF721"/>
  <c r="T721"/>
  <c r="R721"/>
  <c r="P721"/>
  <c r="BI717"/>
  <c r="BH717"/>
  <c r="BG717"/>
  <c r="BF717"/>
  <c r="T717"/>
  <c r="R717"/>
  <c r="P717"/>
  <c r="BI712"/>
  <c r="BH712"/>
  <c r="BG712"/>
  <c r="BF712"/>
  <c r="T712"/>
  <c r="R712"/>
  <c r="P712"/>
  <c r="BI706"/>
  <c r="BH706"/>
  <c r="BG706"/>
  <c r="BF706"/>
  <c r="T706"/>
  <c r="R706"/>
  <c r="P706"/>
  <c r="BI701"/>
  <c r="BH701"/>
  <c r="BG701"/>
  <c r="BF701"/>
  <c r="T701"/>
  <c r="R701"/>
  <c r="P701"/>
  <c r="BI698"/>
  <c r="BH698"/>
  <c r="BG698"/>
  <c r="BF698"/>
  <c r="T698"/>
  <c r="T697"/>
  <c r="R698"/>
  <c r="R697"/>
  <c r="P698"/>
  <c r="P697"/>
  <c r="BI696"/>
  <c r="BH696"/>
  <c r="BG696"/>
  <c r="BF696"/>
  <c r="T696"/>
  <c r="R696"/>
  <c r="P696"/>
  <c r="BI690"/>
  <c r="BH690"/>
  <c r="BG690"/>
  <c r="BF690"/>
  <c r="T690"/>
  <c r="R690"/>
  <c r="P690"/>
  <c r="BI688"/>
  <c r="BH688"/>
  <c r="BG688"/>
  <c r="BF688"/>
  <c r="T688"/>
  <c r="R688"/>
  <c r="P688"/>
  <c r="BI684"/>
  <c r="BH684"/>
  <c r="BG684"/>
  <c r="BF684"/>
  <c r="T684"/>
  <c r="R684"/>
  <c r="P684"/>
  <c r="BI682"/>
  <c r="BH682"/>
  <c r="BG682"/>
  <c r="BF682"/>
  <c r="T682"/>
  <c r="R682"/>
  <c r="P682"/>
  <c r="BI678"/>
  <c r="BH678"/>
  <c r="BG678"/>
  <c r="BF678"/>
  <c r="T678"/>
  <c r="R678"/>
  <c r="P678"/>
  <c r="BI676"/>
  <c r="BH676"/>
  <c r="BG676"/>
  <c r="BF676"/>
  <c r="T676"/>
  <c r="R676"/>
  <c r="P676"/>
  <c r="BI672"/>
  <c r="BH672"/>
  <c r="BG672"/>
  <c r="BF672"/>
  <c r="T672"/>
  <c r="R672"/>
  <c r="P672"/>
  <c r="BI670"/>
  <c r="BH670"/>
  <c r="BG670"/>
  <c r="BF670"/>
  <c r="T670"/>
  <c r="R670"/>
  <c r="P670"/>
  <c r="BI666"/>
  <c r="BH666"/>
  <c r="BG666"/>
  <c r="BF666"/>
  <c r="T666"/>
  <c r="R666"/>
  <c r="P666"/>
  <c r="BI664"/>
  <c r="BH664"/>
  <c r="BG664"/>
  <c r="BF664"/>
  <c r="T664"/>
  <c r="R664"/>
  <c r="P664"/>
  <c r="BI660"/>
  <c r="BH660"/>
  <c r="BG660"/>
  <c r="BF660"/>
  <c r="T660"/>
  <c r="R660"/>
  <c r="P660"/>
  <c r="BI658"/>
  <c r="BH658"/>
  <c r="BG658"/>
  <c r="BF658"/>
  <c r="T658"/>
  <c r="R658"/>
  <c r="P658"/>
  <c r="BI653"/>
  <c r="BH653"/>
  <c r="BG653"/>
  <c r="BF653"/>
  <c r="T653"/>
  <c r="R653"/>
  <c r="P653"/>
  <c r="BI651"/>
  <c r="BH651"/>
  <c r="BG651"/>
  <c r="BF651"/>
  <c r="T651"/>
  <c r="R651"/>
  <c r="P651"/>
  <c r="BI647"/>
  <c r="BH647"/>
  <c r="BG647"/>
  <c r="BF647"/>
  <c r="T647"/>
  <c r="R647"/>
  <c r="P647"/>
  <c r="BI645"/>
  <c r="BH645"/>
  <c r="BG645"/>
  <c r="BF645"/>
  <c r="T645"/>
  <c r="R645"/>
  <c r="P645"/>
  <c r="BI641"/>
  <c r="BH641"/>
  <c r="BG641"/>
  <c r="BF641"/>
  <c r="T641"/>
  <c r="R641"/>
  <c r="P641"/>
  <c r="BI639"/>
  <c r="BH639"/>
  <c r="BG639"/>
  <c r="BF639"/>
  <c r="T639"/>
  <c r="R639"/>
  <c r="P639"/>
  <c r="BI635"/>
  <c r="BH635"/>
  <c r="BG635"/>
  <c r="BF635"/>
  <c r="T635"/>
  <c r="R635"/>
  <c r="P635"/>
  <c r="BI633"/>
  <c r="BH633"/>
  <c r="BG633"/>
  <c r="BF633"/>
  <c r="T633"/>
  <c r="R633"/>
  <c r="P633"/>
  <c r="BI631"/>
  <c r="BH631"/>
  <c r="BG631"/>
  <c r="BF631"/>
  <c r="T631"/>
  <c r="R631"/>
  <c r="P631"/>
  <c r="BI626"/>
  <c r="BH626"/>
  <c r="BG626"/>
  <c r="BF626"/>
  <c r="T626"/>
  <c r="R626"/>
  <c r="P626"/>
  <c r="BI624"/>
  <c r="BH624"/>
  <c r="BG624"/>
  <c r="BF624"/>
  <c r="T624"/>
  <c r="R624"/>
  <c r="P624"/>
  <c r="BI619"/>
  <c r="BH619"/>
  <c r="BG619"/>
  <c r="BF619"/>
  <c r="T619"/>
  <c r="R619"/>
  <c r="P619"/>
  <c r="BI607"/>
  <c r="BH607"/>
  <c r="BG607"/>
  <c r="BF607"/>
  <c r="T607"/>
  <c r="R607"/>
  <c r="P607"/>
  <c r="BI598"/>
  <c r="BH598"/>
  <c r="BG598"/>
  <c r="BF598"/>
  <c r="T598"/>
  <c r="R598"/>
  <c r="P598"/>
  <c r="BI596"/>
  <c r="BH596"/>
  <c r="BG596"/>
  <c r="BF596"/>
  <c r="T596"/>
  <c r="R596"/>
  <c r="P596"/>
  <c r="BI591"/>
  <c r="BH591"/>
  <c r="BG591"/>
  <c r="BF591"/>
  <c r="T591"/>
  <c r="R591"/>
  <c r="P591"/>
  <c r="BI589"/>
  <c r="BH589"/>
  <c r="BG589"/>
  <c r="BF589"/>
  <c r="T589"/>
  <c r="R589"/>
  <c r="P589"/>
  <c r="BI584"/>
  <c r="BH584"/>
  <c r="BG584"/>
  <c r="BF584"/>
  <c r="T584"/>
  <c r="R584"/>
  <c r="P584"/>
  <c r="BI580"/>
  <c r="BH580"/>
  <c r="BG580"/>
  <c r="BF580"/>
  <c r="T580"/>
  <c r="R580"/>
  <c r="P580"/>
  <c r="BI578"/>
  <c r="BH578"/>
  <c r="BG578"/>
  <c r="BF578"/>
  <c r="T578"/>
  <c r="R578"/>
  <c r="P578"/>
  <c r="BI576"/>
  <c r="BH576"/>
  <c r="BG576"/>
  <c r="BF576"/>
  <c r="T576"/>
  <c r="R576"/>
  <c r="P576"/>
  <c r="BI575"/>
  <c r="BH575"/>
  <c r="BG575"/>
  <c r="BF575"/>
  <c r="T575"/>
  <c r="R575"/>
  <c r="P575"/>
  <c r="BI571"/>
  <c r="BH571"/>
  <c r="BG571"/>
  <c r="BF571"/>
  <c r="T571"/>
  <c r="R571"/>
  <c r="P571"/>
  <c r="BI569"/>
  <c r="BH569"/>
  <c r="BG569"/>
  <c r="BF569"/>
  <c r="T569"/>
  <c r="R569"/>
  <c r="P569"/>
  <c r="BI567"/>
  <c r="BH567"/>
  <c r="BG567"/>
  <c r="BF567"/>
  <c r="T567"/>
  <c r="R567"/>
  <c r="P567"/>
  <c r="BI563"/>
  <c r="BH563"/>
  <c r="BG563"/>
  <c r="BF563"/>
  <c r="T563"/>
  <c r="R563"/>
  <c r="P563"/>
  <c r="BI561"/>
  <c r="BH561"/>
  <c r="BG561"/>
  <c r="BF561"/>
  <c r="T561"/>
  <c r="R561"/>
  <c r="P561"/>
  <c r="BI559"/>
  <c r="BH559"/>
  <c r="BG559"/>
  <c r="BF559"/>
  <c r="T559"/>
  <c r="R559"/>
  <c r="P559"/>
  <c r="BI555"/>
  <c r="BH555"/>
  <c r="BG555"/>
  <c r="BF555"/>
  <c r="T555"/>
  <c r="R555"/>
  <c r="P555"/>
  <c r="BI553"/>
  <c r="BH553"/>
  <c r="BG553"/>
  <c r="BF553"/>
  <c r="T553"/>
  <c r="R553"/>
  <c r="P553"/>
  <c r="BI549"/>
  <c r="BH549"/>
  <c r="BG549"/>
  <c r="BF549"/>
  <c r="T549"/>
  <c r="R549"/>
  <c r="P549"/>
  <c r="BI547"/>
  <c r="BH547"/>
  <c r="BG547"/>
  <c r="BF547"/>
  <c r="T547"/>
  <c r="R547"/>
  <c r="P547"/>
  <c r="BI543"/>
  <c r="BH543"/>
  <c r="BG543"/>
  <c r="BF543"/>
  <c r="T543"/>
  <c r="R543"/>
  <c r="P543"/>
  <c r="BI540"/>
  <c r="BH540"/>
  <c r="BG540"/>
  <c r="BF540"/>
  <c r="T540"/>
  <c r="T539"/>
  <c r="R540"/>
  <c r="R539"/>
  <c r="P540"/>
  <c r="P539"/>
  <c r="BI536"/>
  <c r="BH536"/>
  <c r="BG536"/>
  <c r="BF536"/>
  <c r="T536"/>
  <c r="R536"/>
  <c r="P536"/>
  <c r="BI535"/>
  <c r="BH535"/>
  <c r="BG535"/>
  <c r="BF535"/>
  <c r="T535"/>
  <c r="R535"/>
  <c r="P535"/>
  <c r="BI530"/>
  <c r="BH530"/>
  <c r="BG530"/>
  <c r="BF530"/>
  <c r="T530"/>
  <c r="R530"/>
  <c r="P530"/>
  <c r="BI528"/>
  <c r="BH528"/>
  <c r="BG528"/>
  <c r="BF528"/>
  <c r="T528"/>
  <c r="R528"/>
  <c r="P528"/>
  <c r="BI520"/>
  <c r="BH520"/>
  <c r="BG520"/>
  <c r="BF520"/>
  <c r="T520"/>
  <c r="R520"/>
  <c r="P520"/>
  <c r="BI518"/>
  <c r="BH518"/>
  <c r="BG518"/>
  <c r="BF518"/>
  <c r="T518"/>
  <c r="R518"/>
  <c r="P518"/>
  <c r="BI510"/>
  <c r="BH510"/>
  <c r="BG510"/>
  <c r="BF510"/>
  <c r="T510"/>
  <c r="R510"/>
  <c r="P510"/>
  <c r="BI502"/>
  <c r="BH502"/>
  <c r="BG502"/>
  <c r="BF502"/>
  <c r="T502"/>
  <c r="R502"/>
  <c r="P502"/>
  <c r="BI500"/>
  <c r="BH500"/>
  <c r="BG500"/>
  <c r="BF500"/>
  <c r="T500"/>
  <c r="R500"/>
  <c r="P500"/>
  <c r="BI492"/>
  <c r="BH492"/>
  <c r="BG492"/>
  <c r="BF492"/>
  <c r="T492"/>
  <c r="R492"/>
  <c r="P492"/>
  <c r="BI490"/>
  <c r="BH490"/>
  <c r="BG490"/>
  <c r="BF490"/>
  <c r="T490"/>
  <c r="R490"/>
  <c r="P490"/>
  <c r="BI486"/>
  <c r="BH486"/>
  <c r="BG486"/>
  <c r="BF486"/>
  <c r="T486"/>
  <c r="R486"/>
  <c r="P486"/>
  <c r="BI485"/>
  <c r="BH485"/>
  <c r="BG485"/>
  <c r="BF485"/>
  <c r="T485"/>
  <c r="R485"/>
  <c r="P485"/>
  <c r="BI481"/>
  <c r="BH481"/>
  <c r="BG481"/>
  <c r="BF481"/>
  <c r="T481"/>
  <c r="R481"/>
  <c r="P481"/>
  <c r="BI480"/>
  <c r="BH480"/>
  <c r="BG480"/>
  <c r="BF480"/>
  <c r="T480"/>
  <c r="R480"/>
  <c r="P480"/>
  <c r="BI476"/>
  <c r="BH476"/>
  <c r="BG476"/>
  <c r="BF476"/>
  <c r="T476"/>
  <c r="R476"/>
  <c r="P476"/>
  <c r="BI472"/>
  <c r="BH472"/>
  <c r="BG472"/>
  <c r="BF472"/>
  <c r="T472"/>
  <c r="R472"/>
  <c r="P472"/>
  <c r="BI471"/>
  <c r="BH471"/>
  <c r="BG471"/>
  <c r="BF471"/>
  <c r="T471"/>
  <c r="R471"/>
  <c r="P471"/>
  <c r="BI467"/>
  <c r="BH467"/>
  <c r="BG467"/>
  <c r="BF467"/>
  <c r="T467"/>
  <c r="R467"/>
  <c r="P467"/>
  <c r="BI459"/>
  <c r="BH459"/>
  <c r="BG459"/>
  <c r="BF459"/>
  <c r="T459"/>
  <c r="R459"/>
  <c r="P459"/>
  <c r="BI458"/>
  <c r="BH458"/>
  <c r="BG458"/>
  <c r="BF458"/>
  <c r="T458"/>
  <c r="R458"/>
  <c r="P458"/>
  <c r="BI457"/>
  <c r="BH457"/>
  <c r="BG457"/>
  <c r="BF457"/>
  <c r="T457"/>
  <c r="R457"/>
  <c r="P457"/>
  <c r="BI455"/>
  <c r="BH455"/>
  <c r="BG455"/>
  <c r="BF455"/>
  <c r="T455"/>
  <c r="R455"/>
  <c r="P455"/>
  <c r="BI454"/>
  <c r="BH454"/>
  <c r="BG454"/>
  <c r="BF454"/>
  <c r="T454"/>
  <c r="R454"/>
  <c r="P454"/>
  <c r="BI452"/>
  <c r="BH452"/>
  <c r="BG452"/>
  <c r="BF452"/>
  <c r="T452"/>
  <c r="R452"/>
  <c r="P452"/>
  <c r="BI448"/>
  <c r="BH448"/>
  <c r="BG448"/>
  <c r="BF448"/>
  <c r="T448"/>
  <c r="R448"/>
  <c r="P448"/>
  <c r="BI446"/>
  <c r="BH446"/>
  <c r="BG446"/>
  <c r="BF446"/>
  <c r="T446"/>
  <c r="R446"/>
  <c r="P446"/>
  <c r="BI443"/>
  <c r="BH443"/>
  <c r="BG443"/>
  <c r="BF443"/>
  <c r="T443"/>
  <c r="R443"/>
  <c r="P443"/>
  <c r="BI441"/>
  <c r="BH441"/>
  <c r="BG441"/>
  <c r="BF441"/>
  <c r="T441"/>
  <c r="R441"/>
  <c r="P441"/>
  <c r="BI440"/>
  <c r="BH440"/>
  <c r="BG440"/>
  <c r="BF440"/>
  <c r="T440"/>
  <c r="R440"/>
  <c r="P440"/>
  <c r="BI438"/>
  <c r="BH438"/>
  <c r="BG438"/>
  <c r="BF438"/>
  <c r="T438"/>
  <c r="R438"/>
  <c r="P438"/>
  <c r="BI434"/>
  <c r="BH434"/>
  <c r="BG434"/>
  <c r="BF434"/>
  <c r="T434"/>
  <c r="R434"/>
  <c r="P434"/>
  <c r="BI433"/>
  <c r="BH433"/>
  <c r="BG433"/>
  <c r="BF433"/>
  <c r="T433"/>
  <c r="R433"/>
  <c r="P433"/>
  <c r="BI432"/>
  <c r="BH432"/>
  <c r="BG432"/>
  <c r="BF432"/>
  <c r="T432"/>
  <c r="R432"/>
  <c r="P432"/>
  <c r="BI431"/>
  <c r="BH431"/>
  <c r="BG431"/>
  <c r="BF431"/>
  <c r="T431"/>
  <c r="R431"/>
  <c r="P431"/>
  <c r="BI426"/>
  <c r="BH426"/>
  <c r="BG426"/>
  <c r="BF426"/>
  <c r="T426"/>
  <c r="R426"/>
  <c r="P426"/>
  <c r="BI425"/>
  <c r="BH425"/>
  <c r="BG425"/>
  <c r="BF425"/>
  <c r="T425"/>
  <c r="R425"/>
  <c r="P425"/>
  <c r="BI421"/>
  <c r="BH421"/>
  <c r="BG421"/>
  <c r="BF421"/>
  <c r="T421"/>
  <c r="R421"/>
  <c r="P421"/>
  <c r="BI419"/>
  <c r="BH419"/>
  <c r="BG419"/>
  <c r="BF419"/>
  <c r="T419"/>
  <c r="R419"/>
  <c r="P419"/>
  <c r="BI418"/>
  <c r="BH418"/>
  <c r="BG418"/>
  <c r="BF418"/>
  <c r="T418"/>
  <c r="R418"/>
  <c r="P418"/>
  <c r="BI413"/>
  <c r="BH413"/>
  <c r="BG413"/>
  <c r="BF413"/>
  <c r="T413"/>
  <c r="R413"/>
  <c r="P413"/>
  <c r="BI412"/>
  <c r="BH412"/>
  <c r="BG412"/>
  <c r="BF412"/>
  <c r="T412"/>
  <c r="R412"/>
  <c r="P412"/>
  <c r="BI406"/>
  <c r="BH406"/>
  <c r="BG406"/>
  <c r="BF406"/>
  <c r="T406"/>
  <c r="R406"/>
  <c r="P406"/>
  <c r="BI400"/>
  <c r="BH400"/>
  <c r="BG400"/>
  <c r="BF400"/>
  <c r="T400"/>
  <c r="R400"/>
  <c r="P400"/>
  <c r="BI395"/>
  <c r="BH395"/>
  <c r="BG395"/>
  <c r="BF395"/>
  <c r="T395"/>
  <c r="R395"/>
  <c r="P395"/>
  <c r="BI391"/>
  <c r="BH391"/>
  <c r="BG391"/>
  <c r="BF391"/>
  <c r="T391"/>
  <c r="R391"/>
  <c r="P391"/>
  <c r="BI390"/>
  <c r="BH390"/>
  <c r="BG390"/>
  <c r="BF390"/>
  <c r="T390"/>
  <c r="R390"/>
  <c r="P390"/>
  <c r="BI386"/>
  <c r="BH386"/>
  <c r="BG386"/>
  <c r="BF386"/>
  <c r="T386"/>
  <c r="R386"/>
  <c r="P386"/>
  <c r="BI385"/>
  <c r="BH385"/>
  <c r="BG385"/>
  <c r="BF385"/>
  <c r="T385"/>
  <c r="R385"/>
  <c r="P385"/>
  <c r="BI384"/>
  <c r="BH384"/>
  <c r="BG384"/>
  <c r="BF384"/>
  <c r="T384"/>
  <c r="R384"/>
  <c r="P384"/>
  <c r="BI383"/>
  <c r="BH383"/>
  <c r="BG383"/>
  <c r="BF383"/>
  <c r="T383"/>
  <c r="R383"/>
  <c r="P383"/>
  <c r="BI379"/>
  <c r="BH379"/>
  <c r="BG379"/>
  <c r="BF379"/>
  <c r="T379"/>
  <c r="R379"/>
  <c r="P379"/>
  <c r="BI374"/>
  <c r="BH374"/>
  <c r="BG374"/>
  <c r="BF374"/>
  <c r="T374"/>
  <c r="R374"/>
  <c r="P374"/>
  <c r="BI368"/>
  <c r="BH368"/>
  <c r="BG368"/>
  <c r="BF368"/>
  <c r="T368"/>
  <c r="R368"/>
  <c r="P368"/>
  <c r="BI367"/>
  <c r="BH367"/>
  <c r="BG367"/>
  <c r="BF367"/>
  <c r="T367"/>
  <c r="R367"/>
  <c r="P367"/>
  <c r="BI361"/>
  <c r="BH361"/>
  <c r="BG361"/>
  <c r="BF361"/>
  <c r="T361"/>
  <c r="R361"/>
  <c r="P361"/>
  <c r="BI355"/>
  <c r="BH355"/>
  <c r="BG355"/>
  <c r="BF355"/>
  <c r="T355"/>
  <c r="R355"/>
  <c r="P355"/>
  <c r="BI350"/>
  <c r="BH350"/>
  <c r="BG350"/>
  <c r="BF350"/>
  <c r="T350"/>
  <c r="R350"/>
  <c r="P350"/>
  <c r="BI349"/>
  <c r="BH349"/>
  <c r="BG349"/>
  <c r="BF349"/>
  <c r="T349"/>
  <c r="R349"/>
  <c r="P349"/>
  <c r="BI344"/>
  <c r="BH344"/>
  <c r="BG344"/>
  <c r="BF344"/>
  <c r="T344"/>
  <c r="R344"/>
  <c r="P344"/>
  <c r="BI343"/>
  <c r="BH343"/>
  <c r="BG343"/>
  <c r="BF343"/>
  <c r="T343"/>
  <c r="R343"/>
  <c r="P343"/>
  <c r="BI338"/>
  <c r="BH338"/>
  <c r="BG338"/>
  <c r="BF338"/>
  <c r="T338"/>
  <c r="R338"/>
  <c r="P338"/>
  <c r="BI333"/>
  <c r="BH333"/>
  <c r="BG333"/>
  <c r="BF333"/>
  <c r="T333"/>
  <c r="R333"/>
  <c r="P333"/>
  <c r="BI328"/>
  <c r="BH328"/>
  <c r="BG328"/>
  <c r="BF328"/>
  <c r="T328"/>
  <c r="R328"/>
  <c r="P328"/>
  <c r="BI323"/>
  <c r="BH323"/>
  <c r="BG323"/>
  <c r="BF323"/>
  <c r="T323"/>
  <c r="R323"/>
  <c r="P323"/>
  <c r="BI322"/>
  <c r="BH322"/>
  <c r="BG322"/>
  <c r="BF322"/>
  <c r="T322"/>
  <c r="R322"/>
  <c r="P322"/>
  <c r="BI317"/>
  <c r="BH317"/>
  <c r="BG317"/>
  <c r="BF317"/>
  <c r="T317"/>
  <c r="R317"/>
  <c r="P317"/>
  <c r="BI316"/>
  <c r="BH316"/>
  <c r="BG316"/>
  <c r="BF316"/>
  <c r="T316"/>
  <c r="R316"/>
  <c r="P316"/>
  <c r="BI310"/>
  <c r="BH310"/>
  <c r="BG310"/>
  <c r="BF310"/>
  <c r="T310"/>
  <c r="R310"/>
  <c r="P310"/>
  <c r="BI305"/>
  <c r="BH305"/>
  <c r="BG305"/>
  <c r="BF305"/>
  <c r="T305"/>
  <c r="R305"/>
  <c r="P305"/>
  <c r="BI300"/>
  <c r="BH300"/>
  <c r="BG300"/>
  <c r="BF300"/>
  <c r="T300"/>
  <c r="R300"/>
  <c r="P300"/>
  <c r="BI296"/>
  <c r="BH296"/>
  <c r="BG296"/>
  <c r="BF296"/>
  <c r="T296"/>
  <c r="R296"/>
  <c r="P296"/>
  <c r="BI292"/>
  <c r="BH292"/>
  <c r="BG292"/>
  <c r="BF292"/>
  <c r="T292"/>
  <c r="R292"/>
  <c r="P292"/>
  <c r="BI291"/>
  <c r="BH291"/>
  <c r="BG291"/>
  <c r="BF291"/>
  <c r="T291"/>
  <c r="R291"/>
  <c r="P291"/>
  <c r="BI290"/>
  <c r="BH290"/>
  <c r="BG290"/>
  <c r="BF290"/>
  <c r="T290"/>
  <c r="R290"/>
  <c r="P290"/>
  <c r="BI289"/>
  <c r="BH289"/>
  <c r="BG289"/>
  <c r="BF289"/>
  <c r="T289"/>
  <c r="R289"/>
  <c r="P289"/>
  <c r="BI285"/>
  <c r="BH285"/>
  <c r="BG285"/>
  <c r="BF285"/>
  <c r="T285"/>
  <c r="R285"/>
  <c r="P285"/>
  <c r="BI281"/>
  <c r="BH281"/>
  <c r="BG281"/>
  <c r="BF281"/>
  <c r="T281"/>
  <c r="R281"/>
  <c r="P281"/>
  <c r="BI280"/>
  <c r="BH280"/>
  <c r="BG280"/>
  <c r="BF280"/>
  <c r="T280"/>
  <c r="R280"/>
  <c r="P280"/>
  <c r="BI279"/>
  <c r="BH279"/>
  <c r="BG279"/>
  <c r="BF279"/>
  <c r="T279"/>
  <c r="R279"/>
  <c r="P279"/>
  <c r="BI278"/>
  <c r="BH278"/>
  <c r="BG278"/>
  <c r="BF278"/>
  <c r="T278"/>
  <c r="R278"/>
  <c r="P278"/>
  <c r="BI277"/>
  <c r="BH277"/>
  <c r="BG277"/>
  <c r="BF277"/>
  <c r="T277"/>
  <c r="R277"/>
  <c r="P277"/>
  <c r="BI276"/>
  <c r="BH276"/>
  <c r="BG276"/>
  <c r="BF276"/>
  <c r="T276"/>
  <c r="R276"/>
  <c r="P276"/>
  <c r="BI275"/>
  <c r="BH275"/>
  <c r="BG275"/>
  <c r="BF275"/>
  <c r="T275"/>
  <c r="R275"/>
  <c r="P275"/>
  <c r="BI274"/>
  <c r="BH274"/>
  <c r="BG274"/>
  <c r="BF274"/>
  <c r="T274"/>
  <c r="R274"/>
  <c r="P274"/>
  <c r="BI273"/>
  <c r="BH273"/>
  <c r="BG273"/>
  <c r="BF273"/>
  <c r="T273"/>
  <c r="R273"/>
  <c r="P273"/>
  <c r="BI272"/>
  <c r="BH272"/>
  <c r="BG272"/>
  <c r="BF272"/>
  <c r="T272"/>
  <c r="R272"/>
  <c r="P272"/>
  <c r="BI271"/>
  <c r="BH271"/>
  <c r="BG271"/>
  <c r="BF271"/>
  <c r="T271"/>
  <c r="R271"/>
  <c r="P271"/>
  <c r="BI270"/>
  <c r="BH270"/>
  <c r="BG270"/>
  <c r="BF270"/>
  <c r="T270"/>
  <c r="R270"/>
  <c r="P270"/>
  <c r="BI269"/>
  <c r="BH269"/>
  <c r="BG269"/>
  <c r="BF269"/>
  <c r="T269"/>
  <c r="R269"/>
  <c r="P269"/>
  <c r="BI268"/>
  <c r="BH268"/>
  <c r="BG268"/>
  <c r="BF268"/>
  <c r="T268"/>
  <c r="R268"/>
  <c r="P268"/>
  <c r="BI267"/>
  <c r="BH267"/>
  <c r="BG267"/>
  <c r="BF267"/>
  <c r="T267"/>
  <c r="R267"/>
  <c r="P267"/>
  <c r="BI266"/>
  <c r="BH266"/>
  <c r="BG266"/>
  <c r="BF266"/>
  <c r="T266"/>
  <c r="R266"/>
  <c r="P266"/>
  <c r="BI261"/>
  <c r="BH261"/>
  <c r="BG261"/>
  <c r="BF261"/>
  <c r="T261"/>
  <c r="R261"/>
  <c r="P261"/>
  <c r="BI256"/>
  <c r="BH256"/>
  <c r="BG256"/>
  <c r="BF256"/>
  <c r="T256"/>
  <c r="R256"/>
  <c r="P256"/>
  <c r="BI252"/>
  <c r="BH252"/>
  <c r="BG252"/>
  <c r="BF252"/>
  <c r="T252"/>
  <c r="R252"/>
  <c r="P252"/>
  <c r="BI250"/>
  <c r="BH250"/>
  <c r="BG250"/>
  <c r="BF250"/>
  <c r="T250"/>
  <c r="R250"/>
  <c r="P250"/>
  <c r="BI246"/>
  <c r="BH246"/>
  <c r="BG246"/>
  <c r="BF246"/>
  <c r="T246"/>
  <c r="R246"/>
  <c r="P246"/>
  <c r="BI245"/>
  <c r="BH245"/>
  <c r="BG245"/>
  <c r="BF245"/>
  <c r="T245"/>
  <c r="R245"/>
  <c r="P245"/>
  <c r="BI240"/>
  <c r="BH240"/>
  <c r="BG240"/>
  <c r="BF240"/>
  <c r="T240"/>
  <c r="R240"/>
  <c r="P240"/>
  <c r="BI235"/>
  <c r="BH235"/>
  <c r="BG235"/>
  <c r="BF235"/>
  <c r="T235"/>
  <c r="R235"/>
  <c r="P235"/>
  <c r="BI234"/>
  <c r="BH234"/>
  <c r="BG234"/>
  <c r="BF234"/>
  <c r="T234"/>
  <c r="R234"/>
  <c r="P234"/>
  <c r="BI230"/>
  <c r="BH230"/>
  <c r="BG230"/>
  <c r="BF230"/>
  <c r="T230"/>
  <c r="R230"/>
  <c r="P230"/>
  <c r="BI226"/>
  <c r="BH226"/>
  <c r="BG226"/>
  <c r="BF226"/>
  <c r="T226"/>
  <c r="R226"/>
  <c r="P226"/>
  <c r="BI225"/>
  <c r="BH225"/>
  <c r="BG225"/>
  <c r="BF225"/>
  <c r="T225"/>
  <c r="R225"/>
  <c r="P225"/>
  <c r="BI218"/>
  <c r="BH218"/>
  <c r="BG218"/>
  <c r="BF218"/>
  <c r="T218"/>
  <c r="R218"/>
  <c r="P218"/>
  <c r="BI211"/>
  <c r="BH211"/>
  <c r="BG211"/>
  <c r="BF211"/>
  <c r="T211"/>
  <c r="R211"/>
  <c r="P211"/>
  <c r="BI206"/>
  <c r="BH206"/>
  <c r="BG206"/>
  <c r="BF206"/>
  <c r="T206"/>
  <c r="R206"/>
  <c r="P206"/>
  <c r="BI205"/>
  <c r="BH205"/>
  <c r="BG205"/>
  <c r="BF205"/>
  <c r="T205"/>
  <c r="R205"/>
  <c r="P205"/>
  <c r="BI202"/>
  <c r="BH202"/>
  <c r="BG202"/>
  <c r="BF202"/>
  <c r="T202"/>
  <c r="R202"/>
  <c r="P202"/>
  <c r="BI199"/>
  <c r="BH199"/>
  <c r="BG199"/>
  <c r="BF199"/>
  <c r="T199"/>
  <c r="R199"/>
  <c r="P199"/>
  <c r="BI195"/>
  <c r="BH195"/>
  <c r="BG195"/>
  <c r="BF195"/>
  <c r="T195"/>
  <c r="R195"/>
  <c r="P195"/>
  <c r="BI193"/>
  <c r="BH193"/>
  <c r="BG193"/>
  <c r="BF193"/>
  <c r="T193"/>
  <c r="R193"/>
  <c r="P193"/>
  <c r="BI189"/>
  <c r="BH189"/>
  <c r="BG189"/>
  <c r="BF189"/>
  <c r="T189"/>
  <c r="R189"/>
  <c r="P189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6"/>
  <c r="BH176"/>
  <c r="BG176"/>
  <c r="BF176"/>
  <c r="T176"/>
  <c r="R176"/>
  <c r="P176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6"/>
  <c r="BH166"/>
  <c r="BG166"/>
  <c r="BF166"/>
  <c r="T166"/>
  <c r="R166"/>
  <c r="P166"/>
  <c r="BI164"/>
  <c r="BH164"/>
  <c r="BG164"/>
  <c r="BF164"/>
  <c r="T164"/>
  <c r="R164"/>
  <c r="P164"/>
  <c r="BI161"/>
  <c r="BH161"/>
  <c r="BG161"/>
  <c r="BF161"/>
  <c r="T161"/>
  <c r="R161"/>
  <c r="P161"/>
  <c r="BI157"/>
  <c r="BH157"/>
  <c r="BG157"/>
  <c r="BF157"/>
  <c r="T157"/>
  <c r="R157"/>
  <c r="P157"/>
  <c r="BI153"/>
  <c r="BH153"/>
  <c r="BG153"/>
  <c r="BF153"/>
  <c r="T153"/>
  <c r="R153"/>
  <c r="P153"/>
  <c r="J146"/>
  <c r="F146"/>
  <c r="F144"/>
  <c r="E142"/>
  <c r="J93"/>
  <c r="F93"/>
  <c r="F91"/>
  <c r="E89"/>
  <c r="J26"/>
  <c r="E26"/>
  <c r="J147"/>
  <c r="J25"/>
  <c r="J20"/>
  <c r="E20"/>
  <c r="F147"/>
  <c r="J19"/>
  <c r="J14"/>
  <c r="J91"/>
  <c r="E7"/>
  <c r="E138"/>
  <c i="3" r="J37"/>
  <c r="J36"/>
  <c i="1" r="AY96"/>
  <c i="3" r="J35"/>
  <c i="1" r="AX96"/>
  <c i="3" r="BI141"/>
  <c r="BH141"/>
  <c r="BG141"/>
  <c r="BF141"/>
  <c r="T141"/>
  <c r="R141"/>
  <c r="P141"/>
  <c r="BI139"/>
  <c r="BH139"/>
  <c r="BG139"/>
  <c r="BF139"/>
  <c r="T139"/>
  <c r="R139"/>
  <c r="P139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J116"/>
  <c r="F116"/>
  <c r="F114"/>
  <c r="E112"/>
  <c r="J91"/>
  <c r="F91"/>
  <c r="F89"/>
  <c r="E87"/>
  <c r="J24"/>
  <c r="E24"/>
  <c r="J92"/>
  <c r="J23"/>
  <c r="J18"/>
  <c r="E18"/>
  <c r="F117"/>
  <c r="J17"/>
  <c r="J12"/>
  <c r="J114"/>
  <c r="E7"/>
  <c r="E110"/>
  <c i="2" r="J37"/>
  <c r="J36"/>
  <c i="1" r="AY95"/>
  <c i="2" r="J35"/>
  <c i="1" r="AX95"/>
  <c i="2" r="BI149"/>
  <c r="BH149"/>
  <c r="BG149"/>
  <c r="BF149"/>
  <c r="T149"/>
  <c r="T148"/>
  <c r="R149"/>
  <c r="R148"/>
  <c r="P149"/>
  <c r="P148"/>
  <c r="BI146"/>
  <c r="BH146"/>
  <c r="BG146"/>
  <c r="BF146"/>
  <c r="T146"/>
  <c r="T145"/>
  <c r="R146"/>
  <c r="R145"/>
  <c r="P146"/>
  <c r="P145"/>
  <c r="BI143"/>
  <c r="BH143"/>
  <c r="BG143"/>
  <c r="BF143"/>
  <c r="T143"/>
  <c r="R143"/>
  <c r="P143"/>
  <c r="BI141"/>
  <c r="BH141"/>
  <c r="BG141"/>
  <c r="BF141"/>
  <c r="T141"/>
  <c r="R141"/>
  <c r="P141"/>
  <c r="BI138"/>
  <c r="BH138"/>
  <c r="BG138"/>
  <c r="BF138"/>
  <c r="T138"/>
  <c r="R138"/>
  <c r="P138"/>
  <c r="BI136"/>
  <c r="BH136"/>
  <c r="BG136"/>
  <c r="BF136"/>
  <c r="T136"/>
  <c r="R136"/>
  <c r="P136"/>
  <c r="BI133"/>
  <c r="BH133"/>
  <c r="BG133"/>
  <c r="BF133"/>
  <c r="T133"/>
  <c r="T132"/>
  <c r="R133"/>
  <c r="R132"/>
  <c r="P133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J119"/>
  <c r="F119"/>
  <c r="F117"/>
  <c r="E115"/>
  <c r="J91"/>
  <c r="F91"/>
  <c r="F89"/>
  <c r="E87"/>
  <c r="J24"/>
  <c r="E24"/>
  <c r="J120"/>
  <c r="J23"/>
  <c r="J18"/>
  <c r="E18"/>
  <c r="F92"/>
  <c r="J17"/>
  <c r="J12"/>
  <c r="J89"/>
  <c r="E7"/>
  <c r="E113"/>
  <c i="1" r="L90"/>
  <c r="AM90"/>
  <c r="AM89"/>
  <c r="L89"/>
  <c r="AM87"/>
  <c r="L87"/>
  <c r="L85"/>
  <c r="L84"/>
  <c i="2" r="J143"/>
  <c r="J138"/>
  <c r="J130"/>
  <c i="1" r="AS99"/>
  <c i="3" r="J134"/>
  <c r="BK124"/>
  <c r="J123"/>
  <c i="4" r="J966"/>
  <c r="J876"/>
  <c r="BK814"/>
  <c r="J767"/>
  <c r="J576"/>
  <c r="BK486"/>
  <c r="J421"/>
  <c r="J338"/>
  <c r="BK280"/>
  <c r="J206"/>
  <c r="J1004"/>
  <c r="BK878"/>
  <c r="BK797"/>
  <c r="J678"/>
  <c r="J596"/>
  <c r="BK502"/>
  <c r="J459"/>
  <c r="BK433"/>
  <c r="J291"/>
  <c r="J250"/>
  <c r="J181"/>
  <c r="J957"/>
  <c r="J874"/>
  <c r="J854"/>
  <c r="J791"/>
  <c r="BK733"/>
  <c r="BK653"/>
  <c r="J555"/>
  <c r="BK452"/>
  <c r="BK431"/>
  <c r="J343"/>
  <c r="J1003"/>
  <c r="J952"/>
  <c r="J862"/>
  <c r="BK834"/>
  <c r="J781"/>
  <c r="BK728"/>
  <c r="J480"/>
  <c r="BK440"/>
  <c r="BK328"/>
  <c r="J246"/>
  <c r="BK991"/>
  <c r="BK946"/>
  <c r="BK897"/>
  <c r="J787"/>
  <c r="BK696"/>
  <c r="BK619"/>
  <c r="BK555"/>
  <c r="J431"/>
  <c r="BK338"/>
  <c r="BK289"/>
  <c r="J173"/>
  <c r="J889"/>
  <c r="BK844"/>
  <c r="J798"/>
  <c r="J717"/>
  <c r="BK647"/>
  <c r="J471"/>
  <c r="J367"/>
  <c r="BK218"/>
  <c r="J1016"/>
  <c r="J971"/>
  <c r="J908"/>
  <c r="BK874"/>
  <c r="J810"/>
  <c r="J723"/>
  <c r="BK651"/>
  <c r="BK589"/>
  <c r="J458"/>
  <c r="J349"/>
  <c r="BK277"/>
  <c r="BK250"/>
  <c r="J185"/>
  <c r="BK1034"/>
  <c r="J1024"/>
  <c r="BK969"/>
  <c r="BK927"/>
  <c r="J870"/>
  <c r="BK805"/>
  <c r="J706"/>
  <c r="BK633"/>
  <c r="J549"/>
  <c r="J500"/>
  <c r="J350"/>
  <c r="BK296"/>
  <c r="J234"/>
  <c r="BK175"/>
  <c i="6" r="BK127"/>
  <c r="F41"/>
  <c i="1" r="BD101"/>
  <c i="7" r="F39"/>
  <c i="1" r="BB102"/>
  <c i="8" r="F39"/>
  <c i="1" r="BB103"/>
  <c i="10" r="BK127"/>
  <c i="11" r="J127"/>
  <c r="J38"/>
  <c i="1" r="AW106"/>
  <c i="13" r="J123"/>
  <c i="14" r="BK217"/>
  <c r="J156"/>
  <c r="BK197"/>
  <c r="BK210"/>
  <c r="BK190"/>
  <c r="BK143"/>
  <c r="J157"/>
  <c r="BK156"/>
  <c r="BK194"/>
  <c i="15" r="BK155"/>
  <c r="J151"/>
  <c r="BK129"/>
  <c i="16" r="J136"/>
  <c r="BK128"/>
  <c r="J128"/>
  <c r="J130"/>
  <c i="17" r="F37"/>
  <c i="1" r="BB113"/>
  <c i="19" r="BK123"/>
  <c r="F37"/>
  <c i="1" r="BB115"/>
  <c i="20" r="F39"/>
  <c i="1" r="BD116"/>
  <c i="2" r="J149"/>
  <c r="J136"/>
  <c r="BK128"/>
  <c i="3" r="BK126"/>
  <c r="J139"/>
  <c r="J127"/>
  <c r="BK132"/>
  <c r="BK136"/>
  <c r="J130"/>
  <c i="4" r="J965"/>
  <c r="J882"/>
  <c r="BK832"/>
  <c r="BK787"/>
  <c r="J728"/>
  <c r="J567"/>
  <c r="J486"/>
  <c r="J419"/>
  <c r="BK285"/>
  <c r="J195"/>
  <c r="BK979"/>
  <c r="J890"/>
  <c r="J783"/>
  <c r="BK676"/>
  <c r="BK584"/>
  <c r="J454"/>
  <c r="J400"/>
  <c r="J276"/>
  <c r="J205"/>
  <c r="J991"/>
  <c r="BK924"/>
  <c r="BK870"/>
  <c r="BK828"/>
  <c r="J750"/>
  <c r="J647"/>
  <c r="J569"/>
  <c r="J492"/>
  <c r="J434"/>
  <c r="J278"/>
  <c r="J171"/>
  <c r="J956"/>
  <c r="J904"/>
  <c r="J836"/>
  <c r="J793"/>
  <c r="J759"/>
  <c r="J653"/>
  <c r="J553"/>
  <c r="J452"/>
  <c r="J374"/>
  <c r="BK269"/>
  <c r="J193"/>
  <c r="J969"/>
  <c r="BK922"/>
  <c r="J866"/>
  <c r="BK757"/>
  <c r="J645"/>
  <c r="J563"/>
  <c r="BK418"/>
  <c r="J322"/>
  <c r="J240"/>
  <c r="J1028"/>
  <c r="BK890"/>
  <c r="BK852"/>
  <c r="BK816"/>
  <c r="BK775"/>
  <c r="J666"/>
  <c r="J502"/>
  <c r="BK419"/>
  <c r="J383"/>
  <c r="BK272"/>
  <c r="BK1026"/>
  <c r="BK968"/>
  <c r="J910"/>
  <c r="BK860"/>
  <c r="BK793"/>
  <c r="BK712"/>
  <c r="J641"/>
  <c r="J580"/>
  <c r="BK510"/>
  <c r="J290"/>
  <c r="J268"/>
  <c r="BK240"/>
  <c r="BK183"/>
  <c r="J1032"/>
  <c r="BK1003"/>
  <c r="J922"/>
  <c r="J872"/>
  <c r="BK812"/>
  <c r="J752"/>
  <c r="BK682"/>
  <c r="J559"/>
  <c r="BK421"/>
  <c r="J333"/>
  <c r="J279"/>
  <c r="BK189"/>
  <c r="J161"/>
  <c i="5" r="F38"/>
  <c i="1" r="BA100"/>
  <c i="7" r="F40"/>
  <c i="1" r="BC102"/>
  <c i="9" r="F39"/>
  <c i="10" r="F39"/>
  <c i="1" r="BB105"/>
  <c i="11" r="F40"/>
  <c i="1" r="BC106"/>
  <c i="13" r="BK123"/>
  <c r="F39"/>
  <c i="1" r="BD108"/>
  <c i="14" r="J182"/>
  <c r="BK205"/>
  <c r="BK202"/>
  <c r="BK146"/>
  <c r="J177"/>
  <c r="J215"/>
  <c r="J222"/>
  <c r="BK152"/>
  <c i="15" r="J137"/>
  <c r="J143"/>
  <c r="BK135"/>
  <c i="16" r="BK123"/>
  <c r="J141"/>
  <c r="BK147"/>
  <c r="BK139"/>
  <c i="17" r="F38"/>
  <c i="1" r="BC113"/>
  <c i="18" r="F37"/>
  <c i="1" r="BB114"/>
  <c i="2" r="BK146"/>
  <c r="BK136"/>
  <c r="J128"/>
  <c i="3" r="BK139"/>
  <c r="BK138"/>
  <c r="J136"/>
  <c r="BK141"/>
  <c r="J125"/>
  <c i="4" r="BK989"/>
  <c r="J925"/>
  <c r="J868"/>
  <c r="J805"/>
  <c r="BK750"/>
  <c r="BK563"/>
  <c r="BK481"/>
  <c r="J432"/>
  <c r="BK368"/>
  <c r="BK291"/>
  <c r="BK235"/>
  <c r="BK1012"/>
  <c r="J955"/>
  <c r="BK838"/>
  <c r="J698"/>
  <c r="BK658"/>
  <c r="BK569"/>
  <c r="BK443"/>
  <c r="BK390"/>
  <c r="BK281"/>
  <c r="BK226"/>
  <c r="BK1001"/>
  <c r="BK962"/>
  <c r="J880"/>
  <c r="BK850"/>
  <c r="J785"/>
  <c r="J684"/>
  <c r="J619"/>
  <c r="BK540"/>
  <c r="J448"/>
  <c r="BK374"/>
  <c r="J277"/>
  <c r="BK234"/>
  <c r="J1002"/>
  <c r="J941"/>
  <c r="BK856"/>
  <c r="J830"/>
  <c r="J712"/>
  <c r="J624"/>
  <c r="BK471"/>
  <c r="J368"/>
  <c r="J226"/>
  <c r="BK936"/>
  <c r="BK885"/>
  <c r="BK765"/>
  <c r="J690"/>
  <c r="J635"/>
  <c r="BK559"/>
  <c r="J455"/>
  <c r="BK386"/>
  <c r="BK316"/>
  <c r="BK246"/>
  <c r="BK176"/>
  <c r="BK977"/>
  <c r="BK846"/>
  <c r="BK824"/>
  <c r="J797"/>
  <c r="J721"/>
  <c r="J651"/>
  <c r="BK490"/>
  <c r="BK385"/>
  <c r="J269"/>
  <c r="BK157"/>
  <c r="J1012"/>
  <c r="BK925"/>
  <c r="J826"/>
  <c r="J744"/>
  <c r="J670"/>
  <c r="BK591"/>
  <c r="J540"/>
  <c r="J412"/>
  <c r="BK310"/>
  <c r="BK275"/>
  <c r="J256"/>
  <c r="J202"/>
  <c r="BK1032"/>
  <c r="J1001"/>
  <c r="J944"/>
  <c r="J894"/>
  <c r="J852"/>
  <c r="BK798"/>
  <c r="J733"/>
  <c r="J598"/>
  <c r="BK536"/>
  <c r="J440"/>
  <c r="BK383"/>
  <c r="BK305"/>
  <c r="J267"/>
  <c r="BK181"/>
  <c i="5" r="F39"/>
  <c i="1" r="BB100"/>
  <c i="6" r="F38"/>
  <c i="1" r="BA101"/>
  <c i="8" r="F41"/>
  <c i="1" r="BD103"/>
  <c i="9" r="J38"/>
  <c i="1" r="AW104"/>
  <c i="11" r="BK127"/>
  <c i="13" r="J36"/>
  <c i="1" r="AW108"/>
  <c i="14" r="BK186"/>
  <c r="BK177"/>
  <c r="BK139"/>
  <c r="BK175"/>
  <c r="BK222"/>
  <c r="J217"/>
  <c r="BK135"/>
  <c r="BK182"/>
  <c i="15" r="BK151"/>
  <c r="J129"/>
  <c i="16" r="J147"/>
  <c r="J133"/>
  <c r="J123"/>
  <c r="BK122"/>
  <c i="18" r="J123"/>
  <c r="J36"/>
  <c i="1" r="AW114"/>
  <c i="2" r="BK141"/>
  <c r="J133"/>
  <c r="BK126"/>
  <c i="3" r="J132"/>
  <c r="BK123"/>
  <c r="BK125"/>
  <c r="J131"/>
  <c r="J141"/>
  <c r="BK130"/>
  <c i="4" r="J976"/>
  <c r="BK916"/>
  <c r="J816"/>
  <c r="BK773"/>
  <c r="BK624"/>
  <c r="BK543"/>
  <c r="J467"/>
  <c r="BK350"/>
  <c r="J273"/>
  <c r="BK1016"/>
  <c r="BK976"/>
  <c r="BK872"/>
  <c r="J769"/>
  <c r="BK639"/>
  <c r="BK561"/>
  <c r="BK500"/>
  <c r="BK441"/>
  <c r="J317"/>
  <c r="BK245"/>
  <c r="BK1018"/>
  <c r="J933"/>
  <c r="BK862"/>
  <c r="BK818"/>
  <c r="BK717"/>
  <c r="BK645"/>
  <c r="J547"/>
  <c r="BK476"/>
  <c r="J361"/>
  <c r="BK261"/>
  <c r="J994"/>
  <c r="BK933"/>
  <c r="BK854"/>
  <c r="J814"/>
  <c r="J763"/>
  <c r="J676"/>
  <c r="J607"/>
  <c r="BK448"/>
  <c r="BK367"/>
  <c r="J225"/>
  <c r="BK164"/>
  <c r="J954"/>
  <c r="J822"/>
  <c r="J664"/>
  <c r="BK631"/>
  <c r="J518"/>
  <c r="BK425"/>
  <c r="BK384"/>
  <c r="BK290"/>
  <c r="BK225"/>
  <c r="BK1030"/>
  <c r="J856"/>
  <c r="BK785"/>
  <c r="BK690"/>
  <c r="J536"/>
  <c r="J425"/>
  <c r="J323"/>
  <c r="BK211"/>
  <c r="J1030"/>
  <c r="J1006"/>
  <c r="BK941"/>
  <c r="J901"/>
  <c r="J858"/>
  <c r="BK789"/>
  <c r="BK688"/>
  <c r="J626"/>
  <c r="BK576"/>
  <c r="J433"/>
  <c r="J379"/>
  <c r="J280"/>
  <c r="BK267"/>
  <c r="BK195"/>
  <c r="J1034"/>
  <c r="J1014"/>
  <c r="J936"/>
  <c r="J878"/>
  <c r="J828"/>
  <c r="BK783"/>
  <c r="BK666"/>
  <c r="J535"/>
  <c r="BK459"/>
  <c r="J328"/>
  <c r="BK274"/>
  <c r="J183"/>
  <c i="5" r="F41"/>
  <c i="1" r="BD100"/>
  <c i="7" r="J127"/>
  <c i="8" r="BK127"/>
  <c r="F38"/>
  <c i="1" r="BA103"/>
  <c i="9" r="F40"/>
  <c i="1" r="BC104"/>
  <c i="11" r="F41"/>
  <c i="1" r="BD106"/>
  <c i="12" r="F38"/>
  <c i="1" r="BC107"/>
  <c i="13" r="F38"/>
  <c i="1" r="BC108"/>
  <c i="14" r="J186"/>
  <c r="J135"/>
  <c r="J139"/>
  <c r="J131"/>
  <c r="J154"/>
  <c r="J205"/>
  <c r="J229"/>
  <c r="J152"/>
  <c r="BK172"/>
  <c i="15" r="BK148"/>
  <c r="BK125"/>
  <c r="BK133"/>
  <c i="16" r="BK130"/>
  <c r="BK144"/>
  <c i="17" r="J123"/>
  <c i="18" r="BK123"/>
  <c r="F39"/>
  <c i="1" r="BD114"/>
  <c i="20" r="BK123"/>
  <c r="J123"/>
  <c r="J36"/>
  <c i="1" r="AW116"/>
  <c i="2" r="BK143"/>
  <c r="BK138"/>
  <c r="J126"/>
  <c i="3" r="J133"/>
  <c r="BK134"/>
  <c r="J138"/>
  <c r="BK127"/>
  <c r="BK131"/>
  <c i="4" r="BK1002"/>
  <c r="BK952"/>
  <c r="BK842"/>
  <c r="BK795"/>
  <c r="BK763"/>
  <c r="BK672"/>
  <c r="J520"/>
  <c r="J457"/>
  <c r="BK412"/>
  <c r="J300"/>
  <c r="J218"/>
  <c r="BK994"/>
  <c r="J897"/>
  <c r="J818"/>
  <c r="J682"/>
  <c r="BK626"/>
  <c r="BK549"/>
  <c r="J490"/>
  <c r="BK438"/>
  <c r="BK344"/>
  <c r="BK266"/>
  <c r="BK965"/>
  <c r="BK894"/>
  <c r="BK866"/>
  <c r="BK822"/>
  <c r="J761"/>
  <c r="BK678"/>
  <c r="BK598"/>
  <c r="BK530"/>
  <c r="J443"/>
  <c r="BK355"/>
  <c r="J271"/>
  <c r="J175"/>
  <c r="J1000"/>
  <c r="J926"/>
  <c r="BK848"/>
  <c r="BK771"/>
  <c r="BK744"/>
  <c r="J639"/>
  <c r="BK455"/>
  <c r="BK413"/>
  <c r="BK252"/>
  <c r="BK171"/>
  <c r="J979"/>
  <c r="BK920"/>
  <c r="J834"/>
  <c r="BK723"/>
  <c r="BK641"/>
  <c r="BK571"/>
  <c r="BK472"/>
  <c r="BK391"/>
  <c r="BK317"/>
  <c r="BK279"/>
  <c r="J189"/>
  <c r="BK1004"/>
  <c r="J888"/>
  <c r="BK840"/>
  <c r="BK800"/>
  <c r="J773"/>
  <c r="BK596"/>
  <c r="BK446"/>
  <c r="J386"/>
  <c r="BK268"/>
  <c r="BK1024"/>
  <c r="BK983"/>
  <c r="J924"/>
  <c r="BK880"/>
  <c r="J832"/>
  <c r="J740"/>
  <c r="BK607"/>
  <c r="BK535"/>
  <c r="J390"/>
  <c r="J296"/>
  <c r="BK276"/>
  <c r="J266"/>
  <c r="J157"/>
  <c r="J1022"/>
  <c r="BK954"/>
  <c r="BK904"/>
  <c r="BK830"/>
  <c r="J775"/>
  <c r="BK721"/>
  <c r="J589"/>
  <c r="J528"/>
  <c r="BK457"/>
  <c r="BK395"/>
  <c r="J292"/>
  <c r="BK230"/>
  <c i="5" r="J127"/>
  <c i="6" r="J127"/>
  <c r="F39"/>
  <c i="1" r="BB101"/>
  <c i="7" r="J38"/>
  <c i="1" r="AW102"/>
  <c i="9" r="J127"/>
  <c i="10" r="J127"/>
  <c r="F40"/>
  <c i="1" r="BC105"/>
  <c i="12" r="BK123"/>
  <c r="F39"/>
  <c i="1" r="BD107"/>
  <c i="13" r="F37"/>
  <c i="1" r="BB108"/>
  <c i="14" r="J200"/>
  <c r="BK207"/>
  <c r="J212"/>
  <c r="BK167"/>
  <c r="BK200"/>
  <c r="J207"/>
  <c r="BK131"/>
  <c r="J175"/>
  <c i="15" r="J155"/>
  <c r="J139"/>
  <c i="16" r="J124"/>
  <c r="J139"/>
  <c r="J122"/>
  <c r="BK124"/>
  <c i="17" r="F36"/>
  <c i="1" r="BA113"/>
  <c i="19" r="J123"/>
  <c r="F39"/>
  <c i="1" r="BD115"/>
  <c i="20" r="F38"/>
  <c i="1" r="BC116"/>
  <c i="2" r="BK149"/>
  <c r="J141"/>
  <c r="BK130"/>
  <c r="F36"/>
  <c i="1" r="BC95"/>
  <c i="4" r="BK971"/>
  <c r="BK910"/>
  <c r="BK836"/>
  <c r="BK779"/>
  <c r="J688"/>
  <c r="BK553"/>
  <c r="J476"/>
  <c r="J395"/>
  <c r="BK323"/>
  <c r="J261"/>
  <c r="BK153"/>
  <c r="J977"/>
  <c r="BK883"/>
  <c r="J771"/>
  <c r="BK635"/>
  <c r="J530"/>
  <c r="BK480"/>
  <c r="BK434"/>
  <c r="J305"/>
  <c r="J252"/>
  <c r="BK193"/>
  <c r="BK1000"/>
  <c r="J919"/>
  <c r="BK864"/>
  <c r="J820"/>
  <c r="BK740"/>
  <c r="J660"/>
  <c r="J591"/>
  <c r="BK528"/>
  <c r="J441"/>
  <c r="BK379"/>
  <c r="J275"/>
  <c r="BK166"/>
  <c r="BK957"/>
  <c r="BK901"/>
  <c r="J846"/>
  <c r="J800"/>
  <c r="BK761"/>
  <c r="BK660"/>
  <c r="BK547"/>
  <c r="J418"/>
  <c r="J274"/>
  <c r="BK205"/>
  <c r="J983"/>
  <c r="J927"/>
  <c r="BK882"/>
  <c r="BK759"/>
  <c r="J658"/>
  <c r="J561"/>
  <c r="BK458"/>
  <c r="BK361"/>
  <c r="BK292"/>
  <c r="J199"/>
  <c r="BK1022"/>
  <c r="J1008"/>
  <c r="BK919"/>
  <c r="BK868"/>
  <c r="J848"/>
  <c r="J838"/>
  <c r="BK810"/>
  <c r="J779"/>
  <c r="BK670"/>
  <c r="J571"/>
  <c r="BK485"/>
  <c r="J406"/>
  <c r="BK322"/>
  <c r="BK199"/>
  <c r="J1020"/>
  <c r="J989"/>
  <c r="J920"/>
  <c r="BK876"/>
  <c r="J812"/>
  <c r="BK751"/>
  <c r="J633"/>
  <c r="BK578"/>
  <c r="J426"/>
  <c r="J355"/>
  <c r="J289"/>
  <c r="BK273"/>
  <c r="J211"/>
  <c r="J176"/>
  <c r="BK1028"/>
  <c r="BK1020"/>
  <c r="BK966"/>
  <c r="J916"/>
  <c r="J864"/>
  <c r="J795"/>
  <c r="J751"/>
  <c r="J672"/>
  <c r="J631"/>
  <c r="J543"/>
  <c r="BK467"/>
  <c r="BK400"/>
  <c r="J316"/>
  <c r="BK270"/>
  <c r="BK185"/>
  <c r="J166"/>
  <c i="5" r="F40"/>
  <c i="1" r="BC100"/>
  <c i="7" r="BK127"/>
  <c r="F41"/>
  <c i="1" r="BD102"/>
  <c i="9" r="BK127"/>
  <c r="F41"/>
  <c i="1" r="BD104"/>
  <c i="10" r="J38"/>
  <c i="1" r="AW105"/>
  <c i="12" r="J123"/>
  <c r="F37"/>
  <c i="1" r="BB107"/>
  <c i="14" r="BK219"/>
  <c r="J197"/>
  <c r="J165"/>
  <c r="J160"/>
  <c r="J167"/>
  <c r="J190"/>
  <c r="J172"/>
  <c r="J210"/>
  <c r="J146"/>
  <c r="BK160"/>
  <c r="BK215"/>
  <c i="15" r="J148"/>
  <c r="BK137"/>
  <c r="J133"/>
  <c r="J125"/>
  <c i="16" r="BK141"/>
  <c r="BK133"/>
  <c r="BK136"/>
  <c i="17" r="BK123"/>
  <c i="18" r="F38"/>
  <c i="1" r="BC114"/>
  <c i="19" r="J36"/>
  <c i="1" r="AW115"/>
  <c i="2" r="J146"/>
  <c r="BK133"/>
  <c i="1" r="AS112"/>
  <c i="3" r="J124"/>
  <c r="J126"/>
  <c r="BK133"/>
  <c i="4" r="BK1014"/>
  <c r="J962"/>
  <c r="J844"/>
  <c r="BK791"/>
  <c r="BK752"/>
  <c r="BK580"/>
  <c r="BK492"/>
  <c r="J446"/>
  <c r="J384"/>
  <c r="J310"/>
  <c r="J230"/>
  <c r="J1010"/>
  <c r="BK944"/>
  <c r="J842"/>
  <c r="BK767"/>
  <c r="BK664"/>
  <c r="BK518"/>
  <c r="J472"/>
  <c r="J385"/>
  <c r="BK278"/>
  <c r="J235"/>
  <c r="BK173"/>
  <c r="J968"/>
  <c r="J885"/>
  <c r="J860"/>
  <c r="BK781"/>
  <c r="BK706"/>
  <c r="J584"/>
  <c r="BK520"/>
  <c r="J438"/>
  <c r="J344"/>
  <c r="J270"/>
  <c r="J153"/>
  <c r="J946"/>
  <c r="BK888"/>
  <c r="J850"/>
  <c r="BK769"/>
  <c r="J696"/>
  <c r="J485"/>
  <c r="BK432"/>
  <c r="BK271"/>
  <c r="BK206"/>
  <c r="BK1006"/>
  <c r="BK908"/>
  <c r="J824"/>
  <c r="J701"/>
  <c r="J575"/>
  <c r="J481"/>
  <c r="BK406"/>
  <c r="BK333"/>
  <c r="BK256"/>
  <c r="J1018"/>
  <c r="BK926"/>
  <c r="BK858"/>
  <c r="BK826"/>
  <c r="J789"/>
  <c r="BK698"/>
  <c r="J578"/>
  <c r="BK454"/>
  <c r="J391"/>
  <c r="BK300"/>
  <c r="BK161"/>
  <c r="BK1008"/>
  <c r="BK955"/>
  <c r="BK889"/>
  <c r="J840"/>
  <c r="J757"/>
  <c r="BK684"/>
  <c r="BK575"/>
  <c r="J413"/>
  <c r="BK343"/>
  <c r="J281"/>
  <c r="J272"/>
  <c r="J245"/>
  <c r="J164"/>
  <c r="J1026"/>
  <c r="BK1010"/>
  <c r="BK956"/>
  <c r="J883"/>
  <c r="BK820"/>
  <c r="J765"/>
  <c r="BK701"/>
  <c r="BK567"/>
  <c r="J510"/>
  <c r="BK426"/>
  <c r="BK349"/>
  <c r="J285"/>
  <c r="BK202"/>
  <c i="5" r="BK127"/>
  <c i="6" r="F40"/>
  <c i="1" r="BC101"/>
  <c i="8" r="J127"/>
  <c r="F40"/>
  <c i="1" r="BC103"/>
  <c i="10" r="F41"/>
  <c i="1" r="BD105"/>
  <c i="11" r="F39"/>
  <c i="1" r="BB106"/>
  <c i="12" r="J36"/>
  <c i="1" r="AW107"/>
  <c i="14" r="BK229"/>
  <c r="J194"/>
  <c r="BK165"/>
  <c r="BK157"/>
  <c r="BK212"/>
  <c r="J219"/>
  <c r="BK154"/>
  <c r="J202"/>
  <c r="J143"/>
  <c i="15" r="J135"/>
  <c r="BK139"/>
  <c r="BK143"/>
  <c i="16" r="J144"/>
  <c r="J126"/>
  <c r="BK126"/>
  <c i="17" r="F39"/>
  <c i="1" r="BD113"/>
  <c i="19" r="F38"/>
  <c i="1" r="BC115"/>
  <c i="20" r="F37"/>
  <c i="1" r="BB116"/>
  <c i="2" l="1" r="BK125"/>
  <c r="BK135"/>
  <c r="J135"/>
  <c r="J100"/>
  <c r="T140"/>
  <c i="3" r="BK122"/>
  <c r="J122"/>
  <c r="J98"/>
  <c r="BK135"/>
  <c r="J135"/>
  <c r="J100"/>
  <c i="4" r="BK184"/>
  <c r="J184"/>
  <c r="J101"/>
  <c r="T244"/>
  <c r="P399"/>
  <c r="P491"/>
  <c r="T542"/>
  <c r="BK634"/>
  <c r="J634"/>
  <c r="J110"/>
  <c r="P700"/>
  <c r="T722"/>
  <c r="P799"/>
  <c r="T884"/>
  <c r="P945"/>
  <c r="T945"/>
  <c r="BK978"/>
  <c r="J978"/>
  <c r="J123"/>
  <c r="T1005"/>
  <c i="14" r="T130"/>
  <c r="R171"/>
  <c r="BK181"/>
  <c r="J181"/>
  <c r="J102"/>
  <c i="15" r="P138"/>
  <c r="R150"/>
  <c r="R149"/>
  <c i="16" r="BK129"/>
  <c r="J129"/>
  <c r="J99"/>
  <c i="2" r="T125"/>
  <c r="R135"/>
  <c i="3" r="T122"/>
  <c r="R135"/>
  <c i="14" r="BK130"/>
  <c r="BK171"/>
  <c r="J171"/>
  <c r="J100"/>
  <c r="BK196"/>
  <c r="J196"/>
  <c r="J103"/>
  <c i="15" r="BK138"/>
  <c r="J138"/>
  <c r="J99"/>
  <c i="2" r="R125"/>
  <c r="T135"/>
  <c i="3" r="R122"/>
  <c r="R129"/>
  <c i="4" r="P184"/>
  <c r="P244"/>
  <c r="BK399"/>
  <c r="J399"/>
  <c r="J104"/>
  <c r="BK491"/>
  <c r="J491"/>
  <c r="J105"/>
  <c r="R542"/>
  <c r="T634"/>
  <c r="T700"/>
  <c r="BK758"/>
  <c r="J758"/>
  <c r="J114"/>
  <c r="T799"/>
  <c r="BK923"/>
  <c r="J923"/>
  <c r="J118"/>
  <c r="P953"/>
  <c r="T975"/>
  <c r="R988"/>
  <c r="P999"/>
  <c r="R999"/>
  <c i="14" r="P181"/>
  <c i="15" r="T124"/>
  <c r="P150"/>
  <c r="P149"/>
  <c i="16" r="R129"/>
  <c r="R121"/>
  <c r="R120"/>
  <c r="R119"/>
  <c i="14" r="P130"/>
  <c r="R181"/>
  <c i="15" r="R124"/>
  <c r="T150"/>
  <c r="T149"/>
  <c i="2" r="P135"/>
  <c i="3" r="P122"/>
  <c r="P129"/>
  <c i="4" r="P152"/>
  <c r="T152"/>
  <c r="BK304"/>
  <c r="J304"/>
  <c r="J103"/>
  <c r="T399"/>
  <c r="BK542"/>
  <c r="P634"/>
  <c r="R700"/>
  <c r="P758"/>
  <c r="R799"/>
  <c r="R923"/>
  <c r="T953"/>
  <c r="BK975"/>
  <c r="J975"/>
  <c r="J122"/>
  <c r="P978"/>
  <c r="T988"/>
  <c r="BK999"/>
  <c r="J999"/>
  <c r="J127"/>
  <c r="T999"/>
  <c i="14" r="R130"/>
  <c r="P171"/>
  <c r="P196"/>
  <c i="15" r="R138"/>
  <c i="2" r="P140"/>
  <c i="3" r="P135"/>
  <c i="4" r="BK152"/>
  <c r="R152"/>
  <c r="BK244"/>
  <c r="J244"/>
  <c r="J102"/>
  <c r="T304"/>
  <c r="T491"/>
  <c r="P579"/>
  <c r="T579"/>
  <c r="BK722"/>
  <c r="J722"/>
  <c r="J113"/>
  <c r="R758"/>
  <c r="P774"/>
  <c r="T774"/>
  <c r="P884"/>
  <c r="T923"/>
  <c r="R953"/>
  <c r="P975"/>
  <c r="R978"/>
  <c r="P988"/>
  <c r="BK1005"/>
  <c r="J1005"/>
  <c r="J128"/>
  <c i="14" r="T171"/>
  <c r="T196"/>
  <c i="15" r="P124"/>
  <c r="P123"/>
  <c r="P122"/>
  <c i="1" r="AU110"/>
  <c i="2" r="P125"/>
  <c r="P124"/>
  <c r="P123"/>
  <c i="1" r="AU95"/>
  <c i="2" r="R140"/>
  <c i="3" r="T129"/>
  <c i="4" r="T184"/>
  <c r="P304"/>
  <c r="R399"/>
  <c r="BK579"/>
  <c r="J579"/>
  <c r="J109"/>
  <c r="R579"/>
  <c r="BK700"/>
  <c r="J700"/>
  <c r="J112"/>
  <c r="R722"/>
  <c r="BK799"/>
  <c r="J799"/>
  <c r="J116"/>
  <c r="R884"/>
  <c r="BK945"/>
  <c r="J945"/>
  <c r="J119"/>
  <c r="R945"/>
  <c r="R975"/>
  <c r="BK988"/>
  <c r="J988"/>
  <c r="J125"/>
  <c r="P1005"/>
  <c i="14" r="T181"/>
  <c i="15" r="BK124"/>
  <c r="BK150"/>
  <c r="BK149"/>
  <c r="J149"/>
  <c r="J101"/>
  <c i="16" r="P129"/>
  <c r="P121"/>
  <c r="P120"/>
  <c r="P119"/>
  <c i="1" r="AU111"/>
  <c i="2" r="BK140"/>
  <c r="J140"/>
  <c r="J101"/>
  <c i="3" r="BK129"/>
  <c r="J129"/>
  <c r="J99"/>
  <c r="T135"/>
  <c i="4" r="R184"/>
  <c r="R244"/>
  <c r="R304"/>
  <c r="R491"/>
  <c r="P542"/>
  <c r="R634"/>
  <c r="P722"/>
  <c r="T758"/>
  <c r="BK774"/>
  <c r="J774"/>
  <c r="J115"/>
  <c r="R774"/>
  <c r="BK884"/>
  <c r="J884"/>
  <c r="J117"/>
  <c r="P923"/>
  <c r="BK953"/>
  <c r="J953"/>
  <c r="J120"/>
  <c r="T978"/>
  <c r="R1005"/>
  <c i="14" r="R196"/>
  <c i="15" r="T138"/>
  <c i="16" r="T129"/>
  <c r="T121"/>
  <c r="T120"/>
  <c r="T119"/>
  <c i="6" r="BK126"/>
  <c r="J126"/>
  <c r="J101"/>
  <c i="14" r="BK221"/>
  <c r="BK220"/>
  <c r="J220"/>
  <c r="J105"/>
  <c i="15" r="BK147"/>
  <c r="J147"/>
  <c r="J100"/>
  <c i="2" r="BK148"/>
  <c r="J148"/>
  <c r="J103"/>
  <c i="8" r="BK126"/>
  <c r="BK125"/>
  <c r="J125"/>
  <c r="J100"/>
  <c i="12" r="BK122"/>
  <c r="J122"/>
  <c r="J99"/>
  <c i="13" r="BK122"/>
  <c r="J122"/>
  <c r="J99"/>
  <c i="14" r="BK176"/>
  <c r="J176"/>
  <c r="J101"/>
  <c r="BK218"/>
  <c r="J218"/>
  <c r="J104"/>
  <c i="16" r="BK121"/>
  <c r="J121"/>
  <c r="J98"/>
  <c i="19" r="BK122"/>
  <c r="BK121"/>
  <c r="J121"/>
  <c i="2" r="BK132"/>
  <c r="J132"/>
  <c r="J99"/>
  <c r="BK145"/>
  <c r="J145"/>
  <c r="J102"/>
  <c i="4" r="BK539"/>
  <c r="J539"/>
  <c r="J106"/>
  <c i="5" r="BK126"/>
  <c r="J126"/>
  <c r="J101"/>
  <c i="7" r="BK126"/>
  <c r="J126"/>
  <c r="J101"/>
  <c i="4" r="BK697"/>
  <c r="J697"/>
  <c r="J111"/>
  <c i="9" r="BK126"/>
  <c r="J126"/>
  <c r="J101"/>
  <c i="10" r="BK126"/>
  <c r="J126"/>
  <c r="J101"/>
  <c i="14" r="BK166"/>
  <c r="J166"/>
  <c r="J99"/>
  <c i="4" r="BK970"/>
  <c r="J970"/>
  <c r="J121"/>
  <c r="BK993"/>
  <c r="J993"/>
  <c r="J126"/>
  <c i="11" r="BK126"/>
  <c r="J126"/>
  <c r="J101"/>
  <c i="14" r="BK228"/>
  <c r="J228"/>
  <c r="J108"/>
  <c i="17" r="BK122"/>
  <c r="J122"/>
  <c r="J99"/>
  <c i="18" r="BK122"/>
  <c r="J122"/>
  <c r="J99"/>
  <c i="20" r="BK122"/>
  <c r="J122"/>
  <c r="J99"/>
  <c i="19" r="J98"/>
  <c i="20" r="F94"/>
  <c r="E85"/>
  <c r="J91"/>
  <c r="BE123"/>
  <c r="J118"/>
  <c i="19" r="J122"/>
  <c r="J99"/>
  <c r="J94"/>
  <c r="J115"/>
  <c r="BE123"/>
  <c r="F94"/>
  <c r="E109"/>
  <c i="18" r="BE123"/>
  <c r="F94"/>
  <c r="J118"/>
  <c r="J91"/>
  <c r="E85"/>
  <c i="17" r="J118"/>
  <c r="BE123"/>
  <c r="E109"/>
  <c r="J115"/>
  <c r="F118"/>
  <c i="16" r="BK120"/>
  <c r="BK119"/>
  <c r="J119"/>
  <c r="J92"/>
  <c r="BE141"/>
  <c r="J89"/>
  <c r="E109"/>
  <c r="F116"/>
  <c r="BE130"/>
  <c r="BE133"/>
  <c r="BE144"/>
  <c i="15" r="J124"/>
  <c r="J98"/>
  <c r="J150"/>
  <c r="J102"/>
  <c i="16" r="BE126"/>
  <c r="BE136"/>
  <c r="BE123"/>
  <c r="BE124"/>
  <c r="BE128"/>
  <c r="BE147"/>
  <c r="BE122"/>
  <c r="BE139"/>
  <c i="14" r="BK227"/>
  <c r="J227"/>
  <c r="J107"/>
  <c i="15" r="E112"/>
  <c i="14" r="J221"/>
  <c r="J106"/>
  <c i="15" r="J92"/>
  <c r="BE129"/>
  <c r="BE139"/>
  <c r="J89"/>
  <c r="BE133"/>
  <c r="BE148"/>
  <c r="BE137"/>
  <c i="14" r="J130"/>
  <c r="J98"/>
  <c i="15" r="BE135"/>
  <c r="F92"/>
  <c r="BE143"/>
  <c r="BE155"/>
  <c r="BE125"/>
  <c r="BE151"/>
  <c i="14" r="BE135"/>
  <c r="BE154"/>
  <c r="BE157"/>
  <c r="BE167"/>
  <c r="BE210"/>
  <c r="E85"/>
  <c r="BE143"/>
  <c r="BE212"/>
  <c r="BE219"/>
  <c r="BE222"/>
  <c r="F125"/>
  <c r="BE139"/>
  <c r="BE165"/>
  <c r="BE229"/>
  <c r="J92"/>
  <c r="BE131"/>
  <c r="BE197"/>
  <c r="BE156"/>
  <c r="BE160"/>
  <c r="BE177"/>
  <c r="BE182"/>
  <c r="BE194"/>
  <c r="BE207"/>
  <c r="BE215"/>
  <c r="BE186"/>
  <c r="BE200"/>
  <c r="J89"/>
  <c r="BE190"/>
  <c r="BE202"/>
  <c r="BE217"/>
  <c r="BE146"/>
  <c r="BE152"/>
  <c r="BE172"/>
  <c r="BE175"/>
  <c r="BE205"/>
  <c i="13" r="J94"/>
  <c r="F94"/>
  <c r="E109"/>
  <c r="BE123"/>
  <c r="J91"/>
  <c i="12" r="J94"/>
  <c r="J115"/>
  <c r="E85"/>
  <c r="F118"/>
  <c r="BE123"/>
  <c i="11" r="J96"/>
  <c r="E111"/>
  <c r="F122"/>
  <c r="J119"/>
  <c r="BE127"/>
  <c i="10" r="J96"/>
  <c r="F122"/>
  <c r="J119"/>
  <c r="BE127"/>
  <c r="E111"/>
  <c i="9" r="E111"/>
  <c r="J122"/>
  <c r="J93"/>
  <c i="8" r="J126"/>
  <c r="J101"/>
  <c i="9" r="BE127"/>
  <c r="F96"/>
  <c i="1" r="BB104"/>
  <c i="8" r="E111"/>
  <c r="J96"/>
  <c r="F96"/>
  <c r="BE127"/>
  <c r="J93"/>
  <c i="7" r="F96"/>
  <c r="E85"/>
  <c r="J93"/>
  <c r="J96"/>
  <c r="BE127"/>
  <c i="6" r="J122"/>
  <c r="J93"/>
  <c r="E111"/>
  <c r="F122"/>
  <c r="BE127"/>
  <c i="4" r="BK987"/>
  <c r="J987"/>
  <c r="J124"/>
  <c i="5" r="J93"/>
  <c r="E111"/>
  <c r="F96"/>
  <c i="4" r="J542"/>
  <c r="J108"/>
  <c i="5" r="J96"/>
  <c i="4" r="J152"/>
  <c r="J100"/>
  <c i="5" r="BE127"/>
  <c i="4" r="E85"/>
  <c r="F94"/>
  <c r="BE153"/>
  <c r="BE245"/>
  <c r="BE250"/>
  <c r="BE252"/>
  <c r="BE275"/>
  <c r="BE276"/>
  <c r="BE290"/>
  <c r="BE355"/>
  <c r="BE361"/>
  <c r="BE472"/>
  <c r="BE476"/>
  <c r="BE481"/>
  <c r="BE553"/>
  <c r="BE576"/>
  <c r="BE591"/>
  <c r="BE834"/>
  <c r="BE840"/>
  <c r="BE888"/>
  <c r="BE952"/>
  <c r="BE979"/>
  <c r="BE1028"/>
  <c r="BE1030"/>
  <c r="BE1032"/>
  <c r="BE1034"/>
  <c r="BE193"/>
  <c r="BE226"/>
  <c r="BE235"/>
  <c r="BE269"/>
  <c r="BE323"/>
  <c r="BE333"/>
  <c r="BE386"/>
  <c r="BE434"/>
  <c r="BE440"/>
  <c r="BE443"/>
  <c r="BE446"/>
  <c r="BE455"/>
  <c r="BE471"/>
  <c r="BE520"/>
  <c r="BE528"/>
  <c r="BE530"/>
  <c r="BE561"/>
  <c r="BE676"/>
  <c r="BE678"/>
  <c r="BE698"/>
  <c r="BE717"/>
  <c r="BE781"/>
  <c r="BE787"/>
  <c r="BE797"/>
  <c r="BE816"/>
  <c r="BE818"/>
  <c r="BE852"/>
  <c r="BE854"/>
  <c r="BE885"/>
  <c r="BE926"/>
  <c r="BE933"/>
  <c r="BE957"/>
  <c r="BE962"/>
  <c r="BE977"/>
  <c r="BE1002"/>
  <c r="BE1018"/>
  <c r="J144"/>
  <c r="BE171"/>
  <c r="BE173"/>
  <c r="BE175"/>
  <c r="BE176"/>
  <c r="BE183"/>
  <c r="BE206"/>
  <c r="BE234"/>
  <c r="BE280"/>
  <c r="BE291"/>
  <c r="BE292"/>
  <c r="BE317"/>
  <c r="BE368"/>
  <c r="BE384"/>
  <c r="BE432"/>
  <c r="BE441"/>
  <c r="BE567"/>
  <c r="BE598"/>
  <c r="BE619"/>
  <c r="BE626"/>
  <c r="BE635"/>
  <c r="BE658"/>
  <c r="BE660"/>
  <c r="BE672"/>
  <c r="BE712"/>
  <c r="BE728"/>
  <c r="BE740"/>
  <c r="BE744"/>
  <c r="BE761"/>
  <c r="BE765"/>
  <c r="BE793"/>
  <c r="BE830"/>
  <c r="BE832"/>
  <c r="BE836"/>
  <c r="BE880"/>
  <c r="BE882"/>
  <c r="BE924"/>
  <c r="BE946"/>
  <c r="BE966"/>
  <c r="BE969"/>
  <c r="BE983"/>
  <c r="BE1001"/>
  <c r="BE1022"/>
  <c r="BE1024"/>
  <c r="BE1026"/>
  <c r="J94"/>
  <c r="BE157"/>
  <c r="BE166"/>
  <c r="BE181"/>
  <c r="BE205"/>
  <c r="BE230"/>
  <c r="BE261"/>
  <c r="BE266"/>
  <c r="BE268"/>
  <c r="BE272"/>
  <c r="BE278"/>
  <c r="BE305"/>
  <c r="BE367"/>
  <c r="BE390"/>
  <c r="BE400"/>
  <c r="BE433"/>
  <c r="BE438"/>
  <c r="BE490"/>
  <c r="BE502"/>
  <c r="BE549"/>
  <c r="BE569"/>
  <c r="BE580"/>
  <c r="BE589"/>
  <c r="BE639"/>
  <c r="BE651"/>
  <c r="BE670"/>
  <c r="BE751"/>
  <c r="BE763"/>
  <c r="BE771"/>
  <c r="BE779"/>
  <c r="BE795"/>
  <c r="BE800"/>
  <c r="BE842"/>
  <c r="BE850"/>
  <c r="BE870"/>
  <c r="BE874"/>
  <c r="BE890"/>
  <c r="BE919"/>
  <c r="BE941"/>
  <c r="BE1003"/>
  <c r="BE1012"/>
  <c r="BE185"/>
  <c r="BE211"/>
  <c r="BE240"/>
  <c r="BE296"/>
  <c r="BE300"/>
  <c r="BE343"/>
  <c r="BE344"/>
  <c r="BE379"/>
  <c r="BE391"/>
  <c r="BE395"/>
  <c r="BE425"/>
  <c r="BE457"/>
  <c r="BE492"/>
  <c r="BE500"/>
  <c r="BE518"/>
  <c r="BE535"/>
  <c r="BE540"/>
  <c r="BE571"/>
  <c r="BE575"/>
  <c r="BE578"/>
  <c r="BE584"/>
  <c r="BE633"/>
  <c r="BE645"/>
  <c r="BE664"/>
  <c r="BE666"/>
  <c r="BE682"/>
  <c r="BE684"/>
  <c r="BE701"/>
  <c r="BE767"/>
  <c r="BE783"/>
  <c r="BE789"/>
  <c r="BE820"/>
  <c r="BE866"/>
  <c r="BE868"/>
  <c r="BE872"/>
  <c r="BE878"/>
  <c r="BE894"/>
  <c r="BE910"/>
  <c r="BE922"/>
  <c r="BE954"/>
  <c r="BE968"/>
  <c r="BE971"/>
  <c r="BE991"/>
  <c r="BE1010"/>
  <c r="BE1014"/>
  <c r="BE161"/>
  <c r="BE195"/>
  <c r="BE199"/>
  <c r="BE202"/>
  <c r="BE225"/>
  <c r="BE281"/>
  <c r="BE285"/>
  <c r="BE289"/>
  <c r="BE316"/>
  <c r="BE322"/>
  <c r="BE383"/>
  <c r="BE385"/>
  <c r="BE459"/>
  <c r="BE480"/>
  <c r="BE631"/>
  <c r="BE641"/>
  <c r="BE688"/>
  <c r="BE721"/>
  <c r="BE723"/>
  <c r="BE752"/>
  <c r="BE769"/>
  <c r="BE773"/>
  <c r="BE775"/>
  <c r="BE798"/>
  <c r="BE810"/>
  <c r="BE838"/>
  <c r="BE856"/>
  <c r="BE876"/>
  <c r="BE889"/>
  <c r="BE904"/>
  <c r="BE955"/>
  <c r="BE976"/>
  <c r="BE1004"/>
  <c r="BE1006"/>
  <c r="BE1016"/>
  <c r="BE1020"/>
  <c r="BE218"/>
  <c r="BE256"/>
  <c r="BE267"/>
  <c r="BE273"/>
  <c r="BE274"/>
  <c r="BE310"/>
  <c r="BE328"/>
  <c r="BE338"/>
  <c r="BE350"/>
  <c r="BE374"/>
  <c r="BE412"/>
  <c r="BE413"/>
  <c r="BE418"/>
  <c r="BE419"/>
  <c r="BE421"/>
  <c r="BE431"/>
  <c r="BE448"/>
  <c r="BE467"/>
  <c r="BE485"/>
  <c r="BE543"/>
  <c r="BE555"/>
  <c r="BE563"/>
  <c r="BE624"/>
  <c r="BE690"/>
  <c r="BE706"/>
  <c r="BE733"/>
  <c r="BE750"/>
  <c r="BE759"/>
  <c r="BE785"/>
  <c r="BE791"/>
  <c r="BE805"/>
  <c r="BE812"/>
  <c r="BE814"/>
  <c r="BE826"/>
  <c r="BE844"/>
  <c r="BE860"/>
  <c r="BE901"/>
  <c r="BE916"/>
  <c r="BE920"/>
  <c r="BE925"/>
  <c r="BE936"/>
  <c r="BE965"/>
  <c r="BE989"/>
  <c i="3" r="BK121"/>
  <c r="J121"/>
  <c r="J97"/>
  <c i="4" r="BE164"/>
  <c r="BE189"/>
  <c r="BE246"/>
  <c r="BE270"/>
  <c r="BE271"/>
  <c r="BE277"/>
  <c r="BE279"/>
  <c r="BE349"/>
  <c r="BE406"/>
  <c r="BE426"/>
  <c r="BE452"/>
  <c r="BE454"/>
  <c r="BE458"/>
  <c r="BE486"/>
  <c r="BE510"/>
  <c r="BE536"/>
  <c r="BE547"/>
  <c r="BE559"/>
  <c r="BE596"/>
  <c r="BE607"/>
  <c r="BE647"/>
  <c r="BE653"/>
  <c r="BE696"/>
  <c r="BE757"/>
  <c r="BE822"/>
  <c r="BE824"/>
  <c r="BE828"/>
  <c r="BE846"/>
  <c r="BE848"/>
  <c r="BE858"/>
  <c r="BE862"/>
  <c r="BE864"/>
  <c r="BE883"/>
  <c r="BE897"/>
  <c r="BE908"/>
  <c r="BE927"/>
  <c r="BE944"/>
  <c r="BE956"/>
  <c r="BE994"/>
  <c r="BE1000"/>
  <c r="BE1008"/>
  <c i="3" r="E85"/>
  <c r="F92"/>
  <c r="J117"/>
  <c r="BE136"/>
  <c r="BE134"/>
  <c r="J89"/>
  <c r="BE131"/>
  <c r="BE138"/>
  <c r="BE139"/>
  <c i="2" r="J125"/>
  <c r="J98"/>
  <c i="3" r="BE123"/>
  <c r="BE125"/>
  <c r="BE133"/>
  <c r="BE124"/>
  <c r="BE126"/>
  <c r="BE127"/>
  <c r="BE130"/>
  <c r="BE132"/>
  <c r="BE141"/>
  <c i="2" r="E85"/>
  <c r="J92"/>
  <c r="F120"/>
  <c r="BE126"/>
  <c r="J117"/>
  <c r="BE128"/>
  <c r="BE130"/>
  <c r="BE133"/>
  <c r="BE136"/>
  <c r="BE138"/>
  <c r="BE141"/>
  <c r="BE143"/>
  <c r="BE146"/>
  <c r="BE149"/>
  <c i="1" r="AU99"/>
  <c i="3" r="F34"/>
  <c i="1" r="BA96"/>
  <c i="4" r="F39"/>
  <c i="1" r="BD98"/>
  <c i="3" r="F35"/>
  <c i="1" r="BB96"/>
  <c i="5" r="J37"/>
  <c i="1" r="AV100"/>
  <c i="6" r="J38"/>
  <c i="1" r="AW101"/>
  <c i="7" r="F38"/>
  <c i="1" r="BA102"/>
  <c i="8" r="F37"/>
  <c i="1" r="AZ103"/>
  <c i="9" r="F38"/>
  <c i="1" r="BA104"/>
  <c i="11" r="F38"/>
  <c i="1" r="BA106"/>
  <c r="BD99"/>
  <c i="13" r="J35"/>
  <c i="1" r="AV108"/>
  <c r="AT108"/>
  <c i="14" r="F35"/>
  <c i="1" r="BB109"/>
  <c i="14" r="F36"/>
  <c i="1" r="BC109"/>
  <c i="15" r="J34"/>
  <c i="1" r="AW110"/>
  <c i="16" r="F34"/>
  <c i="1" r="BA111"/>
  <c i="16" r="F35"/>
  <c i="1" r="BB111"/>
  <c i="16" r="J30"/>
  <c i="18" r="F36"/>
  <c i="1" r="BA114"/>
  <c i="19" r="J35"/>
  <c i="1" r="AV115"/>
  <c r="AT115"/>
  <c r="BB112"/>
  <c i="2" r="F37"/>
  <c i="1" r="BD95"/>
  <c i="4" r="F37"/>
  <c i="1" r="BB98"/>
  <c i="2" r="F35"/>
  <c i="1" r="BB95"/>
  <c i="4" r="F36"/>
  <c i="1" r="BA98"/>
  <c i="2" r="J34"/>
  <c i="1" r="AW95"/>
  <c i="4" r="J36"/>
  <c i="1" r="AW98"/>
  <c r="AU112"/>
  <c r="AS97"/>
  <c r="AS94"/>
  <c i="3" r="J34"/>
  <c i="1" r="AW96"/>
  <c i="5" r="J38"/>
  <c i="1" r="AW100"/>
  <c i="6" r="F37"/>
  <c i="1" r="AZ101"/>
  <c i="8" r="J38"/>
  <c i="1" r="AW103"/>
  <c i="9" r="J37"/>
  <c i="1" r="AV104"/>
  <c r="AT104"/>
  <c i="10" r="F37"/>
  <c i="1" r="AZ105"/>
  <c r="BC99"/>
  <c i="12" r="J35"/>
  <c i="1" r="AV107"/>
  <c r="AT107"/>
  <c i="13" r="F36"/>
  <c i="1" r="BA108"/>
  <c i="14" r="J34"/>
  <c i="1" r="AW109"/>
  <c i="15" r="F34"/>
  <c i="1" r="BA110"/>
  <c i="15" r="F37"/>
  <c i="1" r="BD110"/>
  <c i="15" r="F35"/>
  <c i="1" r="BB110"/>
  <c i="16" r="J34"/>
  <c i="1" r="AW111"/>
  <c i="16" r="F37"/>
  <c i="1" r="BD111"/>
  <c i="18" r="J35"/>
  <c i="1" r="AV114"/>
  <c r="AT114"/>
  <c i="20" r="F36"/>
  <c i="1" r="BA116"/>
  <c r="BC112"/>
  <c r="BD112"/>
  <c i="19" r="J32"/>
  <c i="2" r="F34"/>
  <c i="1" r="BA95"/>
  <c i="3" r="F37"/>
  <c i="1" r="BD96"/>
  <c i="7" r="J37"/>
  <c i="1" r="AV102"/>
  <c r="AT102"/>
  <c i="8" r="J34"/>
  <c i="10" r="F38"/>
  <c i="1" r="BA105"/>
  <c i="11" r="F37"/>
  <c i="1" r="AZ106"/>
  <c r="BB99"/>
  <c i="12" r="F36"/>
  <c i="1" r="BA107"/>
  <c i="14" r="F34"/>
  <c i="1" r="BA109"/>
  <c i="14" r="F37"/>
  <c i="1" r="BD109"/>
  <c i="15" r="F36"/>
  <c i="1" r="BC110"/>
  <c i="16" r="F36"/>
  <c i="1" r="BC111"/>
  <c i="17" r="F35"/>
  <c i="1" r="AZ113"/>
  <c i="17" r="J36"/>
  <c i="1" r="AW113"/>
  <c i="19" r="F36"/>
  <c i="1" r="BA115"/>
  <c i="20" r="J35"/>
  <c i="1" r="AV116"/>
  <c r="AT116"/>
  <c i="3" r="F36"/>
  <c i="1" r="BC96"/>
  <c i="4" r="F38"/>
  <c i="1" r="BC98"/>
  <c i="4" l="1" r="R151"/>
  <c r="BK541"/>
  <c r="J541"/>
  <c r="J107"/>
  <c i="15" r="R123"/>
  <c r="R122"/>
  <c i="4" r="T151"/>
  <c r="R541"/>
  <c i="2" r="R124"/>
  <c r="R123"/>
  <c i="3" r="T121"/>
  <c r="T120"/>
  <c i="4" r="P541"/>
  <c i="15" r="BK123"/>
  <c r="J123"/>
  <c r="J97"/>
  <c i="4" r="BK151"/>
  <c r="J151"/>
  <c r="J99"/>
  <c i="15" r="T123"/>
  <c r="T122"/>
  <c i="2" r="T124"/>
  <c r="T123"/>
  <c i="14" r="R129"/>
  <c r="R128"/>
  <c i="4" r="T987"/>
  <c r="P151"/>
  <c r="P150"/>
  <c i="1" r="AU98"/>
  <c i="3" r="R121"/>
  <c r="R120"/>
  <c i="14" r="T129"/>
  <c r="T128"/>
  <c i="4" r="T541"/>
  <c r="P987"/>
  <c i="14" r="BK129"/>
  <c r="J129"/>
  <c r="J97"/>
  <c r="P129"/>
  <c r="P128"/>
  <c i="1" r="AU109"/>
  <c i="4" r="R987"/>
  <c i="3" r="P121"/>
  <c r="P120"/>
  <c i="1" r="AU96"/>
  <c i="2" r="BK124"/>
  <c r="J124"/>
  <c r="J97"/>
  <c i="1" r="AG115"/>
  <c i="5" r="BK125"/>
  <c r="J125"/>
  <c r="J100"/>
  <c i="7" r="BK125"/>
  <c r="J125"/>
  <c r="J100"/>
  <c i="12" r="BK121"/>
  <c r="J121"/>
  <c r="J98"/>
  <c i="17" r="BK121"/>
  <c r="J121"/>
  <c i="9" r="BK125"/>
  <c r="J125"/>
  <c r="J100"/>
  <c i="10" r="BK125"/>
  <c r="J125"/>
  <c r="J100"/>
  <c i="18" r="BK121"/>
  <c r="J121"/>
  <c i="11" r="BK125"/>
  <c r="J125"/>
  <c r="J100"/>
  <c i="6" r="BK125"/>
  <c r="J125"/>
  <c r="J100"/>
  <c i="13" r="BK121"/>
  <c r="J121"/>
  <c r="J98"/>
  <c i="20" r="BK121"/>
  <c r="J121"/>
  <c r="J98"/>
  <c i="19" r="J41"/>
  <c i="1" r="AG111"/>
  <c i="16" r="J96"/>
  <c r="J120"/>
  <c r="J97"/>
  <c i="1" r="AG103"/>
  <c i="4" r="BK150"/>
  <c r="J150"/>
  <c r="J98"/>
  <c i="3" r="BK120"/>
  <c r="J120"/>
  <c r="J96"/>
  <c i="1" r="AN115"/>
  <c i="17" r="J32"/>
  <c i="1" r="AG113"/>
  <c i="5" r="F37"/>
  <c i="1" r="AZ100"/>
  <c i="6" r="J37"/>
  <c i="1" r="AV101"/>
  <c r="AT101"/>
  <c i="10" r="J37"/>
  <c i="1" r="AV105"/>
  <c r="AT105"/>
  <c i="15" r="F33"/>
  <c i="1" r="AZ110"/>
  <c i="17" r="J35"/>
  <c i="1" r="AV113"/>
  <c r="AT113"/>
  <c r="AN113"/>
  <c i="20" r="F35"/>
  <c i="1" r="AZ116"/>
  <c i="2" r="J33"/>
  <c i="1" r="AV95"/>
  <c r="AT95"/>
  <c i="9" r="F37"/>
  <c i="1" r="AZ104"/>
  <c r="BD97"/>
  <c i="16" r="J33"/>
  <c i="1" r="AV111"/>
  <c r="AT111"/>
  <c r="AN111"/>
  <c r="BA112"/>
  <c r="AW112"/>
  <c r="AY112"/>
  <c i="2" r="F33"/>
  <c i="1" r="AZ95"/>
  <c i="8" r="J37"/>
  <c i="1" r="AV103"/>
  <c r="AT103"/>
  <c r="AN103"/>
  <c r="AY99"/>
  <c i="13" r="F35"/>
  <c i="1" r="AZ108"/>
  <c i="15" r="J33"/>
  <c i="1" r="AV110"/>
  <c r="AT110"/>
  <c i="18" r="F35"/>
  <c i="1" r="AZ114"/>
  <c i="4" r="F35"/>
  <c i="1" r="AZ98"/>
  <c r="AU97"/>
  <c i="18" r="J32"/>
  <c i="1" r="AG114"/>
  <c i="3" r="J33"/>
  <c i="1" r="AV96"/>
  <c r="AT96"/>
  <c i="11" r="J37"/>
  <c i="1" r="AV106"/>
  <c r="AT106"/>
  <c r="BC97"/>
  <c r="AY97"/>
  <c i="14" r="J33"/>
  <c i="1" r="AV109"/>
  <c r="AT109"/>
  <c i="4" r="J35"/>
  <c i="1" r="AV98"/>
  <c r="AT98"/>
  <c r="AT100"/>
  <c i="7" r="F37"/>
  <c i="1" r="AZ102"/>
  <c r="AX99"/>
  <c i="12" r="F35"/>
  <c i="1" r="AZ107"/>
  <c i="14" r="F33"/>
  <c i="1" r="AZ109"/>
  <c i="3" r="F33"/>
  <c i="1" r="AZ96"/>
  <c r="BA99"/>
  <c r="BB97"/>
  <c r="AX97"/>
  <c i="16" r="F33"/>
  <c i="1" r="AZ111"/>
  <c i="19" r="F35"/>
  <c i="1" r="AZ115"/>
  <c r="AX112"/>
  <c i="4" l="1" r="T150"/>
  <c r="R150"/>
  <c i="18" r="J41"/>
  <c i="2" r="BK123"/>
  <c r="J123"/>
  <c r="J96"/>
  <c i="14" r="BK128"/>
  <c r="J128"/>
  <c r="J96"/>
  <c i="17" r="J98"/>
  <c i="15" r="BK122"/>
  <c r="J122"/>
  <c i="18" r="J98"/>
  <c i="17" r="J41"/>
  <c i="16" r="J39"/>
  <c i="8" r="J43"/>
  <c i="1" r="AN114"/>
  <c r="AZ99"/>
  <c r="AV99"/>
  <c r="AU94"/>
  <c i="6" r="J34"/>
  <c i="1" r="AG101"/>
  <c r="BB94"/>
  <c r="AX94"/>
  <c i="10" r="J34"/>
  <c i="1" r="AG105"/>
  <c i="15" r="J30"/>
  <c i="1" r="AG110"/>
  <c i="9" r="J34"/>
  <c r="J43"/>
  <c i="3" r="J30"/>
  <c i="1" r="AG96"/>
  <c r="AN96"/>
  <c r="BA97"/>
  <c r="AW97"/>
  <c i="5" r="J34"/>
  <c i="1" r="AG100"/>
  <c i="20" r="J32"/>
  <c i="1" r="AG116"/>
  <c r="AG112"/>
  <c i="13" r="J32"/>
  <c r="J41"/>
  <c i="11" r="J34"/>
  <c i="1" r="AG106"/>
  <c r="AZ112"/>
  <c r="AV112"/>
  <c r="AT112"/>
  <c r="AN112"/>
  <c i="7" r="J34"/>
  <c i="1" r="AG102"/>
  <c r="AN102"/>
  <c i="12" r="J32"/>
  <c r="J41"/>
  <c i="1" r="BC94"/>
  <c r="W32"/>
  <c r="AW99"/>
  <c i="4" r="J32"/>
  <c i="1" r="AG98"/>
  <c r="BD94"/>
  <c r="W33"/>
  <c i="11" l="1" r="J43"/>
  <c i="6" r="J43"/>
  <c i="10" r="J43"/>
  <c i="15" r="J39"/>
  <c i="5" r="J43"/>
  <c i="1" r="AG108"/>
  <c r="AN108"/>
  <c r="AG104"/>
  <c r="AN104"/>
  <c i="15" r="J96"/>
  <c i="1" r="AG107"/>
  <c r="AN107"/>
  <c i="7" r="J43"/>
  <c i="20" r="J41"/>
  <c i="4" r="J41"/>
  <c i="1" r="AN98"/>
  <c i="3" r="J39"/>
  <c i="1" r="AN116"/>
  <c r="AN101"/>
  <c r="AN105"/>
  <c r="AN110"/>
  <c r="AN106"/>
  <c r="AN100"/>
  <c r="AZ97"/>
  <c r="AV97"/>
  <c r="AT97"/>
  <c i="2" r="J30"/>
  <c i="1" r="AG95"/>
  <c r="AN95"/>
  <c r="AY94"/>
  <c r="BA94"/>
  <c r="W30"/>
  <c i="14" r="J30"/>
  <c i="1" r="AG109"/>
  <c r="AN109"/>
  <c r="AT99"/>
  <c r="W31"/>
  <c i="2" l="1" r="J39"/>
  <c i="14" r="J39"/>
  <c i="1" r="AG99"/>
  <c r="AW94"/>
  <c r="AK30"/>
  <c r="AZ94"/>
  <c r="W29"/>
  <c l="1" r="AG97"/>
  <c r="AN99"/>
  <c r="AV94"/>
  <c r="AK29"/>
  <c l="1" r="AN97"/>
  <c r="AT94"/>
  <c r="AG94"/>
  <c r="AK26"/>
  <c r="AK35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<sst xmlns="http://schemas.openxmlformats.org/spreadsheetml/2006/main">
  <si>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</si>
  <si>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</si>
  <si>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</si>
  <si>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</si>
  <si>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</si>
  <si>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{ee2e417b-afce-4cb6-a8d8-dcb6c8f7ffe4}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</si>
  <si>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</si>
  <si>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</si>
  <si>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</si>
  <si>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</si>
  <si>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</si>
  <si>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</si>
  <si>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</si>
  <si>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</si>
  <si>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N20-058_exp2_VR01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</si>
  <si>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</si>
  <si>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</si>
  <si>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SPORTOVNÍ HALA _ SLEZSKÁ OSTRAVA</t>
  </si>
  <si>
    <t>KSO:</t>
  </si>
  <si>
    <t>802 23</t>
  </si>
  <si>
    <t>CC-CZ:</t>
  </si>
  <si>
    <t>12651</t>
  </si>
  <si>
    <t>Místo:</t>
  </si>
  <si>
    <t>Slezská Ostrava</t>
  </si>
  <si>
    <t>Datum:</t>
  </si>
  <si>
    <t>13. 3. 2020</t>
  </si>
  <si>
    <t>CZ-CPV:</t>
  </si>
  <si>
    <t>45000000-7</t>
  </si>
  <si>
    <t>CZ-CPA:</t>
  </si>
  <si>
    <t>41.00.48</t>
  </si>
  <si>
    <t>Zadavatel:</t>
  </si>
  <si>
    <t>IČ:</t>
  </si>
  <si>
    <t>Statutární město Ostrava</t>
  </si>
  <si>
    <t>DIČ:</t>
  </si>
  <si>
    <t>Uchazeč:</t>
  </si>
  <si>
    <t>Vyplň údaj</t>
  </si>
  <si>
    <t>Projektant:</t>
  </si>
  <si>
    <t>PPS Kania, s.r.o</t>
  </si>
  <si>
    <t>True</t>
  </si>
  <si>
    <t>Zpracovatel:</t>
  </si>
  <si>
    <t xml:space="preserve"> </t>
  </si>
  <si>
    <t>Poznámka:</t>
  </si>
  <si>
    <t>Soupis prací je sestaven za využití položek Cenové soustavy ÚRS. Cenové a technické podmínky položek CS ÚRS, které nejsou uvedeny v soupisu prací (tzv. úvodní části katalogů) jsou neomezeně dálkově k dispozici na www.cs-urs.cz. Položky soupisu prací, které nemají ve sloupci „Cenová soustava“ uveden žádný údaj, nepochází z Cenové soustavy ÚRS (takové položky soupisu prací mají Cenovou soustavu „VLASTNÍ“). Ocenění "vlastní" položky:na základě odborných znalostí a zkušeností projektanta při realizaci obdobných zakázek za období 5-ti let. nebo na základě CN) Nedílnou součástí soupisu prací je projektová dokumentace vč. textových příloh, na kterou se položky soupisu prací plně odkazují.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</si>
  <si>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</si>
  <si>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</si>
  <si>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</si>
  <si>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</si>
  <si>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</si>
  <si>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</si>
  <si>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</si>
  <si>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</si>
  <si>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</si>
  <si>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</si>
  <si>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</si>
  <si>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</si>
  <si>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</si>
  <si>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</si>
  <si>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</si>
  <si>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</si>
  <si>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</si>
  <si>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</si>
  <si>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</si>
  <si>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</si>
  <si>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</si>
  <si>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</si>
  <si>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</si>
  <si>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</si>
  <si>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</si>
  <si>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</si>
  <si>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</si>
  <si>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</si>
  <si>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</si>
  <si>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</si>
  <si>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</si>
  <si>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</si>
  <si>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</si>
  <si>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</si>
  <si>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</si>
  <si>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</si>
  <si>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</si>
  <si>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</si>
  <si>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</si>
  <si>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</si>
  <si>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</si>
  <si>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</si>
  <si>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</si>
  <si>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</si>
  <si>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</si>
  <si>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VON</t>
  </si>
  <si>
    <t>Vedlejší a ostatní náklady stavby</t>
  </si>
  <si>
    <t>STA</t>
  </si>
  <si>
    <t>1</t>
  </si>
  <si>
    <t>{69e2e937-aac7-4dc8-ad36-55ad35a3c3f8}</t>
  </si>
  <si>
    <t>2</t>
  </si>
  <si>
    <t>SO 01</t>
  </si>
  <si>
    <t>Příprava území</t>
  </si>
  <si>
    <t>{cc63047c-2c3e-468c-99d4-2f1d692659b8}</t>
  </si>
  <si>
    <t>SO 02</t>
  </si>
  <si>
    <t>Sportovní hala</t>
  </si>
  <si>
    <t>{72d64e3a-1901-4c64-a6a6-07ec0e582a1f}</t>
  </si>
  <si>
    <t>D.1.1-2</t>
  </si>
  <si>
    <t>Architektonicko-stavební a stavebně konstrukční řešení</t>
  </si>
  <si>
    <t>Soupis</t>
  </si>
  <si>
    <t>{c23271b8-0ea1-4bc9-ab80-0e1e85f72fef}</t>
  </si>
  <si>
    <t>D.1.4</t>
  </si>
  <si>
    <t>Technika prostředí staveb</t>
  </si>
  <si>
    <t>{565c2b27-bff9-4139-8d5f-fecd729cd762}</t>
  </si>
  <si>
    <t>D.1.4.1</t>
  </si>
  <si>
    <t>Zdravotně technické instalace</t>
  </si>
  <si>
    <t>3</t>
  </si>
  <si>
    <t>{c37ded7a-9ff9-468d-86fa-9a6d6f674b6d}</t>
  </si>
  <si>
    <t>D.1.4.2</t>
  </si>
  <si>
    <t>Vzduchotechnika</t>
  </si>
  <si>
    <t>{b69cb8d7-9593-4d11-bb78-55d223cb0e78}</t>
  </si>
  <si>
    <t>D.1.4.3</t>
  </si>
  <si>
    <t>Vytápění</t>
  </si>
  <si>
    <t>{68c42f9b-e031-4085-8884-547eb6507a73}</t>
  </si>
  <si>
    <t>D.1.4.4</t>
  </si>
  <si>
    <t xml:space="preserve">Silnoproudá elektrotechnika </t>
  </si>
  <si>
    <t>{6f99b398-2e36-4407-8637-dc6a3462c856}</t>
  </si>
  <si>
    <t>D.1.4.5</t>
  </si>
  <si>
    <t xml:space="preserve">Slaboproudá elektrotechnika </t>
  </si>
  <si>
    <t>{936cc8af-7aa2-43d0-ae4f-7990d81478bb}</t>
  </si>
  <si>
    <t>D.1.4.6</t>
  </si>
  <si>
    <t>Plynoinstalace</t>
  </si>
  <si>
    <t>{60e34dd7-82a3-43b7-8ca3-1ee961712a7c}</t>
  </si>
  <si>
    <t>D.1.4.8</t>
  </si>
  <si>
    <t>Měření a regulace</t>
  </si>
  <si>
    <t>{c09e8939-8fef-4f29-9ed9-9e3f3746e707}</t>
  </si>
  <si>
    <t>D.1.5</t>
  </si>
  <si>
    <t>Sportovní vybavení</t>
  </si>
  <si>
    <t>{5ed59333-a538-4871-bd49-3df9cd00eff7}</t>
  </si>
  <si>
    <t>D.2.1</t>
  </si>
  <si>
    <t>FOTOVOLTAICKÝ SYSTÉM</t>
  </si>
  <si>
    <t>{e602d7a7-11d0-42ae-a025-b4ae5ff49dc4}</t>
  </si>
  <si>
    <t>SO 03</t>
  </si>
  <si>
    <t>Komunikace a zpevněné plochy</t>
  </si>
  <si>
    <t>{e0a2b3a6-e71e-451b-b37f-fa016714b981}</t>
  </si>
  <si>
    <t>SO 04</t>
  </si>
  <si>
    <t>Oplocení</t>
  </si>
  <si>
    <t>{c6d556b7-7a5b-43b8-b288-c0616d860217}</t>
  </si>
  <si>
    <t>SO 05</t>
  </si>
  <si>
    <t>Sadové úpravy</t>
  </si>
  <si>
    <t>{41ab49d5-d80c-45c2-8b84-3def01bc29f5}</t>
  </si>
  <si>
    <t>IO</t>
  </si>
  <si>
    <t>Inženýrské objekty</t>
  </si>
  <si>
    <t>{8982f52e-99b8-4634-9405-32c2a62ffb64}</t>
  </si>
  <si>
    <t>IO 01</t>
  </si>
  <si>
    <t xml:space="preserve">Vodovodní přípojka </t>
  </si>
  <si>
    <t>{61827adb-f644-46db-a373-f400fd356e4c}</t>
  </si>
  <si>
    <t>IO 02</t>
  </si>
  <si>
    <t xml:space="preserve">Dešťová kanalizace včetně retence </t>
  </si>
  <si>
    <t>{b44a55bf-5a74-4863-88f1-8b7f5462386a}</t>
  </si>
  <si>
    <t>IO 03</t>
  </si>
  <si>
    <t xml:space="preserve">Splašková kanalizace </t>
  </si>
  <si>
    <t>{52032b9e-17fe-4daf-a152-2a46017f1605}</t>
  </si>
  <si>
    <t>IO 04</t>
  </si>
  <si>
    <t xml:space="preserve">Přípojka plynu </t>
  </si>
  <si>
    <t>{69966e09-85ff-4619-9dda-5883c734d1f8}</t>
  </si>
  <si>
    <t>KRYCÍ LIST SOUPISU PRACÍ</t>
  </si>
  <si>
    <t>Objekt:</t>
  </si>
  <si>
    <t>VON - Vedlejší a ostatní náklady stavby</t>
  </si>
  <si>
    <t>REKAPITULACE ČLENĚNÍ SOUPISU PRACÍ</t>
  </si>
  <si>
    <t>Kód dílu - Popis</t>
  </si>
  <si>
    <t>Cena celkem [CZK]</t>
  </si>
  <si>
    <t>Náklady ze soupisu prací</t>
  </si>
  <si>
    <t>-1</t>
  </si>
  <si>
    <t>VRN - VRN</t>
  </si>
  <si>
    <t xml:space="preserve">    VRN1 - Průzkumné, geodetické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</si>
  <si>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</si>
  <si>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</si>
  <si>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</si>
  <si>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VRN7 - Provozní vlivy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</si>
  <si>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</si>
  <si>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</si>
  <si>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</si>
  <si>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</si>
  <si>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</si>
  <si>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</si>
  <si>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</si>
  <si>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</si>
  <si>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</si>
  <si>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</si>
  <si>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</si>
  <si>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</si>
  <si>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</si>
  <si>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</si>
  <si>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</si>
  <si>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5</t>
  </si>
  <si>
    <t>ROZPOCET</t>
  </si>
  <si>
    <t>VRN1</t>
  </si>
  <si>
    <t>Průzkumné, geodetické a projektové práce</t>
  </si>
  <si>
    <t>K</t>
  </si>
  <si>
    <t>012103000</t>
  </si>
  <si>
    <t>Geodetické práce před výstavbou</t>
  </si>
  <si>
    <t>kpl.</t>
  </si>
  <si>
    <t>CS ÚRS 2020 01</t>
  </si>
  <si>
    <t>1024</t>
  </si>
  <si>
    <t>413357943</t>
  </si>
  <si>
    <t>P</t>
  </si>
  <si>
    <t>Poznámka k položce:_x000d_
-vytyčení stavby nebo jejich částí oprávněným geodetem vč. vypracování příslušných protokolů - před zahájením stavby_x000d_
(veškeré nové a upravované stavby/konstrukce , inženýrské a liniové stavby v rámci stavby)_x000d_
VEŠKERÉ FORMY A PŘEDÁNÍ SE ŘÍDÍ PODMÍNKAMI ZADÁVACÍ DOKUMENTACE STAVBY</t>
  </si>
  <si>
    <t>013244000</t>
  </si>
  <si>
    <t>Dokumentace dílenská pro realizaci stavby</t>
  </si>
  <si>
    <t>1795431934</t>
  </si>
  <si>
    <t>Poznámka k položce:_x000d_
V jednotkové ceně zahrnuty náklady na vypracování :_x000d_
-prováděcí / dílenské dokumentace pro provedení stavby vč. potřebných detailů_x000d_
VEŠKERÉ FORMY A PŘEDÁNÍ SE ŘÍDÍ PODMÍNKAMI ZADÁVACÍ DOKUMENTACE STAVBY</t>
  </si>
  <si>
    <t>013254000</t>
  </si>
  <si>
    <t>Dokumentace skutečného provedení stavby</t>
  </si>
  <si>
    <t>941561071</t>
  </si>
  <si>
    <t>Poznámka k položce:_x000d_
VEŠKERÉ FORMY A PŘEDÁNÍ SE ŘÍDÍ PODMÍNKAMI ZADÁVACÍ DOKUMENTACE STAVBY</t>
  </si>
  <si>
    <t>VRN2</t>
  </si>
  <si>
    <t>Příprava staveniště</t>
  </si>
  <si>
    <t>4</t>
  </si>
  <si>
    <t>020001000</t>
  </si>
  <si>
    <t xml:space="preserve">Příprava staveniště </t>
  </si>
  <si>
    <t>-1988053769</t>
  </si>
  <si>
    <t xml:space="preserve">Poznámka k položce:_x000d_
-Zřízení trvalé, dočasné deponie a mezideponie_x000d_
-zřízení příjezdů a přístupů na staveniště_x000d_
-uspořádání a bezpečnost staveniště z hlediska ochrany veřejných zájmů_x000d_
-dodržení podmínek pro provádění staveb z hlediska BOZP (vč. označení stavby)_x000d_
-dodržování podmínek pro ochranu životního prostředí při výstavbě_x000d_
-dodržení podmínek - možnosti nakládání s odpady_x000d_
-splnění zvláštních požadavků na provádění stavby, které vyžadují zvláštní bezpečnostní opatření_x000d_
-dočasné / provizorní dopravní značení, osvětlení - (vyřízení+zřízení+likvidace po skončení stavby)_x000d_
</t>
  </si>
  <si>
    <t>VRN3</t>
  </si>
  <si>
    <t>Zařízení staveniště</t>
  </si>
  <si>
    <t>030001000</t>
  </si>
  <si>
    <t xml:space="preserve">Zařízení staveniště </t>
  </si>
  <si>
    <t>2040274140</t>
  </si>
  <si>
    <t xml:space="preserve">Poznámka k položce:_x000d_
Náklady na zřízení / nájem ZS:_x000d_
-kancelářské/skladovací/sociální objekty_x000d_
-oplocení stavby, ostraha staveniště_x000d_
-kompletní vnitrostaveništní rozvody všech potřebných energií a médií_x000d_
-poplatky spotřeby energií a médií _x000d_
(zajištění podružných měření spotřeby energií a médií)_x000d_
</t>
  </si>
  <si>
    <t>6</t>
  </si>
  <si>
    <t>039002000</t>
  </si>
  <si>
    <t>Zrušení zařízení staveniště</t>
  </si>
  <si>
    <t>-1149754222</t>
  </si>
  <si>
    <t>Poznámka k položce:_x000d_
-náklady zhotovitele spojené s kompletní likvidací zařízení staveniště vč. uvedení všech dotčených ploch do bezvadného stavu</t>
  </si>
  <si>
    <t>VRN4</t>
  </si>
  <si>
    <t>Inženýrská činnost</t>
  </si>
  <si>
    <t>7</t>
  </si>
  <si>
    <t>043103000</t>
  </si>
  <si>
    <t>Zkoušky bez rozlišení</t>
  </si>
  <si>
    <t>-1790932518</t>
  </si>
  <si>
    <t xml:space="preserve">Poznámka k položce:_x000d_
Provedení všech zkoušek a revizí předepsaných projektovou a zadávací dokumentací, platnými normami, návodů k obsluze - (neuvedených v jednotlivých soupisech prací) </t>
  </si>
  <si>
    <t>8</t>
  </si>
  <si>
    <t>045002000</t>
  </si>
  <si>
    <t xml:space="preserve">Kompletační a koordinační činnost </t>
  </si>
  <si>
    <t>-706599954</t>
  </si>
  <si>
    <t>Poznámka k položce:_x000d_
-příprava předávací dokumentace dle ZD_x000d_
-ostatní kompletační činnost</t>
  </si>
  <si>
    <t>VRN7</t>
  </si>
  <si>
    <t>Provozní vlivy</t>
  </si>
  <si>
    <t>9</t>
  </si>
  <si>
    <t>071103000</t>
  </si>
  <si>
    <t>Provoz investora</t>
  </si>
  <si>
    <t>-1743801272</t>
  </si>
  <si>
    <t>Poznámka k položce:_x000d_
Náklady související se ztíženými podmínkami při provádění díla v závislosti na okolním provozu (pro práce prováděné za nepřerušeného nebo omezeného provozu v dotčených objektech nebo samotném areálu)_x000d_
(+ případná ochrana a zakrytí určených prvků a konstrukcí - ZABEZPEČENÍ PŘED POŠKOZENÍM STAVEBNÍ ČINNOSTÍ)</t>
  </si>
  <si>
    <t>VRN9</t>
  </si>
  <si>
    <t>Ostatní náklady</t>
  </si>
  <si>
    <t>10</t>
  </si>
  <si>
    <t>090001000</t>
  </si>
  <si>
    <t>-287654768</t>
  </si>
  <si>
    <t>Poznámka k položce:_x000d_
V jednotkové ceně zahrnuty náklady :_x000d_
-------------------------------------------------_x000d_
-náklady zhotovitele spojené s ochranou všech dotčených, jinde nespecifikovaných, dřevin, stromů, porostů a vegetačních ploch při stavebních prací dle ČSN 83 9061 - po celou dobu výstavby_x000d_
-pravidelné čištění přilehlých / souvisejících komunikací a zpevněných ploch - po celou dobu stavby _x000d_
-uvedení všech dotčených ploch, konstrukcí a povrchů do původního, bezvadného stavu_x000d_
-vytyčení všech inženýrských sítí před zahájením prací vč. řádného zajištění. Zpětné protokolární předání všech inženýrských sítí jednotlivým správcům vč. uvedení dotčených ploch do bezvadného stavu._x000d_
----------------------------------------------------------------------------_x000d_
-ostatní, jinde neuvedené, náklady potřebné k provedení a předání díla objednateli _ dle PD a TZ</t>
  </si>
  <si>
    <t>SO 01 - Příprava území</t>
  </si>
  <si>
    <t>HSV - Práce a dodávky HSV</t>
  </si>
  <si>
    <t xml:space="preserve">    1 - Zemní práce</t>
  </si>
  <si>
    <t xml:space="preserve">    9 - Ostatní konstrukce a práce, bourání</t>
  </si>
  <si>
    <t xml:space="preserve">    997 - Přesun sutě</t>
  </si>
  <si>
    <t>HSV</t>
  </si>
  <si>
    <t>Práce a dodávky HSV</t>
  </si>
  <si>
    <t>Zemní práce</t>
  </si>
  <si>
    <t>111251101</t>
  </si>
  <si>
    <t>Odstranění křovin a stromů průměru kmene do 100 mm i s kořeny sklonu terénu do 1:5 z celkové plochy do 100 m2 strojně</t>
  </si>
  <si>
    <t>m2</t>
  </si>
  <si>
    <t>-1997944299</t>
  </si>
  <si>
    <t>121151125</t>
  </si>
  <si>
    <t>Sejmutí ornice plochy přes 500 m2 tl vrstvy do 300 mm strojně</t>
  </si>
  <si>
    <t>-1443707496</t>
  </si>
  <si>
    <t>162651112</t>
  </si>
  <si>
    <t>Vodorovné přemístění do 5000 m výkopku/sypaniny z horniny třídy těžitelnosti I, skupiny 1 až 3</t>
  </si>
  <si>
    <t>m3</t>
  </si>
  <si>
    <t>-181051006</t>
  </si>
  <si>
    <t>162751117</t>
  </si>
  <si>
    <t>Vodorovné přemístění do 10000 m výkopku/sypaniny z horniny třídy těžitelnosti I, skupiny 1 až 3</t>
  </si>
  <si>
    <t>1786259633</t>
  </si>
  <si>
    <t>162751119</t>
  </si>
  <si>
    <t>Příplatek k vodorovnému přemístění výkopku/sypaniny z horniny třídy těžitelnosti I, skupiny 1 až 3 ZKD 1000 m přes 10000 m</t>
  </si>
  <si>
    <t>-610946047</t>
  </si>
  <si>
    <t>VV</t>
  </si>
  <si>
    <t>364*20 'Přepočtené koeficientem množství</t>
  </si>
  <si>
    <t>Ostatní konstrukce a práce, bourání</t>
  </si>
  <si>
    <t>961044111</t>
  </si>
  <si>
    <t>Bourání základů z betonu prostého</t>
  </si>
  <si>
    <t>-906901881</t>
  </si>
  <si>
    <t>966071711</t>
  </si>
  <si>
    <t>Bourání sloupků a vzpěr plotových ocelových do 2,5 m zabetonovaných</t>
  </si>
  <si>
    <t>kus</t>
  </si>
  <si>
    <t>467864989</t>
  </si>
  <si>
    <t>966072811</t>
  </si>
  <si>
    <t>Rozebrání rámového oplocení na ocelové sloupky výšky do 2m</t>
  </si>
  <si>
    <t>m</t>
  </si>
  <si>
    <t>-424364718</t>
  </si>
  <si>
    <t>966073810</t>
  </si>
  <si>
    <t>Rozebrání vrat a vrátek k oplocení plochy do 2 m2</t>
  </si>
  <si>
    <t>-2121635137</t>
  </si>
  <si>
    <t>966073811</t>
  </si>
  <si>
    <t>Rozebrání vrat a vrátek k oplocení plochy do 6 m2</t>
  </si>
  <si>
    <t>-670220241</t>
  </si>
  <si>
    <t>997</t>
  </si>
  <si>
    <t>Přesun sutě</t>
  </si>
  <si>
    <t>11</t>
  </si>
  <si>
    <t>997013R31</t>
  </si>
  <si>
    <t xml:space="preserve">Poplatek za uložení na skládce (skládkovné) stavebního odpadu bez rozlišení </t>
  </si>
  <si>
    <t>t</t>
  </si>
  <si>
    <t>CS VLASTNÍ</t>
  </si>
  <si>
    <t>23808845</t>
  </si>
  <si>
    <t>Poznámka k položce:_x000d_
Jednotková cena stanovena pro stavební odpad BEZ ROZLIŠENÍ _včetně nebezpečných odpadů._x000d_
----------------------------------------------------------------------------------------------------------------------</t>
  </si>
  <si>
    <t>12</t>
  </si>
  <si>
    <t>997321511</t>
  </si>
  <si>
    <t>Vodorovná doprava suti a vybouraných hmot po suchu do 1 km</t>
  </si>
  <si>
    <t>-717652525</t>
  </si>
  <si>
    <t>13</t>
  </si>
  <si>
    <t>997321519</t>
  </si>
  <si>
    <t>Příplatek ZKD 1km vodorovné dopravy suti a vybouraných hmot po suchu</t>
  </si>
  <si>
    <t>2080438982</t>
  </si>
  <si>
    <t>3,824*20 'Přepočtené koeficientem množství</t>
  </si>
  <si>
    <t>14</t>
  </si>
  <si>
    <t>997321611</t>
  </si>
  <si>
    <t>Nakládání nebo překládání suti a vybouraných hmot</t>
  </si>
  <si>
    <t>-1834663583</t>
  </si>
  <si>
    <t>SO 02 - Sportovní hala</t>
  </si>
  <si>
    <t>Soupis:</t>
  </si>
  <si>
    <t>D.1.1-2 - Architektonicko-stavební a stavebně konstrukční řešení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</si>
  <si>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</si>
  <si>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</si>
  <si>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</si>
  <si>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</si>
  <si>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998 -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</si>
  <si>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</si>
  <si>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</si>
  <si>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</si>
  <si>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</si>
  <si>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721 - Zdravotechnika - vnitřní kanalizace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</si>
  <si>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</si>
  <si>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</si>
  <si>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</si>
  <si>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</si>
  <si>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</si>
  <si>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</si>
  <si>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776 - Podlahy povlakové</t>
  </si>
  <si>
    <t xml:space="preserve">    777 - Podlahy lité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</si>
  <si>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</si>
  <si>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</si>
  <si>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</si>
  <si>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N00 - Nepojmenované, ostatní práce a dodávky</t>
  </si>
  <si>
    <t>Ostatní - Ostatní</t>
  </si>
  <si>
    <t xml:space="preserve">    OST0 - Ostatní výrobky a prvky výpisů</t>
  </si>
  <si>
    <t xml:space="preserve">    OST04 - Ostatní skladby a konstrukce</t>
  </si>
  <si>
    <t xml:space="preserve">    OST05 - Záchytný systém proti pádu </t>
  </si>
  <si>
    <t xml:space="preserve">    OST11 - VR_doplnění_01</t>
  </si>
  <si>
    <t>122251506</t>
  </si>
  <si>
    <t>Odkopávky a prokopávky zapažené v hornině třídy těžitelnosti I, skupiny 3 objem do 5000 m3 strojně</t>
  </si>
  <si>
    <t>1721001155</t>
  </si>
  <si>
    <t xml:space="preserve">"rozsah_spodní stavba_D.1.1_v.čř. 1,5-8,TZ" </t>
  </si>
  <si>
    <t>"odkopávky na úroveň -0,65m" 44*38*0,65</t>
  </si>
  <si>
    <t>Součet</t>
  </si>
  <si>
    <t>131351105</t>
  </si>
  <si>
    <t>Hloubení jam nezapažených v hornině třídy těžitelnosti II, skupiny 4 objem do 1000 m3 strojně</t>
  </si>
  <si>
    <t>121069260</t>
  </si>
  <si>
    <t>"figury základů " 0,85*(1672,0-612,0)</t>
  </si>
  <si>
    <t>153112122</t>
  </si>
  <si>
    <t>Zaberanění ocelových štětovnic na dl do 8 m ve standardních podmínkách z terénu</t>
  </si>
  <si>
    <t>590287943</t>
  </si>
  <si>
    <t>"předpoklad_bude upřesněno při realizaci stavby a v dílenské dokumentaci" 195,0</t>
  </si>
  <si>
    <t>M</t>
  </si>
  <si>
    <t>15920R10</t>
  </si>
  <si>
    <t>pažnice ocelová dl 6 m</t>
  </si>
  <si>
    <t>-359644322</t>
  </si>
  <si>
    <t>195*0,095 'Přepočtené koeficientem množství</t>
  </si>
  <si>
    <t>-1693203823</t>
  </si>
  <si>
    <t>-975254827</t>
  </si>
  <si>
    <t>1987,8*20 'Přepočtené koeficientem množství</t>
  </si>
  <si>
    <t>171201R31</t>
  </si>
  <si>
    <t xml:space="preserve">Poplatek za uložení zeminy , navážek a kamení na skládce (skládkovné) </t>
  </si>
  <si>
    <t>1730067038</t>
  </si>
  <si>
    <t>1987,8*1,8 'Přepočtené koeficientem množství</t>
  </si>
  <si>
    <t>171251201</t>
  </si>
  <si>
    <t>Uložení sypaniny na skládky nebo meziskládky</t>
  </si>
  <si>
    <t>1775017870</t>
  </si>
  <si>
    <t>174151101</t>
  </si>
  <si>
    <t>Zásyp jam, šachet rýh nebo kolem objektů sypaninou se zhutněním</t>
  </si>
  <si>
    <t>674713178</t>
  </si>
  <si>
    <t>ZÁSYPY_OBSYPY_POLŠTÁŘE</t>
  </si>
  <si>
    <t>(1086,8+901,0)-(16,796+159,176+28,044)</t>
  </si>
  <si>
    <t>58344197</t>
  </si>
  <si>
    <t xml:space="preserve">externí , nenamrzavý, zhutnitelný drcený materiál _ frakce 8-32 / do 63 mm </t>
  </si>
  <si>
    <t>1090961577</t>
  </si>
  <si>
    <t>1783,784*1,8 'Přepočtené koeficientem množství</t>
  </si>
  <si>
    <t>181951112</t>
  </si>
  <si>
    <t>Úprava pláně v hornině třídy těžitelnosti I, skupiny 1 až 3 se zhutněním</t>
  </si>
  <si>
    <t>-1091848334</t>
  </si>
  <si>
    <t>Zakládání</t>
  </si>
  <si>
    <t>211531111</t>
  </si>
  <si>
    <t xml:space="preserve">Výplň odvodňovacích žeber nebo trativodů kamenivem hrubým drceným </t>
  </si>
  <si>
    <t>1636275907</t>
  </si>
  <si>
    <t>"drenážní systém_odměřeno elektronicky" 171,0*0,6*0,5</t>
  </si>
  <si>
    <t>211971110</t>
  </si>
  <si>
    <t>Zřízení opláštění žeber nebo trativodů geotextilií v rýze nebo zářezu sklonu do 1:2</t>
  </si>
  <si>
    <t>659271694</t>
  </si>
  <si>
    <t>"drenážní systém_odměřeno elektronicky" 171,0*((0,6+0,5)*2)</t>
  </si>
  <si>
    <t>69311068</t>
  </si>
  <si>
    <t>geotextilie netkaná separační, ochranná, filtrační, drenážní PP 300g/m2</t>
  </si>
  <si>
    <t>1608646383</t>
  </si>
  <si>
    <t>376,2*1,1 'Přepočtené koeficientem množství</t>
  </si>
  <si>
    <t>212750101</t>
  </si>
  <si>
    <t xml:space="preserve">Trativod z drenážních trubek PVC perforace 360° včetně lože otevřený výkop DN 100 pro budovy </t>
  </si>
  <si>
    <t>151623324</t>
  </si>
  <si>
    <t>"drenážní systém_odměřeno elektronicky" 171,0</t>
  </si>
  <si>
    <t>16</t>
  </si>
  <si>
    <t>273322511</t>
  </si>
  <si>
    <t>Základové desky ze ŽB tř. C 25/30 XC2</t>
  </si>
  <si>
    <t>-1418237306</t>
  </si>
  <si>
    <t>"rozsah_D.1.2.1_v.č. 01,10,TZ_odměřeno elektronicky" 199,33</t>
  </si>
  <si>
    <t>17</t>
  </si>
  <si>
    <t>273351121</t>
  </si>
  <si>
    <t>Zřízení bednění základových desek</t>
  </si>
  <si>
    <t>1068504263</t>
  </si>
  <si>
    <t>"rozsah_D.1.2.1_v.č. 01,10,TZ_odměřeno elektronicky" 21,93</t>
  </si>
  <si>
    <t>18</t>
  </si>
  <si>
    <t>273351122</t>
  </si>
  <si>
    <t>Odstranění bednění základových desek</t>
  </si>
  <si>
    <t>-74368149</t>
  </si>
  <si>
    <t>19</t>
  </si>
  <si>
    <t>273362021</t>
  </si>
  <si>
    <t>Výztuž základových desek svařovanými sítěmi Kari</t>
  </si>
  <si>
    <t>-1187224796</t>
  </si>
  <si>
    <t>"rozsah_D.1.2.1_v.č. 01,10,TZ_odměřeno elektronicky" 1328,88*2*(5,4*1,2)/1000</t>
  </si>
  <si>
    <t>Mezisoučet</t>
  </si>
  <si>
    <t>"výztuž ostatní a rozdělovací_odsouhlasení viz dílenská dokumentace" 0,1*17,222</t>
  </si>
  <si>
    <t>20</t>
  </si>
  <si>
    <t>274322511</t>
  </si>
  <si>
    <t>Základové pasy ze ŽB tř. C 25/30 XC2</t>
  </si>
  <si>
    <t>-1816297119</t>
  </si>
  <si>
    <t xml:space="preserve">"rozsah_D.1.2.1_v.č. 01,10,TZ" </t>
  </si>
  <si>
    <t>1,8*0,95*26,5</t>
  </si>
  <si>
    <t>((1,1*0,45)+(0,5*0,5))*39,6</t>
  </si>
  <si>
    <t>((1,0*0,45)+(0,5*0,5))*39,6</t>
  </si>
  <si>
    <t>(0,4*0,95*89,2)+(0,3*0,95*79,8)</t>
  </si>
  <si>
    <t>274351121</t>
  </si>
  <si>
    <t>Zřízení bednění základových pasů rovného</t>
  </si>
  <si>
    <t>234565109</t>
  </si>
  <si>
    <t>(2*0,95*26,5)</t>
  </si>
  <si>
    <t>((0,45)+(0,5))*39,6*2</t>
  </si>
  <si>
    <t>(2*0,95*89,2)+(2*0,95*79,8)</t>
  </si>
  <si>
    <t>22</t>
  </si>
  <si>
    <t>274351122</t>
  </si>
  <si>
    <t>Odstranění bednění základových pasů rovného</t>
  </si>
  <si>
    <t>1280891021</t>
  </si>
  <si>
    <t>23</t>
  </si>
  <si>
    <t>275322511</t>
  </si>
  <si>
    <t>Základové patky ze ŽB tř. C 25/30 XC2</t>
  </si>
  <si>
    <t>-857879040</t>
  </si>
  <si>
    <t>(1,1*1,1*0,95*8)+(1,0*1,0*0,95*8)</t>
  </si>
  <si>
    <t>24</t>
  </si>
  <si>
    <t>275351121</t>
  </si>
  <si>
    <t>Zřízení bednění základových patek</t>
  </si>
  <si>
    <t>803709878</t>
  </si>
  <si>
    <t>(4,4*0,95*8)+(4,0*0,95*8)</t>
  </si>
  <si>
    <t>25</t>
  </si>
  <si>
    <t>275351122</t>
  </si>
  <si>
    <t>Odstranění bednění základových patek</t>
  </si>
  <si>
    <t>743294566</t>
  </si>
  <si>
    <t>26</t>
  </si>
  <si>
    <t>275361821</t>
  </si>
  <si>
    <t>Výztuž základových pásů a patek betonářskou ocelí 10 505 (R)</t>
  </si>
  <si>
    <t>-1598801975</t>
  </si>
  <si>
    <t>"rozsah_D.1.2.1_v.č. 01,10,TZ" 7,3</t>
  </si>
  <si>
    <t>"výztuž ostatní a rozdělovací_odsouhlasení viz dílenská dokumentace" 7,3*0,2</t>
  </si>
  <si>
    <t>27</t>
  </si>
  <si>
    <t>285015R01</t>
  </si>
  <si>
    <t xml:space="preserve">Podlahový kanál 550/550 mm </t>
  </si>
  <si>
    <t>-1759545480</t>
  </si>
  <si>
    <t>Poznámka k položce:_x000d_
Kompletní systémová dodávka a provedení dle specifikace PD a TZ včetně všech přímo souvisdejících prací/dodávek/činností_x000d_
-------------------------------------------------------------------------------------------------------------------------------------------------------</t>
  </si>
  <si>
    <t>"rozsah_D.1.2.1_v.č. 01,10,TZ_odměřeno elektronicky" 23,56</t>
  </si>
  <si>
    <t>Svislé a kompletní konstrukce</t>
  </si>
  <si>
    <t>28</t>
  </si>
  <si>
    <t>311113144</t>
  </si>
  <si>
    <t>Nosná zeď tl do 300 mm z hladkých tvárnic ztraceného bednění včetně výplně z betonu tř. C 20/25</t>
  </si>
  <si>
    <t>991859297</t>
  </si>
  <si>
    <t>29</t>
  </si>
  <si>
    <t>311235111</t>
  </si>
  <si>
    <t>Zdivo jednovrstvé z cihel broušených přes P10 do P15 na tenkovrstvou maltu tl 175 mm</t>
  </si>
  <si>
    <t>-1259468618</t>
  </si>
  <si>
    <t xml:space="preserve">"rozsah_vnitřní kce a povrchy_D.1.1_v.č. 2-3, 5-8, TZ" </t>
  </si>
  <si>
    <t>(3,3*35,05)</t>
  </si>
  <si>
    <t>30</t>
  </si>
  <si>
    <t>311235141</t>
  </si>
  <si>
    <t>Zdivo jednovrstvé z cihel broušených přes P10 do P15 na tenkovrstvou maltu tl 240 mm</t>
  </si>
  <si>
    <t>-781472217</t>
  </si>
  <si>
    <t>Poznámka k položce:_x000d_
ATIKOVÉ KONSTRUKCE _ odměřeno elektronicky</t>
  </si>
  <si>
    <t>31</t>
  </si>
  <si>
    <t>311235145</t>
  </si>
  <si>
    <t>Zdivo jednovrstvé z cihel broušených přes P10 do P15 na tenkovrstvou maltu tl 250 mm</t>
  </si>
  <si>
    <t>1149108605</t>
  </si>
  <si>
    <t>"vnitřní kce" (3,3*(16,35))</t>
  </si>
  <si>
    <t>32</t>
  </si>
  <si>
    <t>311235161</t>
  </si>
  <si>
    <t>Zdivo jednovrstvé z cihel broušených přes P10 do P15 na tenkovrstvou maltu tl 300 mm</t>
  </si>
  <si>
    <t>-1273225372</t>
  </si>
  <si>
    <t>"vnitřní kce" (3,1*33,7)</t>
  </si>
  <si>
    <t>"obvodové kce" (8,25*84,7)-21,39</t>
  </si>
  <si>
    <t>33</t>
  </si>
  <si>
    <t>311235191</t>
  </si>
  <si>
    <t>Zdivo jednovrstvé z cihel broušených přes P10 do P15 na tenkovrstvou maltu tl 380 mm</t>
  </si>
  <si>
    <t>-503512265</t>
  </si>
  <si>
    <t>"vnitřní kce" (3,3*(33,0+33,35))</t>
  </si>
  <si>
    <t>"obvodové kce" (4,3*41,65)+(3,3*52,35)+(3,1*52,35)-66,04</t>
  </si>
  <si>
    <t>34</t>
  </si>
  <si>
    <t>317121212</t>
  </si>
  <si>
    <t xml:space="preserve">Překlad železobetonový prefabrikovaný 119/14/14 cm </t>
  </si>
  <si>
    <t>-124881999</t>
  </si>
  <si>
    <t>35</t>
  </si>
  <si>
    <t>317121215</t>
  </si>
  <si>
    <t xml:space="preserve">Překlad železobetonový prefabrikovaný 179/14/14 cm </t>
  </si>
  <si>
    <t>1994455583</t>
  </si>
  <si>
    <t>36</t>
  </si>
  <si>
    <t>317142432</t>
  </si>
  <si>
    <t>Překlad pórobetonový š 125 mm v do 250 mm na tenkovrstvou maltu dl do 1250 mm</t>
  </si>
  <si>
    <t>-611851814</t>
  </si>
  <si>
    <t>37</t>
  </si>
  <si>
    <t>317168011</t>
  </si>
  <si>
    <t>Překlad keramický plochý š 115 mm dl 1000 mm</t>
  </si>
  <si>
    <t>-1484621489</t>
  </si>
  <si>
    <t>38</t>
  </si>
  <si>
    <t>317168012</t>
  </si>
  <si>
    <t>Překlad keramický plochý š 115 mm dl 1250 mm</t>
  </si>
  <si>
    <t>-1145397639</t>
  </si>
  <si>
    <t>39</t>
  </si>
  <si>
    <t>317168015</t>
  </si>
  <si>
    <t>Překlad keramický plochý š 115 mm dl 2000 mm</t>
  </si>
  <si>
    <t>-1525700774</t>
  </si>
  <si>
    <t>40</t>
  </si>
  <si>
    <t>317168022</t>
  </si>
  <si>
    <t>Překlad keramický plochý š 145 mm dl 1250 mm</t>
  </si>
  <si>
    <t>-246743914</t>
  </si>
  <si>
    <t>41</t>
  </si>
  <si>
    <t>317168025</t>
  </si>
  <si>
    <t>Překlad keramický plochý š 145 mm dl 2000 mm</t>
  </si>
  <si>
    <t>1567180870</t>
  </si>
  <si>
    <t>42</t>
  </si>
  <si>
    <t>317168051</t>
  </si>
  <si>
    <t>Překlad keramický vysoký v 238 mm dl 1000 mm</t>
  </si>
  <si>
    <t>-1295579385</t>
  </si>
  <si>
    <t>43</t>
  </si>
  <si>
    <t>317168052</t>
  </si>
  <si>
    <t>Překlad keramický vysoký v 238 mm dl 1250 mm</t>
  </si>
  <si>
    <t>606758443</t>
  </si>
  <si>
    <t>44</t>
  </si>
  <si>
    <t>317168053</t>
  </si>
  <si>
    <t>Překlad keramický vysoký v 238 mm dl 1500 mm</t>
  </si>
  <si>
    <t>-1572893091</t>
  </si>
  <si>
    <t>45</t>
  </si>
  <si>
    <t>317168054</t>
  </si>
  <si>
    <t>Překlad keramický vysoký v 238 mm dl 1750 mm</t>
  </si>
  <si>
    <t>1052223757</t>
  </si>
  <si>
    <t>46</t>
  </si>
  <si>
    <t>317168055</t>
  </si>
  <si>
    <t>Překlad keramický vysoký v 238 mm dl 2000 mm</t>
  </si>
  <si>
    <t>564213588</t>
  </si>
  <si>
    <t>47</t>
  </si>
  <si>
    <t>317168056</t>
  </si>
  <si>
    <t>Překlad keramický vysoký v 238 mm dl 2250 mm</t>
  </si>
  <si>
    <t>-690781637</t>
  </si>
  <si>
    <t>48</t>
  </si>
  <si>
    <t>317168059</t>
  </si>
  <si>
    <t>Překlad keramický vysoký v 238 mm dl 3000 mm</t>
  </si>
  <si>
    <t>-379796602</t>
  </si>
  <si>
    <t>49</t>
  </si>
  <si>
    <t>317321017</t>
  </si>
  <si>
    <t>Opěrná stěna ze ŽB tř. C 25/30 XC2</t>
  </si>
  <si>
    <t>-476512630</t>
  </si>
  <si>
    <t>"základová opěrná stěna" 2,6*0,25*26,5</t>
  </si>
  <si>
    <t>50</t>
  </si>
  <si>
    <t>317353111</t>
  </si>
  <si>
    <t>Bednění opěrných stěn přímých zřízení</t>
  </si>
  <si>
    <t>-726802719</t>
  </si>
  <si>
    <t>"základová opěrná stěna" (26,5+0,25)*2*2,6</t>
  </si>
  <si>
    <t>51</t>
  </si>
  <si>
    <t>317353112</t>
  </si>
  <si>
    <t>Bednění opěrných stěn přímých odstranění</t>
  </si>
  <si>
    <t>-1547959552</t>
  </si>
  <si>
    <t>52</t>
  </si>
  <si>
    <t>317944321</t>
  </si>
  <si>
    <t>Válcované nosníky do č.12 dodatečně osazované do připravených otvorů</t>
  </si>
  <si>
    <t>253382398</t>
  </si>
  <si>
    <t>53</t>
  </si>
  <si>
    <t>341361R21</t>
  </si>
  <si>
    <t>Výztuž stěn betonářskou ocelí 10 505</t>
  </si>
  <si>
    <t>-1992758831</t>
  </si>
  <si>
    <t>54</t>
  </si>
  <si>
    <t>342244201</t>
  </si>
  <si>
    <t>Příčka z cihel broušených na tenkovrstvou maltu tloušťky 80 mm</t>
  </si>
  <si>
    <t>-558279912</t>
  </si>
  <si>
    <t>(3,3*15,32)+(3,1*6,9)</t>
  </si>
  <si>
    <t>55</t>
  </si>
  <si>
    <t>342244211</t>
  </si>
  <si>
    <t>Příčka z cihel broušených na tenkovrstvou maltu tloušťky 115 mm</t>
  </si>
  <si>
    <t>-292724730</t>
  </si>
  <si>
    <t>(3,3*14,7)+(3,1*18,35)</t>
  </si>
  <si>
    <t>56</t>
  </si>
  <si>
    <t>342244221</t>
  </si>
  <si>
    <t>Příčka z cihel broušených na tenkovrstvou maltu tloušťky 140 mm</t>
  </si>
  <si>
    <t>-183061419</t>
  </si>
  <si>
    <t>(3,3*73,2)+(3,1*34,0)</t>
  </si>
  <si>
    <t>Vodorovné konstrukce</t>
  </si>
  <si>
    <t>57</t>
  </si>
  <si>
    <t>411321515</t>
  </si>
  <si>
    <t>Stropy deskové ze ŽB tř. C 20/25 XC1</t>
  </si>
  <si>
    <t>-1293053992</t>
  </si>
  <si>
    <t>"rozsah_D.1.2.1_v.č.7,TZ" ((37,3*7,72)-43,8)*0,2</t>
  </si>
  <si>
    <t>"rozsah_D.1.2.1_v.č.6,TZ" ((37,3*7,72)-43,8)*0,2</t>
  </si>
  <si>
    <t>"rozsah_D.1.2.1_v.č.3,TZ" (39,46*2,18*0,15)+(33,95*4,1*0,15)</t>
  </si>
  <si>
    <t>58</t>
  </si>
  <si>
    <t>411351011</t>
  </si>
  <si>
    <t>Zřízení bednění stropů deskových tl do 25 cm bez podpěrné kce</t>
  </si>
  <si>
    <t>-1752515443</t>
  </si>
  <si>
    <t>"rozsah_D.1.2.1_v.č.7,TZ" ((37,3*7,72)-43,8)</t>
  </si>
  <si>
    <t>"rozsah_D.1.2.1_v.č.6,TZ" ((37,3*7,72)-43,8)</t>
  </si>
  <si>
    <t>"rozsah_D.1.2.1_v.č.3,TZ" (39,46*2,18)+(33,95*4,1)</t>
  </si>
  <si>
    <t>(90,04*0,2*2)+(83,28*0,15)+(76,1*0,15)</t>
  </si>
  <si>
    <t>59</t>
  </si>
  <si>
    <t>411351012</t>
  </si>
  <si>
    <t>Odstranění bednění stropů deskových tl do 25 cm bez podpěrné kce</t>
  </si>
  <si>
    <t>1541209328</t>
  </si>
  <si>
    <t>60</t>
  </si>
  <si>
    <t>411354333</t>
  </si>
  <si>
    <t>Zřízení podpěrné konstrukce stropů výšky do 6 m tl do 25 cm</t>
  </si>
  <si>
    <t>-488829216</t>
  </si>
  <si>
    <t>61</t>
  </si>
  <si>
    <t>411354334</t>
  </si>
  <si>
    <t>Odstranění podpěrné konstrukce stropů výšky do 6 m tl do 25 cm</t>
  </si>
  <si>
    <t>1930062897</t>
  </si>
  <si>
    <t>62</t>
  </si>
  <si>
    <t>411361821</t>
  </si>
  <si>
    <t>Výztuž stropů betonářskou ocelí 10 505</t>
  </si>
  <si>
    <t>1095784925</t>
  </si>
  <si>
    <t>"rozsah_D.1.2.1_v.č.5,6,7,TZ" 2,5+3,15</t>
  </si>
  <si>
    <t>"výztuž ostatní a rozdělovací_odsouhlasení viz dílenská dokumentace" 5,65*0,2</t>
  </si>
  <si>
    <t>63</t>
  </si>
  <si>
    <t>411362021</t>
  </si>
  <si>
    <t>Výztuž stropů svařovanými sítěmi Kari</t>
  </si>
  <si>
    <t>-223133207</t>
  </si>
  <si>
    <t>"rozsah_D.1.2.1_v.č.5,TZ" 0,61+0,473</t>
  </si>
  <si>
    <t>"výztuž ostatní a rozdělovací_odsouhlasení viz dílenská dokumentace" 1,083*0,2</t>
  </si>
  <si>
    <t>64</t>
  </si>
  <si>
    <t>413321515</t>
  </si>
  <si>
    <t>Nosníky a průvlaky ze ŽB tř. C 20/25 XC1</t>
  </si>
  <si>
    <t>1044488849</t>
  </si>
  <si>
    <t xml:space="preserve">"rozsah_D.1.2.1_v.č.8,TZ" </t>
  </si>
  <si>
    <t>"P1" 0,3*0,7*7,8</t>
  </si>
  <si>
    <t>"P2" 0,3*0,65*5,0</t>
  </si>
  <si>
    <t>65</t>
  </si>
  <si>
    <t>413351111</t>
  </si>
  <si>
    <t>Zřízení bednění nosníků a průvlaků bez podpěrné kce výšky do 100 cm</t>
  </si>
  <si>
    <t>-937553517</t>
  </si>
  <si>
    <t>"P1" 2*0,7*7,8</t>
  </si>
  <si>
    <t>"P2" 2*0,65*5,0</t>
  </si>
  <si>
    <t>66</t>
  </si>
  <si>
    <t>413351112</t>
  </si>
  <si>
    <t>Odstranění bednění nosníků a průvlaků bez podpěrné kce výšky do 100 cm</t>
  </si>
  <si>
    <t>-995341501</t>
  </si>
  <si>
    <t>67</t>
  </si>
  <si>
    <t>413352211</t>
  </si>
  <si>
    <t>Zřízení podpěrné konstrukce nosníků výšky podepření do 6 m pro nosník výšky do 100 cm</t>
  </si>
  <si>
    <t>-1117171515</t>
  </si>
  <si>
    <t>"P1" 0,3*7,8</t>
  </si>
  <si>
    <t>"P2" 0,3*5,0</t>
  </si>
  <si>
    <t>68</t>
  </si>
  <si>
    <t>413352212</t>
  </si>
  <si>
    <t>Odstranění podpěrné konstrukce nosníků výšky podepření do 6 m pro nosník výšky do 100 cm</t>
  </si>
  <si>
    <t>1018367066</t>
  </si>
  <si>
    <t>69</t>
  </si>
  <si>
    <t>413361821</t>
  </si>
  <si>
    <t>Výztuž věnců , nosníků, volných trámů nebo průvlaků volných trámů betonářskou ocelí 10 505</t>
  </si>
  <si>
    <t>967700722</t>
  </si>
  <si>
    <t>"rozsah_D.1.2.1_v.č.8,TZ" 2,45</t>
  </si>
  <si>
    <t>"výztuž ostatní a rozdělovací_odsouhlasení viz dílenská dokumentace" 2,45*0,2</t>
  </si>
  <si>
    <t>70</t>
  </si>
  <si>
    <t>417321414</t>
  </si>
  <si>
    <t>Ztužující pásy a věnce ze ŽB tř. C 20/25 XC1</t>
  </si>
  <si>
    <t>525935483</t>
  </si>
  <si>
    <t>"V1" 0,3*0,25*253,7</t>
  </si>
  <si>
    <t>"V2" 0,3*0,075*118,0</t>
  </si>
  <si>
    <t>"V3" 0,3*0,25*22,6</t>
  </si>
  <si>
    <t>71</t>
  </si>
  <si>
    <t>417351115</t>
  </si>
  <si>
    <t>Zřízení bednění ztužujících věnců</t>
  </si>
  <si>
    <t>-2136870568</t>
  </si>
  <si>
    <t>"V1" 2*0,25*253,7</t>
  </si>
  <si>
    <t>"V2" 2*0,075*118,0</t>
  </si>
  <si>
    <t>"V3" 2*0,25*22,6</t>
  </si>
  <si>
    <t>72</t>
  </si>
  <si>
    <t>417351116</t>
  </si>
  <si>
    <t>Odstranění bednění ztužujících věnců</t>
  </si>
  <si>
    <t>371979388</t>
  </si>
  <si>
    <t>73</t>
  </si>
  <si>
    <t>430321515</t>
  </si>
  <si>
    <t>Schodišťová konstrukce a rampa ze ŽB tř. C 20/25 XC1</t>
  </si>
  <si>
    <t>794708013</t>
  </si>
  <si>
    <t xml:space="preserve">"rozsah_D.1.2.1_v.č.9,TZ" </t>
  </si>
  <si>
    <t>(7,2*1,5*0,45)+(1,8*1,8*0,15)</t>
  </si>
  <si>
    <t>(4,5*0,9*0,45)+(0,95*1,8*0,15)</t>
  </si>
  <si>
    <t>74</t>
  </si>
  <si>
    <t>430361821</t>
  </si>
  <si>
    <t>Výztuž schodišťové konstrukce a rampy betonářskou ocelí 10 505</t>
  </si>
  <si>
    <t>-1667101235</t>
  </si>
  <si>
    <t>"rozsah_D.1.2.1_v.č.9,TZ" 0,35</t>
  </si>
  <si>
    <t>"výztuž ostatní a rozdělovací_odsouhlasení viz dílenská dokumentace" 0,35*0,2</t>
  </si>
  <si>
    <t>75</t>
  </si>
  <si>
    <t>431351121</t>
  </si>
  <si>
    <t>Zřízení bednění podest schodišť a ramp přímočarých v do 4 m</t>
  </si>
  <si>
    <t>-392752636</t>
  </si>
  <si>
    <t>(7,2*1,5)+(1,8*1,8)+(4,5*0,9*2)+(0,95*1,8*2)</t>
  </si>
  <si>
    <t>76</t>
  </si>
  <si>
    <t>431351122</t>
  </si>
  <si>
    <t>Odstranění bednění podest schodišť a ramp přímočarých v do 4 m</t>
  </si>
  <si>
    <t>-414367886</t>
  </si>
  <si>
    <t>77</t>
  </si>
  <si>
    <t>431351128</t>
  </si>
  <si>
    <t>Příplatek ke zřízení bednění podest křivočarých schodišť za podpěrnou konstrukci přes 4 do 6 m</t>
  </si>
  <si>
    <t>1605082607</t>
  </si>
  <si>
    <t>78</t>
  </si>
  <si>
    <t>431351129</t>
  </si>
  <si>
    <t>Příplatek k odstranění bednění podest křivočarých schodišť za podpěrnou konstrukci přes 4 do 6 m</t>
  </si>
  <si>
    <t>-166157204</t>
  </si>
  <si>
    <t>79</t>
  </si>
  <si>
    <t>434351141</t>
  </si>
  <si>
    <t>Zřízení bednění stupňů přímočarých schodišť</t>
  </si>
  <si>
    <t>558007668</t>
  </si>
  <si>
    <t>(20*1,5*0,2)+(24*0,9*0,2)</t>
  </si>
  <si>
    <t>80</t>
  </si>
  <si>
    <t>434351142</t>
  </si>
  <si>
    <t>Odstranění bednění stupňů přímočarých schodišť</t>
  </si>
  <si>
    <t>-2129252620</t>
  </si>
  <si>
    <t>81</t>
  </si>
  <si>
    <t>451315114</t>
  </si>
  <si>
    <t>Podkladní nebo výplňová vrstva z betonu C 12/15 tl do 100 mm</t>
  </si>
  <si>
    <t>1208404820</t>
  </si>
  <si>
    <t>"rozsah_D.1.2.1_v.č. 01,10,TZ"</t>
  </si>
  <si>
    <t>(26,5*2,0)+(39,6*1,3)+(39,6*1,2)+(0,6*(89,2+79,8))+(1,3*1,3*16)</t>
  </si>
  <si>
    <t>82</t>
  </si>
  <si>
    <t>452311131</t>
  </si>
  <si>
    <t>Podkladní desky z betonu prostého tř. C 12/15 otevřený výkop</t>
  </si>
  <si>
    <t>-630682381</t>
  </si>
  <si>
    <t>"drenážní systém_odměřeno elektronicky" 171,0*0,125*0,45</t>
  </si>
  <si>
    <t>Úpravy povrchů, podlahy a osazování výplní</t>
  </si>
  <si>
    <t>83</t>
  </si>
  <si>
    <t>611131101</t>
  </si>
  <si>
    <t>Cementový postřik vnitřních stropů nanášený celoplošně ručně</t>
  </si>
  <si>
    <t>890142153</t>
  </si>
  <si>
    <t xml:space="preserve">"rozsah_podhledové skladby_D.1.1_v.č. 2-3, 5-8, TZ" </t>
  </si>
  <si>
    <t xml:space="preserve">"podhledová skladba_odměřeno elektronicky" </t>
  </si>
  <si>
    <t>"1.NP" 277,8</t>
  </si>
  <si>
    <t>"2.NP" 222,6</t>
  </si>
  <si>
    <t>84</t>
  </si>
  <si>
    <t>611311141</t>
  </si>
  <si>
    <t>Vápenná omítka štuková dvouvrstvá vnitřních stropů rovných nanášená ručně</t>
  </si>
  <si>
    <t>-868287877</t>
  </si>
  <si>
    <t>85</t>
  </si>
  <si>
    <t>611311191</t>
  </si>
  <si>
    <t>Příplatek k vápenné omítce vnitřních stropů za každých dalších 5 mm tloušťky ručně</t>
  </si>
  <si>
    <t>59516212</t>
  </si>
  <si>
    <t>86</t>
  </si>
  <si>
    <t>612131101</t>
  </si>
  <si>
    <t>Cementový postřik vnitřních stěn nanášený celoplošně ručně</t>
  </si>
  <si>
    <t>-2050831971</t>
  </si>
  <si>
    <t>(viz zděné konstrukce)</t>
  </si>
  <si>
    <t>(2*(104,47+71,946+346,96+105,395+115,665+218,955+53,955))+(448,09+677,385)</t>
  </si>
  <si>
    <t>87</t>
  </si>
  <si>
    <t>612135101</t>
  </si>
  <si>
    <t>Hrubá výplň rýh ve stěnách maltou jakékoli šířky rýhy</t>
  </si>
  <si>
    <t>1400483646</t>
  </si>
  <si>
    <t>88</t>
  </si>
  <si>
    <t>612142001</t>
  </si>
  <si>
    <t>Potažení vnitřních stěn sklovláknitým pletivem vtlačeným do tenkovrstvé hmoty</t>
  </si>
  <si>
    <t>-1751194755</t>
  </si>
  <si>
    <t>158*1,1 'Přepočtené koeficientem množství</t>
  </si>
  <si>
    <t>89</t>
  </si>
  <si>
    <t>6121430R0</t>
  </si>
  <si>
    <t>Příplatek za dodávku a osazení veškerých omítkových lišt, rohovníků a profilů vnitřních omítek stěn - viz specifikace systému a TP výrobce, TZ</t>
  </si>
  <si>
    <t>-1302009880</t>
  </si>
  <si>
    <t>"kompletní provedení dle specifikace PD a TZ vč. přímo souvisejících prací a dodávek"</t>
  </si>
  <si>
    <t>"množství/rozsah vztažen na celkové štukové plochy" 2863,057</t>
  </si>
  <si>
    <t>90</t>
  </si>
  <si>
    <t>612311111</t>
  </si>
  <si>
    <t>Vápenná omítka hrubá jednovrstvá zatřená vnitřních stěn nanášená ručně</t>
  </si>
  <si>
    <t>-1886186122</t>
  </si>
  <si>
    <t>91</t>
  </si>
  <si>
    <t>612311141</t>
  </si>
  <si>
    <t>Vápenná omítka štuková dvouvrstvá vnitřních stěn nanášená ručně</t>
  </si>
  <si>
    <t>-1539971020</t>
  </si>
  <si>
    <t>(2*(104,47+71,946+346,96+105,395+115,665+218,955+53,955))+(448,09+677,385)-297,11</t>
  </si>
  <si>
    <t>92</t>
  </si>
  <si>
    <t>612311191</t>
  </si>
  <si>
    <t>Příplatek k vápenné omítce vnitřních stěn za každých dalších 5 mm tloušťky ručně</t>
  </si>
  <si>
    <t>209373540</t>
  </si>
  <si>
    <t>93</t>
  </si>
  <si>
    <t>-1502053324</t>
  </si>
  <si>
    <t>94</t>
  </si>
  <si>
    <t>615142012</t>
  </si>
  <si>
    <t>Potažení vnitřních nosníků a překladů rabicovým pletivem</t>
  </si>
  <si>
    <t>-1436364678</t>
  </si>
  <si>
    <t>95</t>
  </si>
  <si>
    <t>622211021</t>
  </si>
  <si>
    <t>Montáž kontaktního zateplení vnějších stěn lepením a mechanickým kotvením polystyrénových desek tl do 120 mm</t>
  </si>
  <si>
    <t>1249538639</t>
  </si>
  <si>
    <t xml:space="preserve">"rozsah_fasádní systémy_D.1.1_v.č. 9-10, 5-8, TZ" </t>
  </si>
  <si>
    <t>"fasádní skladba_F3" ((52,94*7,45)+(42,25*5,35))-66,04</t>
  </si>
  <si>
    <t>96</t>
  </si>
  <si>
    <t>28375939</t>
  </si>
  <si>
    <t>deska EPS 70 fasádní tl 120mm</t>
  </si>
  <si>
    <t>-1918293131</t>
  </si>
  <si>
    <t>554,401*1,1 'Přepočtené koeficientem množství</t>
  </si>
  <si>
    <t>97</t>
  </si>
  <si>
    <t>622212001</t>
  </si>
  <si>
    <t>Montáž kontaktního zateplení vnějšího ostění, nadpraží nebo parapetu hl. špalety do 200 mm lepením desek z polystyrenu tl do 40 mm</t>
  </si>
  <si>
    <t>-683269748</t>
  </si>
  <si>
    <t>98</t>
  </si>
  <si>
    <t>28375932</t>
  </si>
  <si>
    <t>deska EPS 70 fasádní tl 40mm</t>
  </si>
  <si>
    <t>1157809116</t>
  </si>
  <si>
    <t>183,14*0,2 'Přepočtené koeficientem množství</t>
  </si>
  <si>
    <t>99</t>
  </si>
  <si>
    <t>-1969334585</t>
  </si>
  <si>
    <t>"zateplení parapetů_odměřeno elektronicky" 41,52</t>
  </si>
  <si>
    <t>100</t>
  </si>
  <si>
    <t>28376416</t>
  </si>
  <si>
    <t>deska z polystyrénu XPS_tl 40mm</t>
  </si>
  <si>
    <t>-1623693818</t>
  </si>
  <si>
    <t>41,52*0,25 'Přepočtené koeficientem množství</t>
  </si>
  <si>
    <t>101</t>
  </si>
  <si>
    <t>622221021</t>
  </si>
  <si>
    <t>Montáž kontaktního zateplení vnějších stěn lepením a mechanickým kotvením desek z minerální vlny s podélnou orientací vláken tl do 120 mm</t>
  </si>
  <si>
    <t>911832801</t>
  </si>
  <si>
    <t>"fasádní skladba_F1-F2" ((53,28*9,4)+(37,4*1,95)+(34,4*4,2))-21,39</t>
  </si>
  <si>
    <t>102</t>
  </si>
  <si>
    <t>63151529</t>
  </si>
  <si>
    <t>deska tepelně izolační minerální kontaktních fasád podélné vlákno tl 120mm</t>
  </si>
  <si>
    <t>338076580</t>
  </si>
  <si>
    <t>696,852*1,05 'Přepočtené koeficientem množství</t>
  </si>
  <si>
    <t>103</t>
  </si>
  <si>
    <t>622222051</t>
  </si>
  <si>
    <t>Montáž kontaktního zateplení vnějšího ostění, nadpraží nebo parapetu hl. špalety do 400 mm lepením desek z minerální vlny tl do 40 mm</t>
  </si>
  <si>
    <t>2079978024</t>
  </si>
  <si>
    <t>104</t>
  </si>
  <si>
    <t>63151518</t>
  </si>
  <si>
    <t>deska tepelně izolační minerální kontaktních fasád podélné vlákno tl 40mm</t>
  </si>
  <si>
    <t>-1786198032</t>
  </si>
  <si>
    <t>52,4*0,3 'Přepočtené koeficientem množství</t>
  </si>
  <si>
    <t>105</t>
  </si>
  <si>
    <t>622251101</t>
  </si>
  <si>
    <t>Příplatek k cenám kontaktního zateplení stěn za použití tepelněizolačních zátek z polystyrenu</t>
  </si>
  <si>
    <t>1012378858</t>
  </si>
  <si>
    <t>106</t>
  </si>
  <si>
    <t>622251105</t>
  </si>
  <si>
    <t>Příplatek k cenám kontaktního zateplení stěn za použití tepelněizolačních zátek z minerální vlny</t>
  </si>
  <si>
    <t>-1628078779</t>
  </si>
  <si>
    <t>107</t>
  </si>
  <si>
    <t>622454R04</t>
  </si>
  <si>
    <t>Příplatek ke KZS za systémové doplňky a příslušenství</t>
  </si>
  <si>
    <t>-1267360160</t>
  </si>
  <si>
    <t>"kompletní provedení dle specifikace PD a TZ vč. všech souvisejících prací a dodávek"</t>
  </si>
  <si>
    <t xml:space="preserve">"dle TP konkrétního výrobce KZS + požadavky PD a TZ" </t>
  </si>
  <si>
    <t>-veškeré systémové lišty, rohovníky, profily</t>
  </si>
  <si>
    <t>Množství vztaženo na plochu KZS.</t>
  </si>
  <si>
    <t>"fasádní skladba_F3" ((52,94*7,45)+(42,25*5,35))-66,04+36,628</t>
  </si>
  <si>
    <t>108</t>
  </si>
  <si>
    <t>622532021</t>
  </si>
  <si>
    <t>Tenkovrstvá silikonová hydrofilní zrnitá omítka tl. 2,0 mm včetně penetrace vnějších stěn</t>
  </si>
  <si>
    <t>1838174502</t>
  </si>
  <si>
    <t>109</t>
  </si>
  <si>
    <t>629991011</t>
  </si>
  <si>
    <t>Zakrytí výplní otvorů a svislých ploch fólií přilepenou lepící páskou</t>
  </si>
  <si>
    <t>-1194583446</t>
  </si>
  <si>
    <t>110</t>
  </si>
  <si>
    <t>631311114</t>
  </si>
  <si>
    <t>Mazanina tl do 80 mm z betonu prostého bez zvýšených nároků na prostředí tř. C 16/20</t>
  </si>
  <si>
    <t>1081559572</t>
  </si>
  <si>
    <t>"viz základová deska_odměřeno elektronicky" 1328,88*0,06</t>
  </si>
  <si>
    <t>111</t>
  </si>
  <si>
    <t>-928480973</t>
  </si>
  <si>
    <t xml:space="preserve">"rozsah viz_D.1.1_v.č. 2-3, 5-8, TZ" </t>
  </si>
  <si>
    <t>"podlahová skladba_PD2-PD3_odměřeno elektronicky" (1183,8-828)*0,08</t>
  </si>
  <si>
    <t>112</t>
  </si>
  <si>
    <t>631319171</t>
  </si>
  <si>
    <t>Příplatek k mazanině tl do 80 mm za stržení povrchu spodní vrstvy před vložením výztuže</t>
  </si>
  <si>
    <t>338490425</t>
  </si>
  <si>
    <t>113</t>
  </si>
  <si>
    <t>631362021</t>
  </si>
  <si>
    <t>Výztuž mazanin svařovanými sítěmi Kari</t>
  </si>
  <si>
    <t>842467830</t>
  </si>
  <si>
    <t>"podlahová skladba_PD2-PD3_odměřeno elektronicky" (1183,8-828)*(4,5*1,2)/1000</t>
  </si>
  <si>
    <t>114</t>
  </si>
  <si>
    <t>632451101</t>
  </si>
  <si>
    <t>Cementový samonivelační potěr ze suchých směsí tloušťky do 5 mm</t>
  </si>
  <si>
    <t>-1408122638</t>
  </si>
  <si>
    <t>115</t>
  </si>
  <si>
    <t>632451254</t>
  </si>
  <si>
    <t>Potěr cementový samonivelační litý C30 tl do 50 mm</t>
  </si>
  <si>
    <t>838452300</t>
  </si>
  <si>
    <t>"podlahová skladba_PD4_odměřeno elektronicky" (296,7)</t>
  </si>
  <si>
    <t>116</t>
  </si>
  <si>
    <t>632451293</t>
  </si>
  <si>
    <t>Příplatek k cementovému samonivelačnímu litému potěru C30 ZKD 5 mm tloušťky přes 50 mm</t>
  </si>
  <si>
    <t>-667013878</t>
  </si>
  <si>
    <t>117</t>
  </si>
  <si>
    <t>941211111</t>
  </si>
  <si>
    <t>Montáž lešení řadového rámového lehkého zatížení do 200 kg/m2 š do 0,9 m v do 10 m</t>
  </si>
  <si>
    <t>-1295653118</t>
  </si>
  <si>
    <t>Pohledová plocha:</t>
  </si>
  <si>
    <t>(52,94*7,45)+(42,25*5,35)</t>
  </si>
  <si>
    <t>(53,28*9,4)+(37,4*1,95)+(34,4*4,2)</t>
  </si>
  <si>
    <t>"přesahy a ostatní plochy" 267,74</t>
  </si>
  <si>
    <t>118</t>
  </si>
  <si>
    <t>941211211</t>
  </si>
  <si>
    <t>Příplatek k lešení řadovému rámovému lehkému š 0,9 m v do 25 m za první a ZKD den použití</t>
  </si>
  <si>
    <t>-1502256420</t>
  </si>
  <si>
    <t>1606,423*90 'Přepočtené koeficientem množství</t>
  </si>
  <si>
    <t>119</t>
  </si>
  <si>
    <t>941211811</t>
  </si>
  <si>
    <t>Demontáž lešení řadového rámového lehkého zatížení do 200 kg/m2 š do 0,9 m v do 10 m</t>
  </si>
  <si>
    <t>1347037708</t>
  </si>
  <si>
    <t>120</t>
  </si>
  <si>
    <t>944511111</t>
  </si>
  <si>
    <t>Montáž ochranné sítě z textilie z umělých vláken</t>
  </si>
  <si>
    <t>1808243803</t>
  </si>
  <si>
    <t>121</t>
  </si>
  <si>
    <t>944511211</t>
  </si>
  <si>
    <t>Příplatek k ochranné síti za první a ZKD den použití</t>
  </si>
  <si>
    <t>-339421553</t>
  </si>
  <si>
    <t>122</t>
  </si>
  <si>
    <t>944511811</t>
  </si>
  <si>
    <t>Demontáž ochranné sítě z textilie z umělých vláken</t>
  </si>
  <si>
    <t>1811991648</t>
  </si>
  <si>
    <t>123</t>
  </si>
  <si>
    <t>946111r01</t>
  </si>
  <si>
    <t xml:space="preserve">Pojízdné lešenové věže / prostorové lešení v halové části </t>
  </si>
  <si>
    <t>-458526450</t>
  </si>
  <si>
    <t>Poznámka k položce:_x000d_
NACENĚNÍ DLE ZVOLENÉHO TECHNOLOGICKÉHO POSTUPU ZHOTOVITELE._x000d_
------------------------------------------------------------------------------------------------</t>
  </si>
  <si>
    <t>124</t>
  </si>
  <si>
    <t>949101112</t>
  </si>
  <si>
    <t>Lešení pomocné pro objekty pozemních staveb s lešeňovou podlahou v do 3,5 m zatížení do 150 kg/m2</t>
  </si>
  <si>
    <t>2006852896</t>
  </si>
  <si>
    <t>(500,4+64,3+87,8)</t>
  </si>
  <si>
    <t>125</t>
  </si>
  <si>
    <t>952901221</t>
  </si>
  <si>
    <t>Vyčištění halových objektů při jakékoliv výšce podlaží</t>
  </si>
  <si>
    <t>-262273261</t>
  </si>
  <si>
    <t>126</t>
  </si>
  <si>
    <t>953312125</t>
  </si>
  <si>
    <t>Vložky do svislých dilatačních spár z extrudovaných polystyrénových desek tl 50 mm</t>
  </si>
  <si>
    <t>2130981944</t>
  </si>
  <si>
    <t>"rozsah_D.1.2.1_v.č. 01,10,TZ_odměřeno elektronicky" (2,45*26,5)*2</t>
  </si>
  <si>
    <t>998</t>
  </si>
  <si>
    <t>Přesun hmot</t>
  </si>
  <si>
    <t>127</t>
  </si>
  <si>
    <t>998012022</t>
  </si>
  <si>
    <t>Přesun hmot pro objekty v do 12 m</t>
  </si>
  <si>
    <t>746906373</t>
  </si>
  <si>
    <t>PSV</t>
  </si>
  <si>
    <t>Práce a dodávky PSV</t>
  </si>
  <si>
    <t>711</t>
  </si>
  <si>
    <t>Izolace proti vodě, vlhkosti a plynům</t>
  </si>
  <si>
    <t>128</t>
  </si>
  <si>
    <t>711111001</t>
  </si>
  <si>
    <t>Provedení izolace proti zemní vlhkosti vodorovné za studena nátěrem penetračním</t>
  </si>
  <si>
    <t>854540209</t>
  </si>
  <si>
    <t>"viz základová deska_odměřeno elektronicky" 1328,88</t>
  </si>
  <si>
    <t>129</t>
  </si>
  <si>
    <t>11163150</t>
  </si>
  <si>
    <t>lak penetrační asfaltový</t>
  </si>
  <si>
    <t>1484367180</t>
  </si>
  <si>
    <t>1328,88*0,0003 'Přepočtené koeficientem množství</t>
  </si>
  <si>
    <t>130</t>
  </si>
  <si>
    <t>711112001</t>
  </si>
  <si>
    <t>Provedení izolace proti zemní vlhkosti svislé za studena nátěrem penetračním</t>
  </si>
  <si>
    <t>-834035648</t>
  </si>
  <si>
    <t>"odměřeno elektronicky" (148,7)*1,55</t>
  </si>
  <si>
    <t>131</t>
  </si>
  <si>
    <t>1593286554</t>
  </si>
  <si>
    <t>230,485*0,00035 'Přepočtené koeficientem množství</t>
  </si>
  <si>
    <t>132</t>
  </si>
  <si>
    <t>711141559</t>
  </si>
  <si>
    <t>Provedení izolace proti zemní vlhkosti pásy přitavením vodorovné NAIP</t>
  </si>
  <si>
    <t>1271256802</t>
  </si>
  <si>
    <t>"viz základová deska_odměřeno elektronicky" 1328,88*2</t>
  </si>
  <si>
    <t>133</t>
  </si>
  <si>
    <t>62853004</t>
  </si>
  <si>
    <t>pás asfaltový natavitelný modifikovaný SBS tl 4,0mm s vložkou ze skleněné tkaniny a spalitelnou PE fólií nebo jemnozrnný minerálním posypem na horním povrchu</t>
  </si>
  <si>
    <t>-360327414</t>
  </si>
  <si>
    <t>2657,76*0,575 'Přepočtené koeficientem množství</t>
  </si>
  <si>
    <t>134</t>
  </si>
  <si>
    <t>62855001</t>
  </si>
  <si>
    <t>pás asfaltový natavitelný modifikovaný SBS tl 4,0mm s vložkou z polyesterové rohože a spalitelnou PE fólií nebo jemnozrnný minerálním posypem na horním povrchu</t>
  </si>
  <si>
    <t>541116921</t>
  </si>
  <si>
    <t>135</t>
  </si>
  <si>
    <t>711142559</t>
  </si>
  <si>
    <t>Provedení izolace proti zemní vlhkosti pásy přitavením svislé NAIP</t>
  </si>
  <si>
    <t>-387515484</t>
  </si>
  <si>
    <t>"odměřeno elektronicky" (148,7)*1,55*2</t>
  </si>
  <si>
    <t>136</t>
  </si>
  <si>
    <t>-2098201777</t>
  </si>
  <si>
    <t>460,97*0,6 'Přepočtené koeficientem množství</t>
  </si>
  <si>
    <t>137</t>
  </si>
  <si>
    <t>-737407296</t>
  </si>
  <si>
    <t>138</t>
  </si>
  <si>
    <t>711161222</t>
  </si>
  <si>
    <t>Izolace proti zemní vlhkosti nopovou fólií s textilií svislá, nopek v 8,0 mm, tl do 0,6 mm</t>
  </si>
  <si>
    <t>1709266019</t>
  </si>
  <si>
    <t>139</t>
  </si>
  <si>
    <t>711161383</t>
  </si>
  <si>
    <t>Izolace proti zemní vlhkosti nopovou fólií ukončení horní lištou</t>
  </si>
  <si>
    <t>-762494166</t>
  </si>
  <si>
    <t>140</t>
  </si>
  <si>
    <t>711493112</t>
  </si>
  <si>
    <t>Izolace proti vodě vodorovná těsnicí stěrkou</t>
  </si>
  <si>
    <t>220497479</t>
  </si>
  <si>
    <t xml:space="preserve">Poznámka k položce:_x000d_
Specifikace:_x000d_
--------------------------------------_x000d_
V jednotkové ceně zahrnuty náklady na systémové koutové pásky/profily._x000d_
Tl. hydroizolační stěrky 2x2 mm._x000d_
---------------------------------------_x000d_
</t>
  </si>
  <si>
    <t>141</t>
  </si>
  <si>
    <t>998711202</t>
  </si>
  <si>
    <t xml:space="preserve">Přesun hmot procentní pro izolace proti vodě, vlhkosti a plynům </t>
  </si>
  <si>
    <t>%</t>
  </si>
  <si>
    <t>678974181</t>
  </si>
  <si>
    <t>712</t>
  </si>
  <si>
    <t>Povlakové krytiny</t>
  </si>
  <si>
    <t>142</t>
  </si>
  <si>
    <t>712300832</t>
  </si>
  <si>
    <t>Odstranění povlakové krytiny střech do 10° dvouvrstvé</t>
  </si>
  <si>
    <t>1391380897</t>
  </si>
  <si>
    <t xml:space="preserve">"rozsah_střešní skladby_D.1.1_v.čř.4,5-8,TZ" </t>
  </si>
  <si>
    <t>"skladba_S3" (13,5*2,8)</t>
  </si>
  <si>
    <t>143</t>
  </si>
  <si>
    <t>712311101</t>
  </si>
  <si>
    <t>Provedení povlakové krytiny střech do 10° za studena lakem penetračním nebo asfaltovým</t>
  </si>
  <si>
    <t>228304016</t>
  </si>
  <si>
    <t>"skladba_S1" (39,7*22,0)</t>
  </si>
  <si>
    <t>"skladba_S2" (34,35*3,9)+(6*37,7)+(1,5*8,5)</t>
  </si>
  <si>
    <t>144</t>
  </si>
  <si>
    <t>2113292430</t>
  </si>
  <si>
    <t>1246,315*0,0003 'Přepočtené koeficientem množství</t>
  </si>
  <si>
    <t>145</t>
  </si>
  <si>
    <t>712341559</t>
  </si>
  <si>
    <t>Provedení povlakové krytiny střech do 10° pásy NAIP přitavením v plné ploše</t>
  </si>
  <si>
    <t>-2065052130</t>
  </si>
  <si>
    <t>146</t>
  </si>
  <si>
    <t>62855R01</t>
  </si>
  <si>
    <t>pás asfaltový natavitelný modifikovaný SBS tl 4,0mm s vložkou a spalitelnou PE fólií nebo jemnozrnný minerálním posypem na horním povrchu</t>
  </si>
  <si>
    <t>-939641496</t>
  </si>
  <si>
    <t>1246,315*1,15 'Přepočtené koeficientem množství</t>
  </si>
  <si>
    <t>147</t>
  </si>
  <si>
    <t>712525R01</t>
  </si>
  <si>
    <t xml:space="preserve">Střešní povlaková krytina , mechanicky kotvená do nosného podkladu, PVC folie - kompletní, systémové provedení </t>
  </si>
  <si>
    <t>-1399316303</t>
  </si>
  <si>
    <t>Poznámka k položce:_x000d_
Cena obsahuje kompletní systémové řešení jednoho výrobce_x000d_
(lišty, doplňky, příslušenství, řešení detailů a ukončení)_x000d_
--------------------------------------------------------------------------_x000d_
-střešní krytina je navržena rozměrově stálá střešní hydroizolační fólie z PVC-P tloušťky DLE ZADÁVACÍ DOKUMENTACE ; fólie vyztužena PES tkaninou;. Součásti dodávky střešní krytiny jsou veškeré přechodové a ukončovací profily z poplastovaného plechu (přechod krytiny na svislé konstrukce, ukončovací a přítlačné lišty apod.) _x000d_
-podkladní ochranná separační vrstva (např. geotextílie 300 g/m2). _x000d_
Součásti dodávky povlakové krytiny je dále ošetření prostupů střechou/terasou - budou využity typové doplňky ze sortimentu použité povlakové krytiny _x000d_
(tj. manžety s otvorem 2/3 průměru prostupu, doplňková fólie bude vytažena na prostupující potrubí do výšky min.150mm na úroveň střešní krytiny, fólie bude stažena systémovou plechovou objímkou a spoj zatmelen PU tmelem)_x000d_
Hydroizolace bude ukončena na prostupujících konstrukcích a u stěn min. 150 mm nad vnější povrch přiléhající střešní plochy, u atiky bude ukončena na koruně._x000d_
--------------------------------------------------------------------------</t>
  </si>
  <si>
    <t>KOMPLETNÍ SYSTÉMOVÉ ŘEŠENÍ ROVNÝCH STŘECH / TERAS</t>
  </si>
  <si>
    <t>-mechanické kotvení přes všechny vrstvy střešního pláště do nosné konstrukce</t>
  </si>
  <si>
    <t>v jednotkové ceně zahrnuty náklady na veškeré systémové lišty, profily, doplňky, příslušenství, detaily</t>
  </si>
  <si>
    <t>v jednotkové ceně zahrnuty všechny prořezy a navýšení materiálů</t>
  </si>
  <si>
    <t>148</t>
  </si>
  <si>
    <t>712525R02</t>
  </si>
  <si>
    <t xml:space="preserve">Střešní povlaková krytina , mechanicky kotvená do nosného podkladu, EPDM folie - kompletní, systémové provedení </t>
  </si>
  <si>
    <t>-1321945863</t>
  </si>
  <si>
    <t>Poznámka k položce:_x000d_
Cena obsahuje kompletní systémové řešení jednoho výrobce_x000d_
(lišty, doplňky, příslušenství, řešení detailů a ukončení)_x000d_
--------------------------------------------------------------------------_x000d_
-střešní krytina je navržena rozměrově stálá střešní hydroizolační fólie z EPDM tloušťky DLE ZADÁVACÍ DOKUMENTACE ; fólie vyztužena PES tkaninou;. Součásti dodávky střešní krytiny jsou veškeré přechodové a ukončovací profily z poplastovaného plechu (přechod krytiny na svislé konstrukce, ukončovací a přítlačné lišty apod.) _x000d_
-podkladní ochranná separační vrstva (např. geotextílie 300 g/m2). _x000d_
Součásti dodávky povlakové krytiny je dále ošetření prostupů střechou/terasou - budou využity typové doplňky ze sortimentu použité povlakové krytiny _x000d_
(tj. manžety s otvorem 2/3 průměru prostupu, doplňková fólie bude vytažena na prostupující potrubí do výšky min.150mm na úroveň střešní krytiny, fólie bude stažena systémovou plechovou objímkou a spoj zatmelen PU tmelem)_x000d_
Hydroizolace bude ukončena na prostupujících konstrukcích a u stěn min. 150 mm nad vnější povrch přiléhající střešní plochy, u atiky bude ukončena na koruně._x000d_
--------------------------------------------------------------------------</t>
  </si>
  <si>
    <t>"skladba_S2_vytažení" (169,5)*0,5</t>
  </si>
  <si>
    <t>"skladba_S1_vytažení" (123,4)*0,9</t>
  </si>
  <si>
    <t>149</t>
  </si>
  <si>
    <t>712811101</t>
  </si>
  <si>
    <t>Provedení povlakové krytiny vytažením na konstrukce za studena nátěrem penetračním</t>
  </si>
  <si>
    <t>26514057</t>
  </si>
  <si>
    <t>"skladba_S2_vytažení" (169,5)*0,75</t>
  </si>
  <si>
    <t>"skladba_S1_vytažení" (123,4)*1,2</t>
  </si>
  <si>
    <t>150</t>
  </si>
  <si>
    <t>-1775575928</t>
  </si>
  <si>
    <t>275,205*0,00035 'Přepočtené koeficientem množství</t>
  </si>
  <si>
    <t>151</t>
  </si>
  <si>
    <t>712841559</t>
  </si>
  <si>
    <t>Provedení povlakové krytiny vytažením na konstrukce pásy přitavením NAIP</t>
  </si>
  <si>
    <t>1152421173</t>
  </si>
  <si>
    <t>152</t>
  </si>
  <si>
    <t>-1085594060</t>
  </si>
  <si>
    <t>275,205*1,2 'Přepočtené koeficientem množství</t>
  </si>
  <si>
    <t>153</t>
  </si>
  <si>
    <t>998712202</t>
  </si>
  <si>
    <t xml:space="preserve">Přesun hmot procentní pro krytiny povlakové </t>
  </si>
  <si>
    <t>-940361036</t>
  </si>
  <si>
    <t>713</t>
  </si>
  <si>
    <t>Izolace tepelné</t>
  </si>
  <si>
    <t>154</t>
  </si>
  <si>
    <t>713121111</t>
  </si>
  <si>
    <t>Montáž izolace tepelné podlah volně kladenými rohožemi, pásy, dílci, deskami 1 vrstva</t>
  </si>
  <si>
    <t>1333233055</t>
  </si>
  <si>
    <t>"podlahová skladba_PD2-PD3_odměřeno elektronicky" (1183,8-828)</t>
  </si>
  <si>
    <t>155</t>
  </si>
  <si>
    <t>28375990</t>
  </si>
  <si>
    <t>deska EPS 150 do plochých střech a podlah tl 140mm</t>
  </si>
  <si>
    <t>-431781248</t>
  </si>
  <si>
    <t>355,8*1,05 'Přepočtené koeficientem množství</t>
  </si>
  <si>
    <t>156</t>
  </si>
  <si>
    <t>1106205065</t>
  </si>
  <si>
    <t>157</t>
  </si>
  <si>
    <t>28375673</t>
  </si>
  <si>
    <t>deska pro kročejový útlum tl 30mm</t>
  </si>
  <si>
    <t>2036643402</t>
  </si>
  <si>
    <t>296,7*1,1 'Přepočtené koeficientem množství</t>
  </si>
  <si>
    <t>158</t>
  </si>
  <si>
    <t>713131141</t>
  </si>
  <si>
    <t>Montáž izolace tepelné stěn a základů lepením celoplošně rohoží, pásů, dílců, desek</t>
  </si>
  <si>
    <t>1734320408</t>
  </si>
  <si>
    <t>159</t>
  </si>
  <si>
    <t>28376381</t>
  </si>
  <si>
    <t>deska z polystyrénu XPS_tl 80mm</t>
  </si>
  <si>
    <t>-141217696</t>
  </si>
  <si>
    <t>230,485*1,05 'Přepočtené koeficientem množství</t>
  </si>
  <si>
    <t>160</t>
  </si>
  <si>
    <t>-1937770805</t>
  </si>
  <si>
    <t>"skladba_S2_vytažení" (169,5)*0,85</t>
  </si>
  <si>
    <t>161</t>
  </si>
  <si>
    <t>28372309</t>
  </si>
  <si>
    <t>deska EPS 100 do plochých střech a podlah tl 100mm</t>
  </si>
  <si>
    <t>-1172048501</t>
  </si>
  <si>
    <t>292,155*1,1 'Přepočtené koeficientem množství</t>
  </si>
  <si>
    <t>162</t>
  </si>
  <si>
    <t>713141136</t>
  </si>
  <si>
    <t>Montáž izolace tepelné střech plochých lepené za studena nízkoexpanzní (PUR) pěnou 1 vrstva desek</t>
  </si>
  <si>
    <t>1358118234</t>
  </si>
  <si>
    <t>163</t>
  </si>
  <si>
    <t>KNI.0014120</t>
  </si>
  <si>
    <t>deska izolační střešní minerální tl. 100 mm</t>
  </si>
  <si>
    <t>-301415035</t>
  </si>
  <si>
    <t>873,4*1,05 'Přepočtené koeficientem množství</t>
  </si>
  <si>
    <t>164</t>
  </si>
  <si>
    <t>-9248077</t>
  </si>
  <si>
    <t>165</t>
  </si>
  <si>
    <t>KNI.0014123</t>
  </si>
  <si>
    <t>deska izolační střešní minerální tl.140mm</t>
  </si>
  <si>
    <t>1620682255</t>
  </si>
  <si>
    <t>166</t>
  </si>
  <si>
    <t>-1851652398</t>
  </si>
  <si>
    <t>167</t>
  </si>
  <si>
    <t>956696726</t>
  </si>
  <si>
    <t>372,915*1,05 'Přepočtené koeficientem množství</t>
  </si>
  <si>
    <t>168</t>
  </si>
  <si>
    <t>713141212</t>
  </si>
  <si>
    <t>Montáž izolace tepelné střech plochých lepené nízkoexpanzní (PUR) pěnou atikový klín</t>
  </si>
  <si>
    <t>13745435</t>
  </si>
  <si>
    <t>"skladba_S2_vytažení" (169,5)</t>
  </si>
  <si>
    <t>169</t>
  </si>
  <si>
    <t>63152005</t>
  </si>
  <si>
    <t>klín atikový přechodný minerální plochých střech tl 50x50mm</t>
  </si>
  <si>
    <t>-1460332148</t>
  </si>
  <si>
    <t>169,5*1,1 'Přepočtené koeficientem množství</t>
  </si>
  <si>
    <t>170</t>
  </si>
  <si>
    <t>713141336</t>
  </si>
  <si>
    <t>Montáž izolace tepelné střech plochých lepené za studena nízkoexpanzní (PUR) pěnou, spádová vrstva</t>
  </si>
  <si>
    <t>1215915147</t>
  </si>
  <si>
    <t>171</t>
  </si>
  <si>
    <t>28376141</t>
  </si>
  <si>
    <t>klín izolační z pěnového polystyrenu EPS 100 spádový</t>
  </si>
  <si>
    <t>-771928540</t>
  </si>
  <si>
    <t>372,915*0,11 'Přepočtené koeficientem množství</t>
  </si>
  <si>
    <t>172</t>
  </si>
  <si>
    <t>713191R32</t>
  </si>
  <si>
    <t>Překrytí izolace tepelné separační a parotěsnou fólií tl 0,2 mm u podlah a stropů vč. vytažení na svislé konstrukce v = do cca 150 mm</t>
  </si>
  <si>
    <t>-1927083203</t>
  </si>
  <si>
    <t>v jednotkové ceně započítány náklady na obvodové dilatační pásky tl. min 10 mm v = min 150 mm</t>
  </si>
  <si>
    <t>"podlahová skladba_PD2-PD3_odměřeno elektronicky" (1183,8-828)*1,15</t>
  </si>
  <si>
    <t>"podlahová skladba_PD4_odměřeno elektronicky" (296,7)*1,15</t>
  </si>
  <si>
    <t>173</t>
  </si>
  <si>
    <t>998713202</t>
  </si>
  <si>
    <t>Přesun hmot procentní pro izolace tepelné</t>
  </si>
  <si>
    <t>-2062567727</t>
  </si>
  <si>
    <t>721</t>
  </si>
  <si>
    <t>Zdravotechnika - vnitřní kanalizace</t>
  </si>
  <si>
    <t>174</t>
  </si>
  <si>
    <t>721233R11</t>
  </si>
  <si>
    <t xml:space="preserve">Střešní vyhřívaný vtok s integrovanou PVC manžetou a ochranným košem pro pochůzné střechy svislý odtok </t>
  </si>
  <si>
    <t>823515268</t>
  </si>
  <si>
    <t>Poznámka k položce:_x000d_
Kompletní systémová dodávka a osazení dle specifikace PD a TZ včetně všech přímo souvisejících činností/doplňků a příslušenství_x000d_
----------------------------------------------------------------------------------------------------------------------------------------------------------</t>
  </si>
  <si>
    <t>762</t>
  </si>
  <si>
    <t>Konstrukce tesařské</t>
  </si>
  <si>
    <t>175</t>
  </si>
  <si>
    <t>762018R02</t>
  </si>
  <si>
    <t xml:space="preserve">D+M dřevěné prvky konstrukcí </t>
  </si>
  <si>
    <t>405904569</t>
  </si>
  <si>
    <t>Poznámka k položce:_x000d_
Specifikace / obsah jednotkové ceny:_x000d_
-dodávka, výroba řeziva/prvků, (případné hoblování prvků) - kvalita dle PD a TZ _x000d_
-přesuny vč. potřebné zdvihací techniky_x000d_
-kompletní osazení/montážní práce/kotvení vč. kotevních prvků_x000d_
-spojovací prostředky, ošetření a impregnace řeziva vč. příslušných finálních povrchových úprav_x000d_
(ochranné povrchové úpravy dle požadavků PBŘ) _x000d_
------------------_x000d_
-dílenská a výrobní dokumentace vč. příslušných statických výpočtů_x000d_
------------------_x000d_
-ostatní, jinde neuvedené. přímo související práce a dodávky včetně tratného</t>
  </si>
  <si>
    <t>"kompletní provedení dle specifikace PD a TZ vč. všech souvisejících prací a dodávek</t>
  </si>
  <si>
    <t xml:space="preserve">"rozsah_D.1.2.2"  71,1</t>
  </si>
  <si>
    <t>176</t>
  </si>
  <si>
    <t>762018R05</t>
  </si>
  <si>
    <t>-280083885</t>
  </si>
  <si>
    <t>Poznámka k položce:_x000d_
Specifikace / obsah jednotkové ceny:_x000d_
-dodávka, výroba řeziva/prvků, (případné hoblování prvků) - kvalita dle PD a TZ _x000d_
-přesuny vč. potřebné zdvihací techniky_x000d_
-kompletní osazení/montážní práce/kotvení vč. kotevních prvků_x000d_
-spojovací prostředky, ošetření a impregnace řeziva vč. příslušných finálních povrchových úprav_x000d_
(ochranné povrchové úpravy dle požadavků PBŘ) _x000d_
------------------_x000d_
-dílenská a výrobní dokumentace vč. příslušných statických výpočtů_x000d_
------------------_x000d_
-ostatní, jinde neuvedené. přímo související práce a dodávky + veškeré ztratné</t>
  </si>
  <si>
    <t>"rozsah_vnitřní tribuny_D.1.1_v.č.18-19, TZ" 2,63</t>
  </si>
  <si>
    <t>"rozsah_zdvojená podlaha_D.1.1_v.č.20, TZ" 3,65</t>
  </si>
  <si>
    <t>177</t>
  </si>
  <si>
    <t>762341047</t>
  </si>
  <si>
    <t xml:space="preserve">Bednění střech rovných z desek OSB tl 25 mm šroubovaných </t>
  </si>
  <si>
    <t>707820179</t>
  </si>
  <si>
    <t>"skladba_S1_vytažení" (123,4)*0,5</t>
  </si>
  <si>
    <t>178</t>
  </si>
  <si>
    <t>762431036</t>
  </si>
  <si>
    <t xml:space="preserve">Obložení konstrukcí z desek OSB broušených na pero a drážku šroubovaných </t>
  </si>
  <si>
    <t>-35884632</t>
  </si>
  <si>
    <t>"rozsah_vnitřní tribuny_D.1.1_v.č.18-19, TZ" 130,0</t>
  </si>
  <si>
    <t>"rozsah_zdvojená podlaha_D.1.1_v.č.20, TZ" 74,0</t>
  </si>
  <si>
    <t>179</t>
  </si>
  <si>
    <t>998762202</t>
  </si>
  <si>
    <t xml:space="preserve">Přesun hmot procentní pro kce tesařské </t>
  </si>
  <si>
    <t>-1295485303</t>
  </si>
  <si>
    <t>763</t>
  </si>
  <si>
    <t>Konstrukce suché výstavby</t>
  </si>
  <si>
    <t>180</t>
  </si>
  <si>
    <t>763015R00</t>
  </si>
  <si>
    <t xml:space="preserve">D+M _ systémový AKU obklad stěn (v halové části) _ specifikace skladby "B1" </t>
  </si>
  <si>
    <t>-1504503402</t>
  </si>
  <si>
    <t xml:space="preserve">Poznámka k položce:_x000d_
Kompletní systémová dodávka a provedení dle specifikace PD a TZ včetně všech přímo souvisejících prací/dodávek/doplňků a příslušenství_x000d_
-----------------------------------------------------------------------------------------------------------------------------------------------------------------------_x000d_
Obvodové stěny haly budou opatřeny akustickým obkladem (od úrovně 3 , příp. 4,0 m) , v systémové sestavě  panelů A/C a nosného rastru_x000d_
Specifikace :_x000d_
•Rozměr panelu: hrana A 2700x1200, hrana C 2700x600 mm, Tloušťka 40mm_x000d_
•Viditelná nebo skrytá nosná konstrukce, _x000d_
•Plně demontovatelné panely v jakémkoliv místě, _x000d_
•Koeficient pohltivosti αw=1, _x000d_
•Srozumitelnost řeči: Artikulační třída AC = 180 v souladu s ASTM E 1111 a E 1110. _x000d_
•Jádro: v plástvích lisovaná skelná vlákna. _x000d_
•Povrch ze zesílené sklovláknité tkaniny. Údržba: Denní stírání prachu a vysávání. Týdenní čištění za mokra. Odolnost při relativní vlhkosti do (RH) 95% při 30°C bez rizika vydouvání či deformace, Systémový rastr- tenký hliníkový obvodový profil, Mechanická odolnost splňující požadavky odpovídající třídě 1A, Výrobek je plně recyklovatelný a je vyroben z min 70% z recyklovaného skla. Reakce na oheň A2-s1,d0_x000d_
_x000d_
</t>
  </si>
  <si>
    <t>(38,9+21,96)*2*4,5</t>
  </si>
  <si>
    <t>181</t>
  </si>
  <si>
    <t>763015R01</t>
  </si>
  <si>
    <t xml:space="preserve">D+M _ systémový AKU podhled (v halové části) _ specifikace skladby "C3" </t>
  </si>
  <si>
    <t>-619903075</t>
  </si>
  <si>
    <t xml:space="preserve">Poznámka k položce:_x000d_
Kompletní systémová dodávka a provedení dle specifikace PD a TZ včetně všech přímo souvisejících prací/dodávek/doplňků a příslušenství_x000d_
-----------------------------------------------------------------------------------------------------------------------------------------------------------------------_x000d_
V tělocvičně bude pod střešní trapézový plech proveden akustický, nárazuvzdorný podhled. Podhled proběhne i na svislé stěny do úrovně spodního líce vazníků._x000d_
Specifikace:_x000d_
oRozměr panelu  1200x600x40 mm. _x000d_
oPanely nejsou odnímatelné. _x000d_
oKoeficient   pohltivosti αw=0,95._x000d_
Jádro: v plástvích lisovaná skelná vlákna. _x000d_
oPovrch ze zesílené sklovláknité tkaniny.  _x000d_
oBarva bílá 085. Nejblíže barevný vzorek NCS s 1002-Y. Světelná odrazivost 78%. Odolnost stálé relativní vlhkosti 95% při 30°C (ISO4611). Denní stírání prachu a vysávání. Týdenní čištění za mokra. Systémový rastr. Třída nárazu-odolnosti 1A.  Reakce na oheň A2-s1,d0._x000d_
</t>
  </si>
  <si>
    <t>"podhledová skladba_C3" 828,0</t>
  </si>
  <si>
    <t>182</t>
  </si>
  <si>
    <t>763015R02</t>
  </si>
  <si>
    <t xml:space="preserve">D+M _ systémový kazetový zavěšený podhled impregnovaný _ specifikace skladby "C1" </t>
  </si>
  <si>
    <t>851241820</t>
  </si>
  <si>
    <t xml:space="preserve">Poznámka k položce:_x000d_
Kompletní systémová dodávka a provedení dle specifikace PD a TZ včetně všech přímo souvisejících prací/dodávek/doplňků a příslušenství_x000d_
-----------------------------------------------------------------------------------------------------------------------------------------------------------------------_x000d_
</t>
  </si>
  <si>
    <t xml:space="preserve">"podhledová skladba_C1" </t>
  </si>
  <si>
    <t>"1.NP" 47,0</t>
  </si>
  <si>
    <t>"2.NP" 17,3</t>
  </si>
  <si>
    <t>183</t>
  </si>
  <si>
    <t>763121426</t>
  </si>
  <si>
    <t xml:space="preserve">SDK stěna předsazená instalační profil CW+UW deska 1xH2 12,5 </t>
  </si>
  <si>
    <t>-2095812437</t>
  </si>
  <si>
    <t>3,0*(3,75+7,8)</t>
  </si>
  <si>
    <t>184</t>
  </si>
  <si>
    <t>763131531</t>
  </si>
  <si>
    <t>SDK podhled deska 1xDF 12,5 bez izolace jednovrstvá spodní kce profil CD+UD EI 15</t>
  </si>
  <si>
    <t>-2081508970</t>
  </si>
  <si>
    <t>"podhledová skladba_C2"</t>
  </si>
  <si>
    <t>"1.NP" 31,0</t>
  </si>
  <si>
    <t>"2.NP" 56,8</t>
  </si>
  <si>
    <t>185</t>
  </si>
  <si>
    <t>763131714</t>
  </si>
  <si>
    <t>SDK podhled základní penetrační nátěr</t>
  </si>
  <si>
    <t>-1615559118</t>
  </si>
  <si>
    <t>186</t>
  </si>
  <si>
    <t>763131771</t>
  </si>
  <si>
    <t>Příplatek k SDK podhledu za rovinnost kvality Q3</t>
  </si>
  <si>
    <t>-408799837</t>
  </si>
  <si>
    <t>187</t>
  </si>
  <si>
    <t>763755R01</t>
  </si>
  <si>
    <t>Dodávka a osazení veškerých doplňkových prvků SDK vodorovných konstrukcí (lišt, profilů, výztužných profilů, ukončovacích prvků, dilatačních a přechodových prvků , napojení na okolní konstrukce, atd)</t>
  </si>
  <si>
    <t>321866935</t>
  </si>
  <si>
    <t xml:space="preserve">Poznámka k položce:_x000d_
SYSTÉMOVÉ PROVEDENÍ (DLE KONKRÉTNÍHO DODAVATELE SYSTÉMU)_x000d_
(specifikace materiálů dle PD a TZ)_SPECIFIKACE A ROZSAH DLE TP KONKRÉTNĚ VYBRANÉHO DODAVATELE </t>
  </si>
  <si>
    <t xml:space="preserve">"kompletní provedení dle specifikace PD a TZ  vč. všech souvisejících prací a dodávek"</t>
  </si>
  <si>
    <t>"rozsah a množství vztaženo na celkovou plochu SDK konstrukcí" 87,8</t>
  </si>
  <si>
    <t>188</t>
  </si>
  <si>
    <t>998763201</t>
  </si>
  <si>
    <t xml:space="preserve">Přesun hmot procentní pro dřevostavby </t>
  </si>
  <si>
    <t>-204477765</t>
  </si>
  <si>
    <t>764</t>
  </si>
  <si>
    <t>Konstrukce klempířské</t>
  </si>
  <si>
    <t>189</t>
  </si>
  <si>
    <t>764055U01</t>
  </si>
  <si>
    <t>K-1 - D+M Oplechování okenního parapetu - venkovní, r.š. 310mm, lakovaný plech tl. 0,6mm</t>
  </si>
  <si>
    <t>bm</t>
  </si>
  <si>
    <t>-722584966</t>
  </si>
  <si>
    <t>Poznámka k položce:_x000d_
Kompletní provedení dle specifikace PD a TZ vč. všech souvisejících prací dodávek, příslušenství a komponentů dle výpisu. V jednotkové ceně započítáno: dodávka, výroba, montáž/osazení/kotvení (vč.kotvících prvků), povrchová úprava. Kompletní specifikace viz výpis PSV - klempířské výrobky.</t>
  </si>
  <si>
    <t>190</t>
  </si>
  <si>
    <t>764055U02</t>
  </si>
  <si>
    <t>K-2 - D+M Oplechování okenního parapetu - venkovní, r.š. 230mm, lakovaný plech tl. 0,6mm</t>
  </si>
  <si>
    <t>-30549298</t>
  </si>
  <si>
    <t>191</t>
  </si>
  <si>
    <t>764055U03</t>
  </si>
  <si>
    <t>K-3 - D+M Oplechování okenního parapetu - venkovní, r.š. 150mm, lakovaný plech tl. 0,6mm</t>
  </si>
  <si>
    <t>-23880711</t>
  </si>
  <si>
    <t>192</t>
  </si>
  <si>
    <t>764055U04</t>
  </si>
  <si>
    <t>K-4 - D+M Oplechování atiky, r.š. 620mm, lakovaný plech tl. 0,6mm</t>
  </si>
  <si>
    <t>-700104496</t>
  </si>
  <si>
    <t>193</t>
  </si>
  <si>
    <t>764055U05</t>
  </si>
  <si>
    <t>K-5 - D+M Nouzový přepad, průtočný profil 600/150mm, délka 460mm, materiál přepadu PVC</t>
  </si>
  <si>
    <t>ks</t>
  </si>
  <si>
    <t>403593179</t>
  </si>
  <si>
    <t>194</t>
  </si>
  <si>
    <t>764055U06</t>
  </si>
  <si>
    <t>K-6 - D+M Nouzový přepad, průtočný profil 150/150mm, délka 460mm, materiál přepadu PVC</t>
  </si>
  <si>
    <t>610904038</t>
  </si>
  <si>
    <t>195</t>
  </si>
  <si>
    <t>764055U07</t>
  </si>
  <si>
    <t>K-7 - D+M Lemovací lišta hydroizolace, r.š. 300mm, lakovaný plech tl. 0,6mm</t>
  </si>
  <si>
    <t>-1150110912</t>
  </si>
  <si>
    <t>196</t>
  </si>
  <si>
    <t>998764202</t>
  </si>
  <si>
    <t xml:space="preserve">Přesun hmot procentní pro konstrukce klempířské </t>
  </si>
  <si>
    <t>-38153250</t>
  </si>
  <si>
    <t>766</t>
  </si>
  <si>
    <t>Konstrukce truhlářské</t>
  </si>
  <si>
    <t>197</t>
  </si>
  <si>
    <t>766020R01</t>
  </si>
  <si>
    <t>D+M_ systémová dodávka a montáž _ plastové lavičky na tribuny (ŠKY)</t>
  </si>
  <si>
    <t>-1075353129</t>
  </si>
  <si>
    <t>Poznámka k položce:_x000d_
Kompletní systémová dodávka a montáž dle specifikace PD a TZ včetně všech přímo souvisejících prací a dodávek_x000d_
----------------------------------------------------------------------------------------------------------------------------------------</t>
  </si>
  <si>
    <t>"rozsah_vnitřní tribuny_D.1.1_v.č.18-19, TZ" 102,0</t>
  </si>
  <si>
    <t>198</t>
  </si>
  <si>
    <t>766053U01</t>
  </si>
  <si>
    <t>D-1P - D+M Dřevěné dveře vnitřní 700x1970mm, plné</t>
  </si>
  <si>
    <t>1653432453</t>
  </si>
  <si>
    <t>Poznámka k položce:_x000d_
Kompletní provedení dle specifikace PD a TZ vč. všech souvisejících prací dodávek, příslušenství a komponentů dle výpisu. V jednotkové ceně započítáno: dodávka, výroba, montáž/osazení/kotvení (vč.kotvících prvků), povrchová úprava. Kompletní specifikace viz výpis PSV - vnitřní výplně otvorů.</t>
  </si>
  <si>
    <t>199</t>
  </si>
  <si>
    <t>766053U02</t>
  </si>
  <si>
    <t>D-2L - D+M Dřevěné dveře vnitřní 700x1970mm, plné</t>
  </si>
  <si>
    <t>-440205832</t>
  </si>
  <si>
    <t>200</t>
  </si>
  <si>
    <t>766053U03</t>
  </si>
  <si>
    <t>D-1Pa - D+M Dřevěné dveře vnitřní 700x1970mm, plné</t>
  </si>
  <si>
    <t>677434589</t>
  </si>
  <si>
    <t>201</t>
  </si>
  <si>
    <t>766053U04</t>
  </si>
  <si>
    <t>D-2La - D+M Dřevěné dveře vnitřní 700x1970mm, plné</t>
  </si>
  <si>
    <t>-1128697558</t>
  </si>
  <si>
    <t>202</t>
  </si>
  <si>
    <t>766053U05</t>
  </si>
  <si>
    <t>D-3P - D+M Dřevěné dveře vnitřní 800x1970mm, plné</t>
  </si>
  <si>
    <t>-178645135</t>
  </si>
  <si>
    <t>203</t>
  </si>
  <si>
    <t>766053U06</t>
  </si>
  <si>
    <t>D-4L - D+M Dřevěné dveře vnitřní 800x1970mm, plné</t>
  </si>
  <si>
    <t>1290458782</t>
  </si>
  <si>
    <t>204</t>
  </si>
  <si>
    <t>766053U07</t>
  </si>
  <si>
    <t>D-5P - D+M Dřevěné dveře vnitřní 900x1970mm, plné</t>
  </si>
  <si>
    <t>730292103</t>
  </si>
  <si>
    <t>205</t>
  </si>
  <si>
    <t>766053U08</t>
  </si>
  <si>
    <t>D-6L - D+M Dřevěné dveře vnitřní 900x1970mm, plné</t>
  </si>
  <si>
    <t>335091650</t>
  </si>
  <si>
    <t>206</t>
  </si>
  <si>
    <t>766053U09</t>
  </si>
  <si>
    <t>D-7P - D+M Dřevěné dveře vnitřní dvoukřídlé, 1450x1970mm, plné</t>
  </si>
  <si>
    <t>1824822971</t>
  </si>
  <si>
    <t>207</t>
  </si>
  <si>
    <t>766629513</t>
  </si>
  <si>
    <t>Příplatek k montáži oken rovné ostění perlinka připojovací spára do 20 mm - pásky/folie</t>
  </si>
  <si>
    <t>-2002453040</t>
  </si>
  <si>
    <t>208</t>
  </si>
  <si>
    <t>998766202</t>
  </si>
  <si>
    <t xml:space="preserve">Přesun hmot procentní pro konstrukce truhlářské </t>
  </si>
  <si>
    <t>1398228239</t>
  </si>
  <si>
    <t>767</t>
  </si>
  <si>
    <t>Konstrukce zámečnické</t>
  </si>
  <si>
    <t>209</t>
  </si>
  <si>
    <t>767015R01</t>
  </si>
  <si>
    <t>D+M ocelových a zámečnických prvků / konstrukcí</t>
  </si>
  <si>
    <t>kg</t>
  </si>
  <si>
    <t>-391549915</t>
  </si>
  <si>
    <t xml:space="preserve">Poznámka k položce:_x000d_
Specifikace / rozsah provedení - viz TZ:_x000d_
--------------------------------------------------------_x000d_
-dodávka a výroba ocelových prvků a konstrukcí - dle zadání a PD_x000d_
-dodávka veškerých spojovacích a kotevních prvků_x000d_
(podlití kotevních prvků nesmrštitrlnou hmotou)_x000d_
-kompletní provrchobvé úpravy prvků dle požadavků PD a PBŘ_x000d_
-veškeré přesuny/zdvihací technika a kompletní montážní práce_x000d_
-kompletní montážní / usazovací a kotevní práce_x000d_
--------------------------------------------------------_x000d_
-dílenská dokumentace vč. statického přepočtu_x000d_
-ostatní nespecifikované práce a dodávky, které bezprostředně souvisí s provedení _x000d_
předmětného prvku/konstrukce dle zadávací dokumentace_x000d_
-veškeré náklady na dodávku a provedení jsou obsaženy v jednotkové ceně včeetně ztratného_x000d_
_x000d_
</t>
  </si>
  <si>
    <t>"rozsah_D.1.2.2" 34441,4</t>
  </si>
  <si>
    <t>210</t>
  </si>
  <si>
    <t>767015R11</t>
  </si>
  <si>
    <t>140095541</t>
  </si>
  <si>
    <t xml:space="preserve">Poznámka k položce:_x000d_
Specifikace / rozsah provedení - viz TZ:_x000d_
--------------------------------------------------------_x000d_
-dodávka a výroba ocelových prvků a konstrukcí - dle zadání a PD_x000d_
-dodávka veškerých spojovacích a kotevních prvků_x000d_
(podlití kotevních prvků nesmrštitelnou hmotou)_x000d_
-kompletní provrchobvé úpravy prvků dle požadavků PD a PBŘ_x000d_
-veškeré přesuny/zdvihací technika a kompletní montážní práce_x000d_
-kompletní montážní / usazovací a kotevní práce_x000d_
--------------------------------------------------------_x000d_
-dílenská dokumentace vč. statického přepočtu_x000d_
-ostatní nespecifikované práce a dodávky, které bezprostředně souvisí s provedení _x000d_
předmětného prvku/konstrukce dle zadávací dokumentace_x000d_
-veškeré náklady na dodávku (včetně ztratného) a provedení jsou obsaženy v jednotkové ceně_x000d_
_x000d_
</t>
  </si>
  <si>
    <t>"rozsah_D.1.1_v.č.21-22, TZ_OK pro VZT" 9045,0+724,0</t>
  </si>
  <si>
    <t>211</t>
  </si>
  <si>
    <t>767054U01</t>
  </si>
  <si>
    <t>D-8 - D+M Sestava oken v ozvučovací kabině, fixní zasklení, v AL rámu, 3930x1470mm</t>
  </si>
  <si>
    <t>-462420784</t>
  </si>
  <si>
    <t>212</t>
  </si>
  <si>
    <t>767054U02</t>
  </si>
  <si>
    <t>O-1 - D+M Sestava dvou jednokřídlých oken, AL rám s PTM, včetně vnitřního parapetu, 2500x750mm</t>
  </si>
  <si>
    <t>-1475829985</t>
  </si>
  <si>
    <t>Poznámka k položce:_x000d_
Kompletní provedení dle specifikace PD a TZ vč. všech souvisejících prací dodávek, příslušenství a komponentů dle výpisu. V jednotkové ceně započítáno: dodávka, výroba, montáž/osazení/kotvení (vč.kotvících prvků), povrchová úprava. Kompletní specifikace viz výpis PSV - výplně v obvodovém plášti.</t>
  </si>
  <si>
    <t>213</t>
  </si>
  <si>
    <t>767054U03</t>
  </si>
  <si>
    <t>O-2 - D+M Jednokřídlé okno, AL rám s PTM, včetně vnitřního parapetu, 750x600mm</t>
  </si>
  <si>
    <t>-1437944714</t>
  </si>
  <si>
    <t>214</t>
  </si>
  <si>
    <t>767054U04</t>
  </si>
  <si>
    <t>O-3 - D+M Jednokřídlé okno, AL rám s PTM, včetně vnitřního parapetu, 1250x750mm</t>
  </si>
  <si>
    <t>-1772258080</t>
  </si>
  <si>
    <t>215</t>
  </si>
  <si>
    <t>767054U05</t>
  </si>
  <si>
    <t>O-4 - D+M Okno - fixní zasklení, AL rám s PTM, 1250x2500mm</t>
  </si>
  <si>
    <t>1823506506</t>
  </si>
  <si>
    <t>216</t>
  </si>
  <si>
    <t>767054U06</t>
  </si>
  <si>
    <t>O-4a - D+M Okno - fixní zasklení, AL rám s PTM, 1250x2450mm</t>
  </si>
  <si>
    <t>-272238641</t>
  </si>
  <si>
    <t>217</t>
  </si>
  <si>
    <t>767054U07</t>
  </si>
  <si>
    <t>O-5 - D+M Jednokřídlé okno, AL rám s PTM, včetně vnitřního parapetu, 750x1750mm</t>
  </si>
  <si>
    <t>-1146051806</t>
  </si>
  <si>
    <t>218</t>
  </si>
  <si>
    <t>767054U08</t>
  </si>
  <si>
    <t>O-6 - D+M Jednokřídlé okno, AL rám s PTM, včetně vnitřního parapetu, 1250x1750mm</t>
  </si>
  <si>
    <t>475014472</t>
  </si>
  <si>
    <t>219</t>
  </si>
  <si>
    <t>767054U09</t>
  </si>
  <si>
    <t>O-7 - D+M Dvoukřídlé okno, AL rám s PTM, 1800x2500mm</t>
  </si>
  <si>
    <t>284945260</t>
  </si>
  <si>
    <t>220</t>
  </si>
  <si>
    <t>767054U10</t>
  </si>
  <si>
    <t>O-8 - D+M Sestava čtyř oken, AL rám s PTM, včetně vnitřního parapetu, 4800x1000mm</t>
  </si>
  <si>
    <t>-804803288</t>
  </si>
  <si>
    <t>221</t>
  </si>
  <si>
    <t>767054U11</t>
  </si>
  <si>
    <t>O-9 - D+M Okno - fixní zasklení (včetně proskleného nároží), AL rám s PTM, 1560x2800mm</t>
  </si>
  <si>
    <t>-1706403487</t>
  </si>
  <si>
    <t>222</t>
  </si>
  <si>
    <t>767054U12</t>
  </si>
  <si>
    <t>O-9a - D+M Okno - fixní zasklení (včetně proskleného nároží), AL rám s PTM, 1560x2800mm</t>
  </si>
  <si>
    <t>240465851</t>
  </si>
  <si>
    <t>223</t>
  </si>
  <si>
    <t>767054U13</t>
  </si>
  <si>
    <t>O-10L - D+M Vnější AL dveře plné, tepelně izolační, 900x2000mm</t>
  </si>
  <si>
    <t>393678366</t>
  </si>
  <si>
    <t>224</t>
  </si>
  <si>
    <t>767054U14</t>
  </si>
  <si>
    <t>O-11L - D+M Vnější AL dveře, dvoukřídlé, 1250x2000mm, prosklené</t>
  </si>
  <si>
    <t>-85614591</t>
  </si>
  <si>
    <t>225</t>
  </si>
  <si>
    <t>767054U15</t>
  </si>
  <si>
    <t>O-12P - D+M Vnější AL dveře, dvoukřídlé, 1650x2350mm, prosklené</t>
  </si>
  <si>
    <t>130839649</t>
  </si>
  <si>
    <t>226</t>
  </si>
  <si>
    <t>767054U16</t>
  </si>
  <si>
    <t>O-13P - D+M Vnější AL dveře, dvoukřídlé, 1450x2350mm, prosklené</t>
  </si>
  <si>
    <t>-1754830405</t>
  </si>
  <si>
    <t>227</t>
  </si>
  <si>
    <t>767054U17</t>
  </si>
  <si>
    <t>O-14P - D+M Vnější AL dveře, dvoukřídlé, 1650x2350mm, plné</t>
  </si>
  <si>
    <t>1217249843</t>
  </si>
  <si>
    <t>228</t>
  </si>
  <si>
    <t>767054U18</t>
  </si>
  <si>
    <t>Z-1 - D+M Žaluzie pro nasávací otvor 1250x1750mm, AL lamely, zateplená</t>
  </si>
  <si>
    <t>708251943</t>
  </si>
  <si>
    <t>Poznámka k položce:_x000d_
Kompletní provedení dle specifikace PD a TZ vč. všech souvisejících prací dodávek, příslušenství a komponentů dle výpisu. V jednotkové ceně započítáno: dodávka, výroba, montáž/osazení/kotvení (vč.kotvících prvků), povrchová úprava. Kompletní specifikace viz výpis PSV - zámečnické výrobky.</t>
  </si>
  <si>
    <t>229</t>
  </si>
  <si>
    <t>767054U19</t>
  </si>
  <si>
    <t>Z-2 - D+M Vchodová stříška 2000x900mm, tl. 145mm, AL kce s výplní PU pěnou</t>
  </si>
  <si>
    <t>-211217460</t>
  </si>
  <si>
    <t>230</t>
  </si>
  <si>
    <t>767054U20</t>
  </si>
  <si>
    <t>Z-3 - D+M Vchodová stříška 1600x900mm, tl. 145mm, AL kce s výplní PU pěnou</t>
  </si>
  <si>
    <t>1841290552</t>
  </si>
  <si>
    <t>231</t>
  </si>
  <si>
    <t>767054U21</t>
  </si>
  <si>
    <t>Z-4 - D+M Zábradlí před francouzské okno (š. okna 1,8m), prosklené zábradlí, v nerez rámu</t>
  </si>
  <si>
    <t>-147791387</t>
  </si>
  <si>
    <t>232</t>
  </si>
  <si>
    <t>767054U22</t>
  </si>
  <si>
    <t>PO-1P - D+M Vnitřní dveře plné, 800x1970mm, s PO</t>
  </si>
  <si>
    <t>641815826</t>
  </si>
  <si>
    <t>Poznámka k položce:_x000d_
Kompletní provedení dle specifikace PD a TZ vč. všech souvisejících prací dodávek, příslušenství a komponentů dle výpisu. V jednotkové ceně započítáno: dodávka, výroba, montáž/osazení/kotvení (vč.kotvících prvků), povrchová úprava. Kompletní specifikace viz výpis PSV - požární výplně otvorů a doplňky.</t>
  </si>
  <si>
    <t>233</t>
  </si>
  <si>
    <t>767054U23</t>
  </si>
  <si>
    <t>PO-2L - D+M Vnitřní dveře plné, 800x1970mm, s PO</t>
  </si>
  <si>
    <t>388115179</t>
  </si>
  <si>
    <t>234</t>
  </si>
  <si>
    <t>767054U24</t>
  </si>
  <si>
    <t>PO-3P - D+M Vnitřní dveře plné, 900x1970mm, s PO</t>
  </si>
  <si>
    <t>-1137870751</t>
  </si>
  <si>
    <t>235</t>
  </si>
  <si>
    <t>767054U25</t>
  </si>
  <si>
    <t>PO-4L - D+M Vnitřní dveře částečně prosklené, 900x1970mm, s PO</t>
  </si>
  <si>
    <t>-2121816613</t>
  </si>
  <si>
    <t>236</t>
  </si>
  <si>
    <t>767054U26</t>
  </si>
  <si>
    <t>PO-6P - D+M Vnitřní dveře dvoukřídlé plné, 1450x1970mm, s PO, kouřotěsné</t>
  </si>
  <si>
    <t>1629797163</t>
  </si>
  <si>
    <t>237</t>
  </si>
  <si>
    <t>767054U27</t>
  </si>
  <si>
    <t>PO-7P - D+M Vnitřní dveře dvoukřídlé, prosklené, 1450x1970mm, s PO, kouřotěsné</t>
  </si>
  <si>
    <t>617795100</t>
  </si>
  <si>
    <t>238</t>
  </si>
  <si>
    <t>767054U28</t>
  </si>
  <si>
    <t>PO-7Pa - D+M Vnitřní dveře dvoukřídlé, prosklené, 1450x1970mm, s PO, kouřotěsné</t>
  </si>
  <si>
    <t>1309524081</t>
  </si>
  <si>
    <t>239</t>
  </si>
  <si>
    <t>767054U29</t>
  </si>
  <si>
    <t>PO-8P - D+M Vnitřní dveře částečně prosklené, 800x1970mm, s PO</t>
  </si>
  <si>
    <t>-2135653197</t>
  </si>
  <si>
    <t>240</t>
  </si>
  <si>
    <t>767054U30</t>
  </si>
  <si>
    <t>PO-9L - D+M Vnitřní dveře dvoukřídlé, prosklené, 1450x1970mm, s PO, kouřotěsné</t>
  </si>
  <si>
    <t>-1458210718</t>
  </si>
  <si>
    <t>241</t>
  </si>
  <si>
    <t>767054U31</t>
  </si>
  <si>
    <t>PO-10P - D+M Vnitřní dveře dvoukřídlé, prosklené, 1450x1970mm, s PO, kouřotěsné</t>
  </si>
  <si>
    <t>1873456740</t>
  </si>
  <si>
    <t>242</t>
  </si>
  <si>
    <t>767054U32</t>
  </si>
  <si>
    <t>PO-11P - D+M Vnitřní dveře částečně prosklené, 900x1970mm, s PO, kouřotěsné</t>
  </si>
  <si>
    <t>2111781792</t>
  </si>
  <si>
    <t>243</t>
  </si>
  <si>
    <t>767054U33</t>
  </si>
  <si>
    <t>PO-12P - D+M Vnitřní dveře dvoukřídlé, plné, 1250x1970mm, s PO</t>
  </si>
  <si>
    <t>1658297116</t>
  </si>
  <si>
    <t>244</t>
  </si>
  <si>
    <t>767054U34</t>
  </si>
  <si>
    <t>PO-13 - D+M Rolovací vrata 4500x3500mm, s PO, křídlo z dvoustěnných ocelových lamel, elektrický pohon</t>
  </si>
  <si>
    <t>1390856340</t>
  </si>
  <si>
    <t>245</t>
  </si>
  <si>
    <t>767054U35</t>
  </si>
  <si>
    <t>PO-14 - D+M Požární stahovací schody, pro hrubý stavební otvor 1200x900mm, pro světlou výšku místnosti 3m</t>
  </si>
  <si>
    <t>2056527075</t>
  </si>
  <si>
    <t>246</t>
  </si>
  <si>
    <t>767054U36</t>
  </si>
  <si>
    <t>PO-15 - D+M Světlík pro odvod kouře 2000x1000mm</t>
  </si>
  <si>
    <t>1822611398</t>
  </si>
  <si>
    <t>247</t>
  </si>
  <si>
    <t>767850R01</t>
  </si>
  <si>
    <t>D+M_ loga a poutače na fasádě objektu _ (UPŘESNĚNÍ VIZ DÍLENSKÁ DOKUMENTACE)</t>
  </si>
  <si>
    <t>-295239033</t>
  </si>
  <si>
    <t>248</t>
  </si>
  <si>
    <t>998767202</t>
  </si>
  <si>
    <t xml:space="preserve">Přesun hmot procentní pro zámečnické konstrukce </t>
  </si>
  <si>
    <t>-1032040023</t>
  </si>
  <si>
    <t>771</t>
  </si>
  <si>
    <t>Podlahy z dlaždic</t>
  </si>
  <si>
    <t>249</t>
  </si>
  <si>
    <t>771111011</t>
  </si>
  <si>
    <t>Vysátí podkladu před pokládkou dlažby</t>
  </si>
  <si>
    <t>1997655642</t>
  </si>
  <si>
    <t xml:space="preserve">"rozsah viz_D.1.1_v.č. 2-3, 5-8, TZ"  (16,17+410,5)</t>
  </si>
  <si>
    <t>250</t>
  </si>
  <si>
    <t>771121011</t>
  </si>
  <si>
    <t>Nátěr penetrační na podlahu</t>
  </si>
  <si>
    <t>240687740</t>
  </si>
  <si>
    <t>251</t>
  </si>
  <si>
    <t>771151012</t>
  </si>
  <si>
    <t>Samonivelační stěrka podlah pevnosti 20 MPa tl 5 mm</t>
  </si>
  <si>
    <t>-599544402</t>
  </si>
  <si>
    <t>252</t>
  </si>
  <si>
    <t>771274123</t>
  </si>
  <si>
    <t>Montáž obkladů stupnic z dlaždic protiskluzných keramických flexibilní lepidlo š do 300 mm</t>
  </si>
  <si>
    <t>-1359508127</t>
  </si>
  <si>
    <t>(20,0*1,5)+(20,0*0,95)</t>
  </si>
  <si>
    <t>253</t>
  </si>
  <si>
    <t>59761R10</t>
  </si>
  <si>
    <t>dlaždice keramické protiskluzové schodišťové</t>
  </si>
  <si>
    <t>401421917</t>
  </si>
  <si>
    <t xml:space="preserve">Poznámka k položce:_x000d_
V jednotkové ceně zahrnuty náklady na veškeré doplňky a příslušenství dle PD a TZ._x000d_
(přechodové, dilatační a ukončovací lišty, ostatní doplňky)_x000d_
--------------------------------------------------------------------------------_x000d_
PŘESNÁ SPECIFIKACE _ VIZ PD A TZ </t>
  </si>
  <si>
    <t>49*0,33 'Přepočtené koeficientem množství</t>
  </si>
  <si>
    <t>254</t>
  </si>
  <si>
    <t>771274232</t>
  </si>
  <si>
    <t>Montáž obkladů podstupnic z dlaždic hladkých keramických flexibilní lepidlo v do 200 mm</t>
  </si>
  <si>
    <t>-910427405</t>
  </si>
  <si>
    <t>255</t>
  </si>
  <si>
    <t>59761R12</t>
  </si>
  <si>
    <t>dlaždice keramické hladké (podstupnice)</t>
  </si>
  <si>
    <t>-1310846539</t>
  </si>
  <si>
    <t>49*0,22 'Přepočtené koeficientem množství</t>
  </si>
  <si>
    <t>256</t>
  </si>
  <si>
    <t>771473133</t>
  </si>
  <si>
    <t>Montáž soklů z dlaždic keramických schodišťových stupňovitých lepených v do 120 mm</t>
  </si>
  <si>
    <t>1874101667</t>
  </si>
  <si>
    <t>(20,0*(0,165+0,3))+(20,0*(0,195+0,27))</t>
  </si>
  <si>
    <t>257</t>
  </si>
  <si>
    <t>59761R20</t>
  </si>
  <si>
    <t>sokl keramický rovný v do 120 mm</t>
  </si>
  <si>
    <t>-1100720063</t>
  </si>
  <si>
    <t>18,6*1,1 'Přepočtené koeficientem množství</t>
  </si>
  <si>
    <t>258</t>
  </si>
  <si>
    <t>771574266</t>
  </si>
  <si>
    <t xml:space="preserve">Montáž podlah keramických protiskluzných lepených flexibilním lepidlem </t>
  </si>
  <si>
    <t>-1511567713</t>
  </si>
  <si>
    <t>Poznámka k položce:_x000d_
V jednotkové ceně také zahrnuty náklady na montáž souvisejících obvodových systémových soklů + veškerých lišt a profilů</t>
  </si>
  <si>
    <t>"podlahová skladba_PD2-PD3_odměřeno elektronicky" 254,7</t>
  </si>
  <si>
    <t>"podlahová skladba_PD4_odměřeno elektronicky" (155,8)</t>
  </si>
  <si>
    <t>259</t>
  </si>
  <si>
    <t>59761R30</t>
  </si>
  <si>
    <t>dlaždice keramické protiskluzné</t>
  </si>
  <si>
    <t>1321918728</t>
  </si>
  <si>
    <t xml:space="preserve">Poznámka k položce:_x000d_
-systémová dodávka + související systémové soklíky (viz PD a TZ)_x000d_
--------------------------------------------------------------------------------_x000d_
V jednotkové ceně zahrnuty náklady na veškeré doplňky a příslušenství dle PD a TZ._x000d_
(přechodové, dilatační a ukončovací lišty, ostatní doplňky)_x000d_
--------------------------------------------------------------------------------_x000d_
PŘESNÁ SPECIFIKACE _ VIZ PD A TZ </t>
  </si>
  <si>
    <t>410,5*1,15 'Přepočtené koeficientem množství</t>
  </si>
  <si>
    <t>260</t>
  </si>
  <si>
    <t>771577114</t>
  </si>
  <si>
    <t xml:space="preserve">Příplatek k montáži podlah keramických lepených flexibilním lepidlem za spárování tmelem </t>
  </si>
  <si>
    <t>-888859201</t>
  </si>
  <si>
    <t>261</t>
  </si>
  <si>
    <t>771577R04</t>
  </si>
  <si>
    <t>Příplatek k vnitřním dlažbám za dodávku a montáž ukončovacích, rohových a koutových profilů</t>
  </si>
  <si>
    <t>-717096303</t>
  </si>
  <si>
    <t>Poznámka k položce:_x000d_
Množství/rozsah - VZTAŽEN NA CELKOVOU PLOCHU vnitřních dlažeb._x000d_
(specifikace materiálů dle PD a TZ)_SPECIFIKACE A ROZSAH DLE TP KONKRÉTNĚ VYBRANÉHO DODAVATELE _x000d_
------------------------------------------------------------------------------------------------------------------------------------</t>
  </si>
  <si>
    <t>262</t>
  </si>
  <si>
    <t>998771202</t>
  </si>
  <si>
    <t xml:space="preserve">Přesun hmot procentní pro podlahy z dlaždic </t>
  </si>
  <si>
    <t>755084484</t>
  </si>
  <si>
    <t>776</t>
  </si>
  <si>
    <t>Podlahy povlakové</t>
  </si>
  <si>
    <t>263</t>
  </si>
  <si>
    <t>776111311</t>
  </si>
  <si>
    <t>Vysátí podkladu povlakových podlah</t>
  </si>
  <si>
    <t>-1031314009</t>
  </si>
  <si>
    <t>264</t>
  </si>
  <si>
    <t>776121111</t>
  </si>
  <si>
    <t>Vodou ředitelná penetrace savého podkladu povlakových podlah ředěná v poměru 1:3</t>
  </si>
  <si>
    <t>1133142543</t>
  </si>
  <si>
    <t>265</t>
  </si>
  <si>
    <t>776141112</t>
  </si>
  <si>
    <t>Vyrovnání podkladu povlakových podlah stěrkou pevnosti 20 MPa tl 5 mm</t>
  </si>
  <si>
    <t>-1754107058</t>
  </si>
  <si>
    <t>266</t>
  </si>
  <si>
    <t>776231111</t>
  </si>
  <si>
    <t xml:space="preserve">Lepení lamel a čtverců z vinylu </t>
  </si>
  <si>
    <t>-440055783</t>
  </si>
  <si>
    <t>Poznámka k položce:_x000d_
V jednotkové ceně také zahrnuty náklady na montáž souvisejících obvodových systémových soklů + veškerých lišt a profilů + spoj podlahovin svařováním</t>
  </si>
  <si>
    <t>"podlahová skladba_PD2-PD3_odměřeno elektronicky" 95,5</t>
  </si>
  <si>
    <t>"podlahová skladba_PD4_odměřeno elektronicky" 14,8</t>
  </si>
  <si>
    <t>267</t>
  </si>
  <si>
    <t>28411R02</t>
  </si>
  <si>
    <t>dodávka povlakové podlahové krytiny - vinylové pásy, lamely nebo čtverce</t>
  </si>
  <si>
    <t>721447475</t>
  </si>
  <si>
    <t>110,3*1,1 'Přepočtené koeficientem množství</t>
  </si>
  <si>
    <t>268</t>
  </si>
  <si>
    <t>776241111</t>
  </si>
  <si>
    <t>Lepení hladkých pásů ze sametového vinylu</t>
  </si>
  <si>
    <t>-514929179</t>
  </si>
  <si>
    <t>"podlahová skladba_PD4_odměřeno elektronicky" 52,3</t>
  </si>
  <si>
    <t>269</t>
  </si>
  <si>
    <t>28411R03</t>
  </si>
  <si>
    <t xml:space="preserve">dodávka povlakové podlahové krytiny - vinyl samet </t>
  </si>
  <si>
    <t>2006976888</t>
  </si>
  <si>
    <t>52,3*1,15 'Přepočtené koeficientem množství</t>
  </si>
  <si>
    <t>270</t>
  </si>
  <si>
    <t>998776202</t>
  </si>
  <si>
    <t xml:space="preserve">Přesun hmot procentní pro podlahy povlakové </t>
  </si>
  <si>
    <t>-124702273</t>
  </si>
  <si>
    <t>777</t>
  </si>
  <si>
    <t>Podlahy lité</t>
  </si>
  <si>
    <t>271</t>
  </si>
  <si>
    <t>777521R03</t>
  </si>
  <si>
    <t xml:space="preserve">Systémová podlahová litá stěrka </t>
  </si>
  <si>
    <t>-1017788870</t>
  </si>
  <si>
    <t>Poznámka k položce:_x000d_
Kompletní systémová dodávka a provedení dle specifikace PD a TZ včetně všech přímo souvisejících prací/činností/dodávek + příprava podkladu_x000d_
-----------------------------------------------------------------------------------------------------------------------------------------------------------------------------</t>
  </si>
  <si>
    <t>"podlahová skladba_PD2-PD3_odměřeno elektronicky" 5,6</t>
  </si>
  <si>
    <t>"podlahová skladba_PD4_odměřeno elektronicky" 73,8</t>
  </si>
  <si>
    <t>272</t>
  </si>
  <si>
    <t>998777202</t>
  </si>
  <si>
    <t xml:space="preserve">Přesun hmot procentní pro podlahy lité </t>
  </si>
  <si>
    <t>-1422929355</t>
  </si>
  <si>
    <t>781</t>
  </si>
  <si>
    <t>Dokončovací práce - obklady</t>
  </si>
  <si>
    <t>273</t>
  </si>
  <si>
    <t>781121011</t>
  </si>
  <si>
    <t>Nátěr penetrační na stěnu</t>
  </si>
  <si>
    <t>1393998880</t>
  </si>
  <si>
    <t>274</t>
  </si>
  <si>
    <t>781121015</t>
  </si>
  <si>
    <t>Nátěr kontaktní pro nesavé podklady na stěnu</t>
  </si>
  <si>
    <t>1270348819</t>
  </si>
  <si>
    <t>275</t>
  </si>
  <si>
    <t>781131264</t>
  </si>
  <si>
    <t>Izolace pod obklad těsnícími pásy mezi podlahou a stěnou / stěnami</t>
  </si>
  <si>
    <t>418675852</t>
  </si>
  <si>
    <t>276</t>
  </si>
  <si>
    <t>781474115</t>
  </si>
  <si>
    <t>Montáž obkladů vnitřních keramických hladkých lepených flexibilním lepidlem</t>
  </si>
  <si>
    <t>1468604686</t>
  </si>
  <si>
    <t>Poznámka k položce:_x000d_
V jednotkové ceně zahrnuty náklady na montáž veškerých doplňků a příslušenství dle PD a TZ._x000d_
(listely, dekory - specifikované v PD) _x000d_
-------------------------------------------</t>
  </si>
  <si>
    <t>"odměřeno elektronicky" (117,59+157,89+21,63)</t>
  </si>
  <si>
    <t>277</t>
  </si>
  <si>
    <t>59761R00</t>
  </si>
  <si>
    <t>obklad keramický hladký</t>
  </si>
  <si>
    <t>-458200702</t>
  </si>
  <si>
    <t>Poznámka k položce:_x000d_
V jednotkové ceně zahrnuty náklady na veškeré doplňky a příslušenství dle PD a TZ._x000d_
(listely, dekory - specifikované v PD) _x000d_
-------------------------------------------_x000d_
-přesná specifikace _ viz PD a TZ</t>
  </si>
  <si>
    <t>297,11*1,1 'Přepočtené koeficientem množství</t>
  </si>
  <si>
    <t>278</t>
  </si>
  <si>
    <t>781477114</t>
  </si>
  <si>
    <t xml:space="preserve">Příplatek k montáži obkladů vnitřních keramických hladkých za spárování tmelem </t>
  </si>
  <si>
    <t>-1363698904</t>
  </si>
  <si>
    <t>279</t>
  </si>
  <si>
    <t>781477R00</t>
  </si>
  <si>
    <t>Příplatek k vnitřním obladům za dodávku a montáž ukončovacích, rohových a koutových profilů</t>
  </si>
  <si>
    <t>-2024801449</t>
  </si>
  <si>
    <t>Poznámka k položce:_x000d_
Množství/rozsah - VZTAŽEN NA CELKOVOU PLOCHU vnitřních obkladů._x000d_
(specifikace materiálů dle PD a TZ)_SPECIFIKACE A ROZSAH DLE TP KONKRÉTNĚ VYBRANÉHO DODAVATELE _x000d_
------------------------------------------------------------------------------------------------------------------------------------</t>
  </si>
  <si>
    <t>280</t>
  </si>
  <si>
    <t>781495115</t>
  </si>
  <si>
    <t>Spárování vnitřních obkladů silikonem</t>
  </si>
  <si>
    <t>-1900339197</t>
  </si>
  <si>
    <t>281</t>
  </si>
  <si>
    <t>998781202</t>
  </si>
  <si>
    <t xml:space="preserve">Přesun hmot procentní pro obklady keramické </t>
  </si>
  <si>
    <t>-2070354042</t>
  </si>
  <si>
    <t>783</t>
  </si>
  <si>
    <t>Dokončovací práce - nátěry</t>
  </si>
  <si>
    <t>282</t>
  </si>
  <si>
    <t>783923161</t>
  </si>
  <si>
    <t>Penetrační nátěr pórovitých betonových podlah</t>
  </si>
  <si>
    <t>-1199422353</t>
  </si>
  <si>
    <t>784</t>
  </si>
  <si>
    <t>Dokončovací práce - malby a tapety</t>
  </si>
  <si>
    <t>283</t>
  </si>
  <si>
    <t>784181103</t>
  </si>
  <si>
    <t>Základní akrylátová jednonásobná penetrace podkladu v místnostech výšky bez rozlišení</t>
  </si>
  <si>
    <t>-667226008</t>
  </si>
  <si>
    <t>284</t>
  </si>
  <si>
    <t>784221103</t>
  </si>
  <si>
    <t>Dvojnásobné bílé malby ze směsí za sucha dobře otěruvzdorných v místnostech bez rozlišení</t>
  </si>
  <si>
    <t>1261862108</t>
  </si>
  <si>
    <t>N00</t>
  </si>
  <si>
    <t>Nepojmenované, ostatní práce a dodávky</t>
  </si>
  <si>
    <t>285</t>
  </si>
  <si>
    <t>N00_015R02</t>
  </si>
  <si>
    <t xml:space="preserve">Příplatek k hydroizolačnímu souvrství spodní stavby _ za provedení veškerých detailů a (D+M) systémových prostupů/průchodek </t>
  </si>
  <si>
    <t>512</t>
  </si>
  <si>
    <t>531893903</t>
  </si>
  <si>
    <t xml:space="preserve">Poznámka k položce:_x000d_
Kompletní dodávka a provedení dle specifikace PD (SOUPIS DETAILŮ) a TZ + systémové technologické postupy _x000d_
----------------------------------------------------------------------------------------------------------------------------------------_x000d_
</t>
  </si>
  <si>
    <t>"rozsah a specifikace _ plocha HI souvrstvý" 1559,385</t>
  </si>
  <si>
    <t>286</t>
  </si>
  <si>
    <t>N00_015R04</t>
  </si>
  <si>
    <t xml:space="preserve">Příplatek k povlakovým krytinám střech _ za provedení veškerých detailů a (D+M) systémových prostupů/průchodek </t>
  </si>
  <si>
    <t>-1088326730</t>
  </si>
  <si>
    <t>"rozsah a specifikace _ plocha střešního pláště" 1479,925</t>
  </si>
  <si>
    <t>Ostatní</t>
  </si>
  <si>
    <t>OST0</t>
  </si>
  <si>
    <t>Ostatní výrobky a prvky výpisů</t>
  </si>
  <si>
    <t>287</t>
  </si>
  <si>
    <t>795056U01</t>
  </si>
  <si>
    <t>D+M Přenosný hasící přístroj - CO2 s hasící schopností 55B, sněhový 5kg</t>
  </si>
  <si>
    <t>1733579995</t>
  </si>
  <si>
    <t>288</t>
  </si>
  <si>
    <t>795056U02</t>
  </si>
  <si>
    <t>D+M Přenosný hasící přístroj - práškový s hasící schopností 21A, práškový 6kg</t>
  </si>
  <si>
    <t>-1009713176</t>
  </si>
  <si>
    <t>OST04</t>
  </si>
  <si>
    <t>Ostatní skladby a konstrukce</t>
  </si>
  <si>
    <t>289</t>
  </si>
  <si>
    <t>OST04_R01</t>
  </si>
  <si>
    <t xml:space="preserve">D+M provětrávaná fasáda </t>
  </si>
  <si>
    <t>-2033885607</t>
  </si>
  <si>
    <t>Poznámka k položce:_x000d_
KOMPLETNÍ SYSTÉMOVÁ DODÁVKA A PROVEDENÍ DLE SPECIFIKACE PD A TZ VČETNĚ VŠECH PŘÍMO SOUVISEJÍCÍCH PRACÍ/ČINNOSTÍ/DODÁVEK/PŘÍSLUŠENSTVÍ A DRETAILŮ_x000d_
------------------------------------------------------------------------------------------------------------------------------------------------------------------------------------------------------</t>
  </si>
  <si>
    <t>"fasádní skladba_F1-F2" ((53,28*9,4)+(37,4*1,95)+(34,4*4,2))-21,39+(52,4*0,3)</t>
  </si>
  <si>
    <t>OST05</t>
  </si>
  <si>
    <t xml:space="preserve">Záchytný systém proti pádu </t>
  </si>
  <si>
    <t>290</t>
  </si>
  <si>
    <t>OST05_R01</t>
  </si>
  <si>
    <t>Kotvící systémový bod _ do ŽB</t>
  </si>
  <si>
    <t>627694908</t>
  </si>
  <si>
    <t>291</t>
  </si>
  <si>
    <t>OST05_R02</t>
  </si>
  <si>
    <t>Kotvící systémový bod _ do TR. plechu</t>
  </si>
  <si>
    <t>-803629612</t>
  </si>
  <si>
    <t>292</t>
  </si>
  <si>
    <t>OST05_R03</t>
  </si>
  <si>
    <t xml:space="preserve">Nerezové bezpečnostní lano tl. 8 mm </t>
  </si>
  <si>
    <t>1672659860</t>
  </si>
  <si>
    <t>293</t>
  </si>
  <si>
    <t>OST05_R04</t>
  </si>
  <si>
    <t xml:space="preserve">Kompletní montážní práce </t>
  </si>
  <si>
    <t>1406609541</t>
  </si>
  <si>
    <t>294</t>
  </si>
  <si>
    <t>OST05_R05</t>
  </si>
  <si>
    <t>Kompletní předávací dokumentace + uvedení do provozu</t>
  </si>
  <si>
    <t>-1984938939</t>
  </si>
  <si>
    <t>OST11</t>
  </si>
  <si>
    <t>VR_doplnění_01</t>
  </si>
  <si>
    <t>295</t>
  </si>
  <si>
    <t>767054R01</t>
  </si>
  <si>
    <t xml:space="preserve">Z-5 - D+M _ skleněné zábradlí </t>
  </si>
  <si>
    <t>-1715061939</t>
  </si>
  <si>
    <t>296</t>
  </si>
  <si>
    <t>767054R02</t>
  </si>
  <si>
    <t xml:space="preserve">Z-6 - D+M _ nereové madlo na schodišti </t>
  </si>
  <si>
    <t>363017742</t>
  </si>
  <si>
    <t>297</t>
  </si>
  <si>
    <t>767054R03</t>
  </si>
  <si>
    <t xml:space="preserve">Z-7 - D+M _ skleněné zábradlí před okno </t>
  </si>
  <si>
    <t>-576166</t>
  </si>
  <si>
    <t>298</t>
  </si>
  <si>
    <t>767054R04</t>
  </si>
  <si>
    <t xml:space="preserve">Z-8 - D+M _ skleněné zábradlí </t>
  </si>
  <si>
    <t>-1252966242</t>
  </si>
  <si>
    <t>299</t>
  </si>
  <si>
    <t>767054R05</t>
  </si>
  <si>
    <t xml:space="preserve">Z-9 - D+M _ skleněné zábradlí </t>
  </si>
  <si>
    <t>-2041180611</t>
  </si>
  <si>
    <t>300</t>
  </si>
  <si>
    <t>767054R06</t>
  </si>
  <si>
    <t xml:space="preserve">Z-10 - D+M _ skleněné zábradlí </t>
  </si>
  <si>
    <t>-439117640</t>
  </si>
  <si>
    <t>301</t>
  </si>
  <si>
    <t>767054R07</t>
  </si>
  <si>
    <t>Z-11 - D+M _ skleněné zábradlí (výška 1,6 m, plocha 1,3 m2)</t>
  </si>
  <si>
    <t>1973932052</t>
  </si>
  <si>
    <t>302</t>
  </si>
  <si>
    <t>767054R08</t>
  </si>
  <si>
    <t xml:space="preserve">Z-12 - D+M _ nerezové zábradlí </t>
  </si>
  <si>
    <t>-1118285894</t>
  </si>
  <si>
    <t>303</t>
  </si>
  <si>
    <t>767054R09</t>
  </si>
  <si>
    <t xml:space="preserve">Z-13 - D+M _ nerezové madlo na schodišti </t>
  </si>
  <si>
    <t>1230617415</t>
  </si>
  <si>
    <t>304</t>
  </si>
  <si>
    <t>767054R10</t>
  </si>
  <si>
    <t xml:space="preserve">Z-14 - D+M _ akrylvinylový ochranný prvek nároží zdiva </t>
  </si>
  <si>
    <t>1003142059</t>
  </si>
  <si>
    <t>305</t>
  </si>
  <si>
    <t>767054R11</t>
  </si>
  <si>
    <t xml:space="preserve">Z-15 - D+M _ čistící zóna 1800/1400 mm </t>
  </si>
  <si>
    <t>1800892239</t>
  </si>
  <si>
    <t>306</t>
  </si>
  <si>
    <t>767054R12</t>
  </si>
  <si>
    <t xml:space="preserve">Z-16 - D+M _ ocelový žebřík pro výlez na střechu </t>
  </si>
  <si>
    <t>-709591268</t>
  </si>
  <si>
    <t>307</t>
  </si>
  <si>
    <t>767054R13</t>
  </si>
  <si>
    <t xml:space="preserve">Z-17 - D+M _ ocelový žebřík pro výlez na střechu </t>
  </si>
  <si>
    <t>-96910143</t>
  </si>
  <si>
    <t>308</t>
  </si>
  <si>
    <t>767054R14</t>
  </si>
  <si>
    <t xml:space="preserve">Z-19 - D+M _ podstavná konstrukce pod VZT </t>
  </si>
  <si>
    <t>-1559052077</t>
  </si>
  <si>
    <t>309</t>
  </si>
  <si>
    <t>767054R15</t>
  </si>
  <si>
    <t xml:space="preserve">Z-20 - D+M _ zakrytí podlahového kanálu </t>
  </si>
  <si>
    <t>746195994</t>
  </si>
  <si>
    <t>D.1.4 - Technika prostředí staveb</t>
  </si>
  <si>
    <t>Úroveň 3:</t>
  </si>
  <si>
    <t>D.1.4.1 - Zdravotně technické instalace</t>
  </si>
  <si>
    <t>N00 - Technika prostředí staveb</t>
  </si>
  <si>
    <t>N00_R01</t>
  </si>
  <si>
    <t>Zdravotně technické instalace_ viz samostatný soupis prací</t>
  </si>
  <si>
    <t>485865560</t>
  </si>
  <si>
    <t>D.1.4.2 - Vzduchotechnika</t>
  </si>
  <si>
    <t>Zařízení vzduchotechniky_ viz samostatný soupis prací</t>
  </si>
  <si>
    <t>-222924973</t>
  </si>
  <si>
    <t>D.1.4.3 - Vytápění</t>
  </si>
  <si>
    <t>Vytápění _ viz samostatný soupis prací</t>
  </si>
  <si>
    <t>1750270128</t>
  </si>
  <si>
    <t xml:space="preserve">D.1.4.4 - Silnoproudá elektrotechnika </t>
  </si>
  <si>
    <t>Zařzení silnoproudé elektrotechniky_ viz samostatný soupis prací</t>
  </si>
  <si>
    <t>1839557472</t>
  </si>
  <si>
    <t xml:space="preserve">D.1.4.5 - Slaboproudá elektrotechnika </t>
  </si>
  <si>
    <t>Slaboproudá elektrotechnika_ viz samostatný soupis prací</t>
  </si>
  <si>
    <t>1433508306</t>
  </si>
  <si>
    <t>D.1.4.6 - Plynoinstalace</t>
  </si>
  <si>
    <t>Plynoinstalace_ viz samostatný soupis prací</t>
  </si>
  <si>
    <t>-633671239</t>
  </si>
  <si>
    <t>D.1.4.8 - Měření a regulace</t>
  </si>
  <si>
    <t>Měření a regulace_ viz samostatný soupis prací</t>
  </si>
  <si>
    <t>-1086827310</t>
  </si>
  <si>
    <t>D.1.5 - Sportovní vybavení</t>
  </si>
  <si>
    <t>N00 - Provozní soubor</t>
  </si>
  <si>
    <t>Provozní soubor</t>
  </si>
  <si>
    <t>Provozní soubor_ SPORTOVNÍ VYBAVENÍ _ viz samostatný soupis prací</t>
  </si>
  <si>
    <t>725125537</t>
  </si>
  <si>
    <t>D.2.1 - FOTOVOLTAICKÝ SYSTÉM</t>
  </si>
  <si>
    <t>Provozní soubor_ fotovoltaika _ viz samostatný soupis prací</t>
  </si>
  <si>
    <t>557816438</t>
  </si>
  <si>
    <t>SO 03 - Komunikace a zpevněné plochy</t>
  </si>
  <si>
    <t xml:space="preserve">    5 - Komunikace pozemní</t>
  </si>
  <si>
    <t xml:space="preserve">    OST01 - Ostatní prvky a konstrukce</t>
  </si>
  <si>
    <t>122251104</t>
  </si>
  <si>
    <t>Odkopávky a prokopávky nezapažené v hornině třídy těžitelnosti I, skupiny 3 objem do 500 m3 strojně</t>
  </si>
  <si>
    <t>756952621</t>
  </si>
  <si>
    <t xml:space="preserve">"rozsah_SO03_viz v.č. 01-05,TZ" </t>
  </si>
  <si>
    <t>"skladba ZP" (123,1+471,1)*0,3</t>
  </si>
  <si>
    <t>131111333</t>
  </si>
  <si>
    <t>Vrtání jamek pro plotové sloupky D do 300 mm - ručně s motorovým vrtákem</t>
  </si>
  <si>
    <t>1258111592</t>
  </si>
  <si>
    <t>"základové prvky zábradlí" 28*0,5</t>
  </si>
  <si>
    <t>132251102</t>
  </si>
  <si>
    <t xml:space="preserve">Hloubení rýh nezapažených  š do 800 mm v hornině třídy těžitelnosti I, skupiny 3 objem do 50 m3 strojně</t>
  </si>
  <si>
    <t>1163956387</t>
  </si>
  <si>
    <t>"liniové prvky" 0,6*0,5*((0,5+2,8+5,3)+(42,5+216,5+51,5+40,5)+48+48,5+48)</t>
  </si>
  <si>
    <t>162251102</t>
  </si>
  <si>
    <t>Vodorovné přemístění do 50 m výkopku/sypaniny z horniny třídy těžitelnosti I, skupiny 1 až 3</t>
  </si>
  <si>
    <t>-903078155</t>
  </si>
  <si>
    <t>Poznámka k položce:_x000d_
-pro zpětné zásypy _ tam a zpět</t>
  </si>
  <si>
    <t>45,372*2 'Přepočtené koeficientem množství</t>
  </si>
  <si>
    <t>-1081413259</t>
  </si>
  <si>
    <t>"liniové prvky" 0,6*0,5*((0,5+2,8+5,3)+(42,5+216,5+51,5+40,5)+48+48,5+48)*0,7</t>
  </si>
  <si>
    <t>"základové prvky zábradlí" 28*0,5*(3,14*0,125*0,125)</t>
  </si>
  <si>
    <t>-1476724222</t>
  </si>
  <si>
    <t>284,808*20 'Přepočtené koeficientem množství</t>
  </si>
  <si>
    <t>171201231</t>
  </si>
  <si>
    <t xml:space="preserve">Poplatek za uložení zeminy a kamení na skládce (skládkovné) </t>
  </si>
  <si>
    <t>1597937699</t>
  </si>
  <si>
    <t>284,808*1,8 'Přepočtené koeficientem množství</t>
  </si>
  <si>
    <t>139415089</t>
  </si>
  <si>
    <t>46946597</t>
  </si>
  <si>
    <t>(178,26+0,69+151,23)-284,808</t>
  </si>
  <si>
    <t>181951R12</t>
  </si>
  <si>
    <t>Úprava pláně v hornině třídy těžitelnosti I, skupiny 1 až 3 se zhutněním_ručním vibračním pěchem nebo válcem</t>
  </si>
  <si>
    <t>39045022</t>
  </si>
  <si>
    <t>"liniové prvky" 0,6*((0,5+2,8+5,3)+(42,5+216,5+51,5+40,5)+48+48,5+48)</t>
  </si>
  <si>
    <t>"skladba ZP" (123,1+471,1)</t>
  </si>
  <si>
    <t>460120019</t>
  </si>
  <si>
    <t>Naložení výkopku strojně z hornin třídy 1 až 4</t>
  </si>
  <si>
    <t>165801355</t>
  </si>
  <si>
    <t>275313711</t>
  </si>
  <si>
    <t>Základové patky z betonu tř. C 20/25 XC2</t>
  </si>
  <si>
    <t>1012321283</t>
  </si>
  <si>
    <t>339921112</t>
  </si>
  <si>
    <t>Osazování betonových palisád do betonového základu jednotlivě výšky prvku přes 0,5 do 1 m</t>
  </si>
  <si>
    <t>-1569190840</t>
  </si>
  <si>
    <t>"rozsah_SO03_viz v.č. 01-05,TZ" 72,0</t>
  </si>
  <si>
    <t>59228R13</t>
  </si>
  <si>
    <t>palisáda betonová tyčová přírodní 120x165x800mm</t>
  </si>
  <si>
    <t>1327156468</t>
  </si>
  <si>
    <t>451317777</t>
  </si>
  <si>
    <t>Podklad nebo lože pod dlažbu obruby nebo přídlažby z betonu prostého tl do 100 mm</t>
  </si>
  <si>
    <t>-715770057</t>
  </si>
  <si>
    <t>"liniové prvky" 0,4*((0,5+2,8+5,3)+(42,5+216,5+51,5+40,5)+48+48,5+48)</t>
  </si>
  <si>
    <t>Komunikace pozemní</t>
  </si>
  <si>
    <t>564201111</t>
  </si>
  <si>
    <t>Podklad nebo podsyp ze štěrkopísku ŠP tl do 40 mm</t>
  </si>
  <si>
    <t>1968802393</t>
  </si>
  <si>
    <t>564861111</t>
  </si>
  <si>
    <t>Podklad ze štěrkodrtě ŠD tl 200 mm</t>
  </si>
  <si>
    <t>195988391</t>
  </si>
  <si>
    <t>596211123</t>
  </si>
  <si>
    <t>Kladení zámkové dlažby komunikací pro pěší tl 60 mm skupiny B pl přes 300 m2</t>
  </si>
  <si>
    <t>1355092220</t>
  </si>
  <si>
    <t>59245R12</t>
  </si>
  <si>
    <t xml:space="preserve">dlažba zámková betonová tl. 60 mm </t>
  </si>
  <si>
    <t>-1913598618</t>
  </si>
  <si>
    <t>594,2*1,1 'Přepočtené koeficientem množství</t>
  </si>
  <si>
    <t>915491211</t>
  </si>
  <si>
    <t>Osazení vodícího proužku z betonových desek do betonového lože tl do 100 mm š proužku 250 mm</t>
  </si>
  <si>
    <t>553928407</t>
  </si>
  <si>
    <t>"rozsah_SO03_viz v.č. 01-05,TZ" 48,0</t>
  </si>
  <si>
    <t>59218002</t>
  </si>
  <si>
    <t>přídlažba betonová silniční 500x250x100mm</t>
  </si>
  <si>
    <t>1768919670</t>
  </si>
  <si>
    <t>48*1,1 'Přepočtené koeficientem množství</t>
  </si>
  <si>
    <t>916131113</t>
  </si>
  <si>
    <t>Osazení silničního obrubníku betonového ležatého s boční opěrou do lože z betonu prostého</t>
  </si>
  <si>
    <t>478080723</t>
  </si>
  <si>
    <t>59217030</t>
  </si>
  <si>
    <t>obrubník betonový silniční přechodový 1000x150x150-250mm</t>
  </si>
  <si>
    <t>366461345</t>
  </si>
  <si>
    <t>916231213</t>
  </si>
  <si>
    <t>Osazení chodníkového obrubníku betonového stojatého s boční opěrou do lože z betonu prostého</t>
  </si>
  <si>
    <t>907620347</t>
  </si>
  <si>
    <t xml:space="preserve">"rozsah_SO03_viz v.č. 01-05,TZ"  (42,5+216,5+51,5+40,5)</t>
  </si>
  <si>
    <t>59217017</t>
  </si>
  <si>
    <t>obrubník betonový chodníkový 1000x100x250mm</t>
  </si>
  <si>
    <t>-743902054</t>
  </si>
  <si>
    <t>351*1,1 'Přepočtené koeficientem množství</t>
  </si>
  <si>
    <t>916331112</t>
  </si>
  <si>
    <t>Osazení zahradního obrubníku betonového do lože z betonu s boční opěrou</t>
  </si>
  <si>
    <t>2027089586</t>
  </si>
  <si>
    <t>"rozsah_SO03_viz v.č. 01-05,TZ" 48,5</t>
  </si>
  <si>
    <t>59217002</t>
  </si>
  <si>
    <t>obrubník betonový zahradní šedý 1000x50x200mm</t>
  </si>
  <si>
    <t>-2060705490</t>
  </si>
  <si>
    <t>48,5*1,1 'Přepočtené koeficientem množství</t>
  </si>
  <si>
    <t>58932908</t>
  </si>
  <si>
    <t>beton C 20/25 XF3 kamenivo frakce 0/8</t>
  </si>
  <si>
    <t>2009414358</t>
  </si>
  <si>
    <t>998223011</t>
  </si>
  <si>
    <t>Přesun hmot pro pozemní komunikace s krytem dlážděným</t>
  </si>
  <si>
    <t>-1347429629</t>
  </si>
  <si>
    <t>1239258665</t>
  </si>
  <si>
    <t xml:space="preserve">Poznámka k položce:_x000d_
Specifikace / rozsah provedení - viz TZ:_x000d_
--------------------------------------------------------_x000d_
-dodávka a výroba ocelových prvků a konstrukcí - dle zadání a PD_x000d_
-dodávka veškerých spojovacích a kotevních prvků_x000d_
-kompletní provrchobvé úpravy prvků dle požadavků PD a PBŘ_x000d_
-veškeré přesuny/zdvihací technika a kompletní montážní práce_x000d_
-kompletní montážní / usazovací a kotevní práce_x000d_
--------------------------------------------------------_x000d_
-dílenská dokumentace vč. statického přepočtu_x000d_
-ostatní nespecifikované práce a dodávky, které bezprostředně souvisí s provedení _x000d_
předmětného prvku/konstrukce dle zadávací dokumentace_x000d_
-veškeré náklady na dodávku a provedení jsou obsaženy v jednotkové ceně_x000d_
_x000d_
</t>
  </si>
  <si>
    <t>"rozsah_SO03_viz v.č. 01-05,TZ_zábradlí (v.č. 04)" 415,04+449,97</t>
  </si>
  <si>
    <t>OST01</t>
  </si>
  <si>
    <t>Ostatní prvky a konstrukce</t>
  </si>
  <si>
    <t>OST01_R01</t>
  </si>
  <si>
    <t xml:space="preserve">D+M kompletní konstrukce a skladby _ venkovní čistící zóna 2000/1000 mm </t>
  </si>
  <si>
    <t>-977378877</t>
  </si>
  <si>
    <t xml:space="preserve">Poznámka k položce:_x000d_
Kompletní systémová dodávka a provedení dle specifikace PD a TZ včetně všech přímo souvisejících prací/dodávek/činností/doplňků a příslušenství_x000d_
----------------------------------------------------------------------------------------------------------------------------------------------------------------------------------_x000d_
Navržené technické parametry čistící zóny:_x000d_
•vstupní čistící rohož s možností srolování složená z lamel s rýhovanou gumovou vložkou_x000d_
•ukotvení gumové vložky v lamelách rohože je mechanické (ne lepené)_x000d_
•spojení jednotlivých lamel je pomocí nerezového lanka potaženého bužírkou_x000d_
•zesílené nosné profily odolné proti zkrutu s odolností při pojezdu_x000d_
•tloušťka hliníku 1,00 mm_x000d_
•celková výška rohože 22 mm_x000d_
•šířka lamel v rohoži 27 mm_x000d_
•spodní strana rohože ošetřena pěnovou podložkou_x000d_
•rohož vložená do rámu z nerez oceli_x000d_
•protiskluznost dle din 51130 - r9_x000d_
•reakce na oheň dle en 13 501-1 je bfl - s1_x000d_
•hmotnost 13,7 kg/m2_x000d_
•konstrukční výška rámu 25 mm_x000d_
•nerezový rám zasazen do terénu a ukotven_x000d_
•vytvoření drenáže pro odvodnění prostoru pod rohoží (_x000d_
</t>
  </si>
  <si>
    <t>"kompletní skladba viz v.č. 05" 2,0*1,0</t>
  </si>
  <si>
    <t>SO 04 - Oplocení</t>
  </si>
  <si>
    <t>-1678315477</t>
  </si>
  <si>
    <t>"rozsah_SO04_v.č. 01-02,TZ"</t>
  </si>
  <si>
    <t>"základy_sloupky" 0,9*8</t>
  </si>
  <si>
    <t>-1392686010</t>
  </si>
  <si>
    <t>"základy_sloupky" (0,9*8)*(3,14*0,15*0,15)</t>
  </si>
  <si>
    <t>-1797671815</t>
  </si>
  <si>
    <t>0,509*20 'Přepočtené koeficientem množství</t>
  </si>
  <si>
    <t>1358104325</t>
  </si>
  <si>
    <t>0,509*1,8 'Přepočtené koeficientem množství</t>
  </si>
  <si>
    <t>363252827</t>
  </si>
  <si>
    <t>213311141</t>
  </si>
  <si>
    <t>Polštáře zhutněné pod základy ze štěrkopísku tříděného</t>
  </si>
  <si>
    <t>1006354806</t>
  </si>
  <si>
    <t>"základy_sloupky" (3,14*0,15*0,15)*0,1*8</t>
  </si>
  <si>
    <t>-1268354863</t>
  </si>
  <si>
    <t>"základy_sloupky" (0,8*8)*(3,14*0,15*0,15)</t>
  </si>
  <si>
    <t>998232110</t>
  </si>
  <si>
    <t>Přesun hmot pro oplocení v do 3 m</t>
  </si>
  <si>
    <t>-2141904852</t>
  </si>
  <si>
    <t xml:space="preserve">D+M _ systémové řešení oplocení v = 1900 mm _ viz specifikace </t>
  </si>
  <si>
    <t>-795636902</t>
  </si>
  <si>
    <t xml:space="preserve">Poznámka k položce:_x000d_
Kompletní systémová dodávka a provedení dle specifikace PD a TZ včetně všech přímo souvisejících prací a dodávek/doplňků a příslušenství_x000d_
------------------------------------------------------------------------------------------------------------------------------------------------------------------------_x000d_
(Jako referenční typ pro PD jsou navrženy systémové prvky „Nyflor“)_x000d_
Upřesnění a specifikace :_x000d_
sloupky, rozpěry _x000d_
•60/60/2600 mm, tl. 1,5mm, (vhodné pro panel3d/zn-2030 mm). _x000d_
•povrchová úprava: žárový pozink+pvc, odstín antracit (ral 7016), sloupky budou ukončeny systémovou plastovou krytkou._x000d_
•sloupky budou kotveny do betonových patek  DN 300, z betonu C20/25_x000d_
panely_x000d_
•svařovaný panel  oka 50/200 mm,   v.  1630  mm , š. 2,5 m  - Zn + PVC , _x000d_
•budou šířky 2500 mm a výšky 2030 mm, s velikostí ok jsou 50x200 mm.  s vodorovnými prolisy pro zvýšení tuhosti. svislé dráty jsou zakončeny vertikálními ostny o délce 30 mm ._x000d_
•průměr drátu 5 mm zaručují vyjímečný stupeň pevnosti._x000d_
•povrchová úprava: žárový pozink+pvc , (antracit - 7016),_x000d_
•panely budou bočně upevněny na sloupky pomocí systémových příchytek, vyrobených z polyamidu či kovu (bezpečnost). _x000d_
podhrabové desky  - výška 300 mm  (2500*300*50 mm)_x000d_
•betonové, pískované - v.300mm, tl.50mm, uchycení pomocí stabilizačních držáků podhrabových desek._x000d_
•podhrabové desky budou uloženy min. 50mm v zemině_x000d_
</t>
  </si>
  <si>
    <t>"rozsah_SO04_v.č. 01-02,TZ" 17,0</t>
  </si>
  <si>
    <t>767015R02</t>
  </si>
  <si>
    <t xml:space="preserve">D+M _ systémové řešení dvoukřídlé brány 2000/1730 mm _ viz specifikace </t>
  </si>
  <si>
    <t>1444344636</t>
  </si>
  <si>
    <t xml:space="preserve">Poznámka k položce:_x000d_
Kompletní systémová dodávka a provedení dle specifikace PD a TZ včetně všech přímo souvisejících prací a dodávek/doplňků a příslušenství_x000d_
------------------------------------------------------------------------------------------------------------------------------------------------------------------------_x000d_
(Jako referenční typ pro PD jsou navrženy systémové prvky „Nyflor“)_x000d_
Upřesnění a specifikace :_x000d_
Branka dvoukřídlová  - 2,0 x 1,73 m , (sloupky 60/60 v 2,4 m), oka výplně 50/200 mm _x000d_
•úprava Zn + PVC (antracit - 7016), lakováno 2×_x000d_
•rám ze čtyřhranných profilů (uzavřený)_x000d_
•výplň svařovaný panel_x000d_
•velikost ok 50 × 200 mm_x000d_
•Ø drátu: vodorovné 2 × 6 mm, svislé 5 mm_x000d_
•součástí branky jsou sloupky včetně kloubových stavitelných závěsů_x000d_
•součástí je zámek FAB, hliníková klika a plastový doraz branky_x000d_
_x000d_
</t>
  </si>
  <si>
    <t>"rozsah_SO04_v.č. 01-02,TZ" 1,0</t>
  </si>
  <si>
    <t>SO 05 - Sadové úpravy</t>
  </si>
  <si>
    <t xml:space="preserve">      18 - Zemní práce - povrchové úpravy terénu</t>
  </si>
  <si>
    <t>-1960781813</t>
  </si>
  <si>
    <t>171151111</t>
  </si>
  <si>
    <t>Uložení sypaniny z hornin sypkých do násypů zhutněných</t>
  </si>
  <si>
    <t>-559577278</t>
  </si>
  <si>
    <t>10364100</t>
  </si>
  <si>
    <t>zemina pro terénní úpravy - tříděná</t>
  </si>
  <si>
    <t>1941895998</t>
  </si>
  <si>
    <t>200*1,8 'Přepočtené koeficientem množství</t>
  </si>
  <si>
    <t>184201R01</t>
  </si>
  <si>
    <t xml:space="preserve">Výsadba soliterního stromu </t>
  </si>
  <si>
    <t>-1814529669</t>
  </si>
  <si>
    <t xml:space="preserve">Poznámka k položce:_x000d_
JC obsahuje kompletní dodávky a provedení včetně všech přímo souvisejících prací/činností a dodávek_x000d_
(přesná specifikace dodávek _ VIZ PD A TZ)_x000d_
----------------------------------------------------------------------------------------------------------------------------_x000d_
_x000d_
</t>
  </si>
  <si>
    <t>-1180421765</t>
  </si>
  <si>
    <t>Zemní práce - povrchové úpravy terénu</t>
  </si>
  <si>
    <t>181151311</t>
  </si>
  <si>
    <t>Plošná úprava terénu přes 500 m2 zemina tř 1 až 4 nerovnosti do 100 mm v rovinně a svahu do 1:5</t>
  </si>
  <si>
    <t>-2012732123</t>
  </si>
  <si>
    <t>"odměřeno elektronicky" 600,0</t>
  </si>
  <si>
    <t>181351115</t>
  </si>
  <si>
    <t>Rozprostření ornice tl vrstvy do 300 mm pl přes 500 m2 v rovině nebo ve svahu do 1:5 strojně</t>
  </si>
  <si>
    <t>621183961</t>
  </si>
  <si>
    <t>181451131</t>
  </si>
  <si>
    <t>Založení parkového trávníku výsevem plochy přes 1000 m2 v rovině a ve svahu do 1:5</t>
  </si>
  <si>
    <t>-1672994529</t>
  </si>
  <si>
    <t>00572410</t>
  </si>
  <si>
    <t>osivo směs travní parková</t>
  </si>
  <si>
    <t>1879011113</t>
  </si>
  <si>
    <t>600*0,03 'Přepočtené koeficientem množství</t>
  </si>
  <si>
    <t>181951111</t>
  </si>
  <si>
    <t>Úprava pláně v hornině třídy těžitelnosti I, skupiny 1 až 3 bez zhutnění</t>
  </si>
  <si>
    <t>1988261933</t>
  </si>
  <si>
    <t>183403153</t>
  </si>
  <si>
    <t>Obdělání půdy hrabáním v rovině a svahu do 1:5</t>
  </si>
  <si>
    <t>-39879990</t>
  </si>
  <si>
    <t>183403161</t>
  </si>
  <si>
    <t>Obdělání půdy válením v rovině a svahu do 1:5</t>
  </si>
  <si>
    <t>1941731885</t>
  </si>
  <si>
    <t>IO - Inženýrské objekty</t>
  </si>
  <si>
    <t xml:space="preserve">IO 01 - Vodovodní přípojka </t>
  </si>
  <si>
    <t>N00 - Inženýrské objekty</t>
  </si>
  <si>
    <t>Inženýrský objekt_ IO 01 _ viz samostatný soupis prací</t>
  </si>
  <si>
    <t>1818689576</t>
  </si>
  <si>
    <t xml:space="preserve">IO 02 - Dešťová kanalizace včetně retence </t>
  </si>
  <si>
    <t>Inženýrský objekt_ IO 02 _ viz samostatný soupis prací</t>
  </si>
  <si>
    <t>1539828309</t>
  </si>
  <si>
    <t xml:space="preserve">IO 03 - Splašková kanalizace </t>
  </si>
  <si>
    <t>Inženýrský objekt_ IO 03 _ viz samostatný soupis prací</t>
  </si>
  <si>
    <t>1377173600</t>
  </si>
  <si>
    <t xml:space="preserve">IO 04 - Přípojka plynu </t>
  </si>
  <si>
    <t>Inženýrský objekt_ IO 04 _ viz samostatný soupis prací</t>
  </si>
  <si>
    <t>1369369827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</si>
</sst>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31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top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0" xfId="0" applyNumberFormat="1" applyFont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7" fillId="0" borderId="0" xfId="0" applyNumberFormat="1" applyFont="1" applyAlignment="1" applyProtection="1">
      <alignment horizontal="right" vertical="center"/>
    </xf>
    <xf numFmtId="4" fontId="1" fillId="0" borderId="19" xfId="0" applyNumberFormat="1" applyFont="1" applyBorder="1" applyAlignment="1" applyProtection="1">
      <alignment vertical="center"/>
    </xf>
    <xf numFmtId="4" fontId="1" fillId="0" borderId="20" xfId="0" applyNumberFormat="1" applyFont="1" applyBorder="1" applyAlignment="1" applyProtection="1">
      <alignment vertical="center"/>
    </xf>
    <xf numFmtId="166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4" fillId="0" borderId="12" xfId="0" applyNumberFormat="1" applyFont="1" applyBorder="1" applyAlignment="1" applyProtection="1"/>
    <xf numFmtId="166" fontId="34" fillId="0" borderId="13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8" fillId="0" borderId="22" xfId="0" applyFont="1" applyBorder="1" applyAlignment="1" applyProtection="1">
      <alignment horizontal="center" vertical="center"/>
    </xf>
    <xf numFmtId="49" fontId="38" fillId="0" borderId="22" xfId="0" applyNumberFormat="1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center" vertical="center" wrapText="1"/>
    </xf>
    <xf numFmtId="167" fontId="38" fillId="0" borderId="22" xfId="0" applyNumberFormat="1" applyFont="1" applyBorder="1" applyAlignment="1" applyProtection="1">
      <alignment vertical="center"/>
    </xf>
    <xf numFmtId="4" fontId="38" fillId="2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</xf>
    <xf numFmtId="0" fontId="39" fillId="0" borderId="3" xfId="0" applyFont="1" applyBorder="1" applyAlignment="1">
      <alignment vertical="center"/>
    </xf>
    <xf numFmtId="0" fontId="38" fillId="2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167" fontId="23" fillId="2" borderId="22" xfId="0" applyNumberFormat="1" applyFont="1" applyFill="1" applyBorder="1" applyAlignment="1" applyProtection="1">
      <alignment vertical="center"/>
      <protection locked="0"/>
    </xf>
    <xf numFmtId="0" fontId="22" fillId="0" borderId="0" xfId="0" applyFont="1" applyAlignment="1" applyProtection="1">
      <alignment horizontal="left" vertical="center"/>
    </xf>
    <xf numFmtId="0" fontId="11" fillId="0" borderId="19" xfId="0" applyFont="1" applyBorder="1" applyAlignment="1" applyProtection="1">
      <alignment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worksheet" Target="worksheets/sheet20.xml" /><Relationship Id="rId21" Type="http://schemas.openxmlformats.org/officeDocument/2006/relationships/styles" Target="styles.xml" /><Relationship Id="rId22" Type="http://schemas.openxmlformats.org/officeDocument/2006/relationships/theme" Target="theme/theme1.xml" /><Relationship Id="rId23" Type="http://schemas.openxmlformats.org/officeDocument/2006/relationships/calcChain" Target="calcChain.xml" /><Relationship Id="rId24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5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6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7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8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9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0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drawing" Target="../drawings/drawing12.xml" /></Relationships>
</file>

<file path=xl/worksheets/_rels/sheet13.xml.rels>&#65279;<?xml version="1.0" encoding="utf-8"?><Relationships xmlns="http://schemas.openxmlformats.org/package/2006/relationships"><Relationship Id="rId1" Type="http://schemas.openxmlformats.org/officeDocument/2006/relationships/drawing" Target="../drawings/drawing13.xml" /></Relationships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drawing" Target="../drawings/drawing14.xml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drawing" Target="../drawings/drawing15.xml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drawing" Target="../drawings/drawing16.xml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drawing" Target="../drawings/drawing17.xml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drawing" Target="../drawings/drawing18.xml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drawing" Target="../drawings/drawing19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drawing" Target="../drawings/drawing20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21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22</v>
      </c>
      <c r="E8" s="23"/>
      <c r="F8" s="23"/>
      <c r="G8" s="23"/>
      <c r="H8" s="23"/>
      <c r="I8" s="23"/>
      <c r="J8" s="23"/>
      <c r="K8" s="28" t="s">
        <v>23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24</v>
      </c>
      <c r="AL8" s="23"/>
      <c r="AM8" s="23"/>
      <c r="AN8" s="34" t="s">
        <v>25</v>
      </c>
      <c r="AO8" s="23"/>
      <c r="AP8" s="23"/>
      <c r="AQ8" s="23"/>
      <c r="AR8" s="21"/>
      <c r="BE8" s="32"/>
      <c r="BS8" s="18" t="s">
        <v>6</v>
      </c>
    </row>
    <row r="9" s="1" customFormat="1" ht="29.28" customHeight="1">
      <c r="B9" s="22"/>
      <c r="C9" s="23"/>
      <c r="D9" s="27" t="s">
        <v>26</v>
      </c>
      <c r="E9" s="23"/>
      <c r="F9" s="23"/>
      <c r="G9" s="23"/>
      <c r="H9" s="23"/>
      <c r="I9" s="23"/>
      <c r="J9" s="23"/>
      <c r="K9" s="35" t="s">
        <v>27</v>
      </c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7" t="s">
        <v>28</v>
      </c>
      <c r="AL9" s="23"/>
      <c r="AM9" s="23"/>
      <c r="AN9" s="35" t="s">
        <v>29</v>
      </c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30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31</v>
      </c>
      <c r="AL10" s="23"/>
      <c r="AM10" s="23"/>
      <c r="AN10" s="28" t="s">
        <v>1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32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33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34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31</v>
      </c>
      <c r="AL13" s="23"/>
      <c r="AM13" s="23"/>
      <c r="AN13" s="36" t="s">
        <v>35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6" t="s">
        <v>35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3" t="s">
        <v>33</v>
      </c>
      <c r="AL14" s="23"/>
      <c r="AM14" s="23"/>
      <c r="AN14" s="36" t="s">
        <v>35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36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31</v>
      </c>
      <c r="AL16" s="23"/>
      <c r="AM16" s="23"/>
      <c r="AN16" s="28" t="s">
        <v>1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37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33</v>
      </c>
      <c r="AL17" s="23"/>
      <c r="AM17" s="23"/>
      <c r="AN17" s="28" t="s">
        <v>1</v>
      </c>
      <c r="AO17" s="23"/>
      <c r="AP17" s="23"/>
      <c r="AQ17" s="23"/>
      <c r="AR17" s="21"/>
      <c r="BE17" s="32"/>
      <c r="BS17" s="18" t="s">
        <v>38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39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31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40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33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38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41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71.25" customHeight="1">
      <c r="B23" s="22"/>
      <c r="C23" s="23"/>
      <c r="D23" s="23"/>
      <c r="E23" s="38" t="s">
        <v>42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3"/>
      <c r="AQ25" s="23"/>
      <c r="AR25" s="21"/>
      <c r="BE25" s="32"/>
    </row>
    <row r="26" s="2" customFormat="1" ht="25.92" customHeight="1">
      <c r="A26" s="40"/>
      <c r="B26" s="41"/>
      <c r="C26" s="42"/>
      <c r="D26" s="43" t="s">
        <v>43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ROUND(AG94,2)</f>
        <v>0</v>
      </c>
      <c r="AL26" s="44"/>
      <c r="AM26" s="44"/>
      <c r="AN26" s="44"/>
      <c r="AO26" s="44"/>
      <c r="AP26" s="42"/>
      <c r="AQ26" s="42"/>
      <c r="AR26" s="46"/>
      <c r="BE26" s="32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2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44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45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46</v>
      </c>
      <c r="AL28" s="47"/>
      <c r="AM28" s="47"/>
      <c r="AN28" s="47"/>
      <c r="AO28" s="47"/>
      <c r="AP28" s="42"/>
      <c r="AQ28" s="42"/>
      <c r="AR28" s="46"/>
      <c r="BE28" s="32"/>
    </row>
    <row r="29" s="3" customFormat="1" ht="14.4" customHeight="1">
      <c r="A29" s="3"/>
      <c r="B29" s="48"/>
      <c r="C29" s="49"/>
      <c r="D29" s="33" t="s">
        <v>47</v>
      </c>
      <c r="E29" s="49"/>
      <c r="F29" s="33" t="s">
        <v>48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ROUND(AZ94,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ROUND(AV94,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3" t="s">
        <v>49</v>
      </c>
      <c r="G30" s="49"/>
      <c r="H30" s="49"/>
      <c r="I30" s="49"/>
      <c r="J30" s="49"/>
      <c r="K30" s="49"/>
      <c r="L30" s="50">
        <v>0.14999999999999999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ROUND(BA94,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ROUND(AW94,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3" t="s">
        <v>50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ROUND(BB94,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3" t="s">
        <v>51</v>
      </c>
      <c r="G32" s="49"/>
      <c r="H32" s="49"/>
      <c r="I32" s="49"/>
      <c r="J32" s="49"/>
      <c r="K32" s="49"/>
      <c r="L32" s="50">
        <v>0.14999999999999999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ROUND(BC94,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3" t="s">
        <v>52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ROUND(BD94,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5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32"/>
    </row>
    <row r="35" s="2" customFormat="1" ht="25.92" customHeight="1">
      <c r="A35" s="40"/>
      <c r="B35" s="41"/>
      <c r="C35" s="54"/>
      <c r="D35" s="55" t="s">
        <v>53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54</v>
      </c>
      <c r="U35" s="56"/>
      <c r="V35" s="56"/>
      <c r="W35" s="56"/>
      <c r="X35" s="58" t="s">
        <v>55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14.4" customHeight="1">
      <c r="A37" s="40"/>
      <c r="B37" s="41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6"/>
      <c r="BE37" s="40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1"/>
      <c r="C49" s="62"/>
      <c r="D49" s="63" t="s">
        <v>56</v>
      </c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3" t="s">
        <v>57</v>
      </c>
      <c r="AI49" s="64"/>
      <c r="AJ49" s="64"/>
      <c r="AK49" s="64"/>
      <c r="AL49" s="64"/>
      <c r="AM49" s="64"/>
      <c r="AN49" s="64"/>
      <c r="AO49" s="64"/>
      <c r="AP49" s="62"/>
      <c r="AQ49" s="62"/>
      <c r="AR49" s="65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40"/>
      <c r="B60" s="41"/>
      <c r="C60" s="42"/>
      <c r="D60" s="66" t="s">
        <v>58</v>
      </c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66" t="s">
        <v>59</v>
      </c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66" t="s">
        <v>58</v>
      </c>
      <c r="AI60" s="44"/>
      <c r="AJ60" s="44"/>
      <c r="AK60" s="44"/>
      <c r="AL60" s="44"/>
      <c r="AM60" s="66" t="s">
        <v>59</v>
      </c>
      <c r="AN60" s="44"/>
      <c r="AO60" s="44"/>
      <c r="AP60" s="42"/>
      <c r="AQ60" s="42"/>
      <c r="AR60" s="46"/>
      <c r="BE60" s="40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40"/>
      <c r="B64" s="41"/>
      <c r="C64" s="42"/>
      <c r="D64" s="63" t="s">
        <v>60</v>
      </c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3" t="s">
        <v>61</v>
      </c>
      <c r="AI64" s="67"/>
      <c r="AJ64" s="67"/>
      <c r="AK64" s="67"/>
      <c r="AL64" s="67"/>
      <c r="AM64" s="67"/>
      <c r="AN64" s="67"/>
      <c r="AO64" s="67"/>
      <c r="AP64" s="42"/>
      <c r="AQ64" s="42"/>
      <c r="AR64" s="46"/>
      <c r="BE64" s="40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40"/>
      <c r="B75" s="41"/>
      <c r="C75" s="42"/>
      <c r="D75" s="66" t="s">
        <v>58</v>
      </c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66" t="s">
        <v>59</v>
      </c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66" t="s">
        <v>58</v>
      </c>
      <c r="AI75" s="44"/>
      <c r="AJ75" s="44"/>
      <c r="AK75" s="44"/>
      <c r="AL75" s="44"/>
      <c r="AM75" s="66" t="s">
        <v>59</v>
      </c>
      <c r="AN75" s="44"/>
      <c r="AO75" s="44"/>
      <c r="AP75" s="42"/>
      <c r="AQ75" s="42"/>
      <c r="AR75" s="46"/>
      <c r="BE75" s="40"/>
    </row>
    <row r="76" s="2" customForma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6"/>
      <c r="BE76" s="40"/>
    </row>
    <row r="77" s="2" customFormat="1" ht="6.96" customHeight="1">
      <c r="A77" s="40"/>
      <c r="B77" s="68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  <c r="AM77" s="69"/>
      <c r="AN77" s="69"/>
      <c r="AO77" s="69"/>
      <c r="AP77" s="69"/>
      <c r="AQ77" s="69"/>
      <c r="AR77" s="46"/>
      <c r="BE77" s="40"/>
    </row>
    <row r="81" s="2" customFormat="1" ht="6.96" customHeight="1">
      <c r="A81" s="40"/>
      <c r="B81" s="70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M81" s="71"/>
      <c r="AN81" s="71"/>
      <c r="AO81" s="71"/>
      <c r="AP81" s="71"/>
      <c r="AQ81" s="71"/>
      <c r="AR81" s="46"/>
      <c r="BE81" s="40"/>
    </row>
    <row r="82" s="2" customFormat="1" ht="24.96" customHeight="1">
      <c r="A82" s="40"/>
      <c r="B82" s="41"/>
      <c r="C82" s="24" t="s">
        <v>62</v>
      </c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6"/>
      <c r="B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6"/>
      <c r="BE83" s="40"/>
    </row>
    <row r="84" s="4" customFormat="1" ht="12" customHeight="1">
      <c r="A84" s="4"/>
      <c r="B84" s="72"/>
      <c r="C84" s="33" t="s">
        <v>13</v>
      </c>
      <c r="D84" s="73"/>
      <c r="E84" s="73"/>
      <c r="F84" s="73"/>
      <c r="G84" s="73"/>
      <c r="H84" s="73"/>
      <c r="I84" s="73"/>
      <c r="J84" s="73"/>
      <c r="K84" s="73"/>
      <c r="L84" s="73" t="str">
        <f>K5</f>
        <v>N20-058_exp2_VR01</v>
      </c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  <c r="AJ84" s="73"/>
      <c r="AK84" s="73"/>
      <c r="AL84" s="73"/>
      <c r="AM84" s="73"/>
      <c r="AN84" s="73"/>
      <c r="AO84" s="73"/>
      <c r="AP84" s="73"/>
      <c r="AQ84" s="73"/>
      <c r="AR84" s="74"/>
      <c r="BE84" s="4"/>
    </row>
    <row r="85" s="5" customFormat="1" ht="36.96" customHeight="1">
      <c r="A85" s="5"/>
      <c r="B85" s="75"/>
      <c r="C85" s="76" t="s">
        <v>16</v>
      </c>
      <c r="D85" s="77"/>
      <c r="E85" s="77"/>
      <c r="F85" s="77"/>
      <c r="G85" s="77"/>
      <c r="H85" s="77"/>
      <c r="I85" s="77"/>
      <c r="J85" s="77"/>
      <c r="K85" s="77"/>
      <c r="L85" s="78" t="str">
        <f>K6</f>
        <v>SPORTOVNÍ HALA _ SLEZSKÁ OSTRAVA</v>
      </c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7"/>
      <c r="Z85" s="77"/>
      <c r="AA85" s="77"/>
      <c r="AB85" s="77"/>
      <c r="AC85" s="77"/>
      <c r="AD85" s="77"/>
      <c r="AE85" s="77"/>
      <c r="AF85" s="77"/>
      <c r="AG85" s="77"/>
      <c r="AH85" s="77"/>
      <c r="AI85" s="77"/>
      <c r="AJ85" s="77"/>
      <c r="AK85" s="77"/>
      <c r="AL85" s="77"/>
      <c r="AM85" s="77"/>
      <c r="AN85" s="77"/>
      <c r="AO85" s="77"/>
      <c r="AP85" s="77"/>
      <c r="AQ85" s="77"/>
      <c r="AR85" s="79"/>
      <c r="BE85" s="5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6"/>
      <c r="BE86" s="40"/>
    </row>
    <row r="87" s="2" customFormat="1" ht="12" customHeight="1">
      <c r="A87" s="40"/>
      <c r="B87" s="41"/>
      <c r="C87" s="33" t="s">
        <v>22</v>
      </c>
      <c r="D87" s="42"/>
      <c r="E87" s="42"/>
      <c r="F87" s="42"/>
      <c r="G87" s="42"/>
      <c r="H87" s="42"/>
      <c r="I87" s="42"/>
      <c r="J87" s="42"/>
      <c r="K87" s="42"/>
      <c r="L87" s="80" t="str">
        <f>IF(K8="","",K8)</f>
        <v>Slezská Ostrava</v>
      </c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33" t="s">
        <v>24</v>
      </c>
      <c r="AJ87" s="42"/>
      <c r="AK87" s="42"/>
      <c r="AL87" s="42"/>
      <c r="AM87" s="81" t="str">
        <f>IF(AN8= "","",AN8)</f>
        <v>13. 3. 2020</v>
      </c>
      <c r="AN87" s="81"/>
      <c r="AO87" s="42"/>
      <c r="AP87" s="42"/>
      <c r="AQ87" s="42"/>
      <c r="AR87" s="46"/>
      <c r="B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6"/>
      <c r="BE88" s="40"/>
    </row>
    <row r="89" s="2" customFormat="1" ht="15.15" customHeight="1">
      <c r="A89" s="40"/>
      <c r="B89" s="41"/>
      <c r="C89" s="33" t="s">
        <v>30</v>
      </c>
      <c r="D89" s="42"/>
      <c r="E89" s="42"/>
      <c r="F89" s="42"/>
      <c r="G89" s="42"/>
      <c r="H89" s="42"/>
      <c r="I89" s="42"/>
      <c r="J89" s="42"/>
      <c r="K89" s="42"/>
      <c r="L89" s="73" t="str">
        <f>IF(E11= "","",E11)</f>
        <v>Statutární město Ostrava</v>
      </c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33" t="s">
        <v>36</v>
      </c>
      <c r="AJ89" s="42"/>
      <c r="AK89" s="42"/>
      <c r="AL89" s="42"/>
      <c r="AM89" s="82" t="str">
        <f>IF(E17="","",E17)</f>
        <v>PPS Kania, s.r.o</v>
      </c>
      <c r="AN89" s="73"/>
      <c r="AO89" s="73"/>
      <c r="AP89" s="73"/>
      <c r="AQ89" s="42"/>
      <c r="AR89" s="46"/>
      <c r="AS89" s="83" t="s">
        <v>63</v>
      </c>
      <c r="AT89" s="84"/>
      <c r="AU89" s="85"/>
      <c r="AV89" s="85"/>
      <c r="AW89" s="85"/>
      <c r="AX89" s="85"/>
      <c r="AY89" s="85"/>
      <c r="AZ89" s="85"/>
      <c r="BA89" s="85"/>
      <c r="BB89" s="85"/>
      <c r="BC89" s="85"/>
      <c r="BD89" s="86"/>
      <c r="BE89" s="40"/>
    </row>
    <row r="90" s="2" customFormat="1" ht="15.15" customHeight="1">
      <c r="A90" s="40"/>
      <c r="B90" s="41"/>
      <c r="C90" s="33" t="s">
        <v>34</v>
      </c>
      <c r="D90" s="42"/>
      <c r="E90" s="42"/>
      <c r="F90" s="42"/>
      <c r="G90" s="42"/>
      <c r="H90" s="42"/>
      <c r="I90" s="42"/>
      <c r="J90" s="42"/>
      <c r="K90" s="42"/>
      <c r="L90" s="73" t="str">
        <f>IF(E14= "Vyplň údaj","",E14)</f>
        <v/>
      </c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33" t="s">
        <v>39</v>
      </c>
      <c r="AJ90" s="42"/>
      <c r="AK90" s="42"/>
      <c r="AL90" s="42"/>
      <c r="AM90" s="82" t="str">
        <f>IF(E20="","",E20)</f>
        <v xml:space="preserve"> </v>
      </c>
      <c r="AN90" s="73"/>
      <c r="AO90" s="73"/>
      <c r="AP90" s="73"/>
      <c r="AQ90" s="42"/>
      <c r="AR90" s="46"/>
      <c r="AS90" s="87"/>
      <c r="AT90" s="88"/>
      <c r="AU90" s="89"/>
      <c r="AV90" s="89"/>
      <c r="AW90" s="89"/>
      <c r="AX90" s="89"/>
      <c r="AY90" s="89"/>
      <c r="AZ90" s="89"/>
      <c r="BA90" s="89"/>
      <c r="BB90" s="89"/>
      <c r="BC90" s="89"/>
      <c r="BD90" s="90"/>
      <c r="BE90" s="40"/>
    </row>
    <row r="91" s="2" customFormat="1" ht="10.8" customHeight="1">
      <c r="A91" s="40"/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6"/>
      <c r="AS91" s="91"/>
      <c r="AT91" s="92"/>
      <c r="AU91" s="93"/>
      <c r="AV91" s="93"/>
      <c r="AW91" s="93"/>
      <c r="AX91" s="93"/>
      <c r="AY91" s="93"/>
      <c r="AZ91" s="93"/>
      <c r="BA91" s="93"/>
      <c r="BB91" s="93"/>
      <c r="BC91" s="93"/>
      <c r="BD91" s="94"/>
      <c r="BE91" s="40"/>
    </row>
    <row r="92" s="2" customFormat="1" ht="29.28" customHeight="1">
      <c r="A92" s="40"/>
      <c r="B92" s="41"/>
      <c r="C92" s="95" t="s">
        <v>64</v>
      </c>
      <c r="D92" s="96"/>
      <c r="E92" s="96"/>
      <c r="F92" s="96"/>
      <c r="G92" s="96"/>
      <c r="H92" s="97"/>
      <c r="I92" s="98" t="s">
        <v>65</v>
      </c>
      <c r="J92" s="96"/>
      <c r="K92" s="96"/>
      <c r="L92" s="96"/>
      <c r="M92" s="96"/>
      <c r="N92" s="96"/>
      <c r="O92" s="96"/>
      <c r="P92" s="96"/>
      <c r="Q92" s="96"/>
      <c r="R92" s="96"/>
      <c r="S92" s="96"/>
      <c r="T92" s="96"/>
      <c r="U92" s="96"/>
      <c r="V92" s="96"/>
      <c r="W92" s="96"/>
      <c r="X92" s="96"/>
      <c r="Y92" s="96"/>
      <c r="Z92" s="96"/>
      <c r="AA92" s="96"/>
      <c r="AB92" s="96"/>
      <c r="AC92" s="96"/>
      <c r="AD92" s="96"/>
      <c r="AE92" s="96"/>
      <c r="AF92" s="96"/>
      <c r="AG92" s="99" t="s">
        <v>66</v>
      </c>
      <c r="AH92" s="96"/>
      <c r="AI92" s="96"/>
      <c r="AJ92" s="96"/>
      <c r="AK92" s="96"/>
      <c r="AL92" s="96"/>
      <c r="AM92" s="96"/>
      <c r="AN92" s="98" t="s">
        <v>67</v>
      </c>
      <c r="AO92" s="96"/>
      <c r="AP92" s="100"/>
      <c r="AQ92" s="101" t="s">
        <v>68</v>
      </c>
      <c r="AR92" s="46"/>
      <c r="AS92" s="102" t="s">
        <v>69</v>
      </c>
      <c r="AT92" s="103" t="s">
        <v>70</v>
      </c>
      <c r="AU92" s="103" t="s">
        <v>71</v>
      </c>
      <c r="AV92" s="103" t="s">
        <v>72</v>
      </c>
      <c r="AW92" s="103" t="s">
        <v>73</v>
      </c>
      <c r="AX92" s="103" t="s">
        <v>74</v>
      </c>
      <c r="AY92" s="103" t="s">
        <v>75</v>
      </c>
      <c r="AZ92" s="103" t="s">
        <v>76</v>
      </c>
      <c r="BA92" s="103" t="s">
        <v>77</v>
      </c>
      <c r="BB92" s="103" t="s">
        <v>78</v>
      </c>
      <c r="BC92" s="103" t="s">
        <v>79</v>
      </c>
      <c r="BD92" s="104" t="s">
        <v>80</v>
      </c>
      <c r="BE92" s="40"/>
    </row>
    <row r="93" s="2" customFormat="1" ht="10.8" customHeight="1">
      <c r="A93" s="40"/>
      <c r="B93" s="41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6"/>
      <c r="AS93" s="105"/>
      <c r="AT93" s="106"/>
      <c r="AU93" s="106"/>
      <c r="AV93" s="106"/>
      <c r="AW93" s="106"/>
      <c r="AX93" s="106"/>
      <c r="AY93" s="106"/>
      <c r="AZ93" s="106"/>
      <c r="BA93" s="106"/>
      <c r="BB93" s="106"/>
      <c r="BC93" s="106"/>
      <c r="BD93" s="107"/>
      <c r="BE93" s="40"/>
    </row>
    <row r="94" s="6" customFormat="1" ht="32.4" customHeight="1">
      <c r="A94" s="6"/>
      <c r="B94" s="108"/>
      <c r="C94" s="109" t="s">
        <v>81</v>
      </c>
      <c r="D94" s="110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0"/>
      <c r="P94" s="110"/>
      <c r="Q94" s="110"/>
      <c r="R94" s="110"/>
      <c r="S94" s="110"/>
      <c r="T94" s="110"/>
      <c r="U94" s="110"/>
      <c r="V94" s="110"/>
      <c r="W94" s="110"/>
      <c r="X94" s="110"/>
      <c r="Y94" s="110"/>
      <c r="Z94" s="110"/>
      <c r="AA94" s="110"/>
      <c r="AB94" s="110"/>
      <c r="AC94" s="110"/>
      <c r="AD94" s="110"/>
      <c r="AE94" s="110"/>
      <c r="AF94" s="110"/>
      <c r="AG94" s="111">
        <f>ROUND(AG95+AG96+AG97+SUM(AG109:AG112),2)</f>
        <v>0</v>
      </c>
      <c r="AH94" s="111"/>
      <c r="AI94" s="111"/>
      <c r="AJ94" s="111"/>
      <c r="AK94" s="111"/>
      <c r="AL94" s="111"/>
      <c r="AM94" s="111"/>
      <c r="AN94" s="112">
        <f>SUM(AG94,AT94)</f>
        <v>0</v>
      </c>
      <c r="AO94" s="112"/>
      <c r="AP94" s="112"/>
      <c r="AQ94" s="113" t="s">
        <v>1</v>
      </c>
      <c r="AR94" s="114"/>
      <c r="AS94" s="115">
        <f>ROUND(AS95+AS96+AS97+SUM(AS109:AS112),2)</f>
        <v>0</v>
      </c>
      <c r="AT94" s="116">
        <f>ROUND(SUM(AV94:AW94),2)</f>
        <v>0</v>
      </c>
      <c r="AU94" s="117">
        <f>ROUND(AU95+AU96+AU97+SUM(AU109:AU112),5)</f>
        <v>0</v>
      </c>
      <c r="AV94" s="116">
        <f>ROUND(AZ94*L29,2)</f>
        <v>0</v>
      </c>
      <c r="AW94" s="116">
        <f>ROUND(BA94*L30,2)</f>
        <v>0</v>
      </c>
      <c r="AX94" s="116">
        <f>ROUND(BB94*L29,2)</f>
        <v>0</v>
      </c>
      <c r="AY94" s="116">
        <f>ROUND(BC94*L30,2)</f>
        <v>0</v>
      </c>
      <c r="AZ94" s="116">
        <f>ROUND(AZ95+AZ96+AZ97+SUM(AZ109:AZ112),2)</f>
        <v>0</v>
      </c>
      <c r="BA94" s="116">
        <f>ROUND(BA95+BA96+BA97+SUM(BA109:BA112),2)</f>
        <v>0</v>
      </c>
      <c r="BB94" s="116">
        <f>ROUND(BB95+BB96+BB97+SUM(BB109:BB112),2)</f>
        <v>0</v>
      </c>
      <c r="BC94" s="116">
        <f>ROUND(BC95+BC96+BC97+SUM(BC109:BC112),2)</f>
        <v>0</v>
      </c>
      <c r="BD94" s="118">
        <f>ROUND(BD95+BD96+BD97+SUM(BD109:BD112),2)</f>
        <v>0</v>
      </c>
      <c r="BE94" s="6"/>
      <c r="BS94" s="119" t="s">
        <v>82</v>
      </c>
      <c r="BT94" s="119" t="s">
        <v>83</v>
      </c>
      <c r="BU94" s="120" t="s">
        <v>84</v>
      </c>
      <c r="BV94" s="119" t="s">
        <v>85</v>
      </c>
      <c r="BW94" s="119" t="s">
        <v>5</v>
      </c>
      <c r="BX94" s="119" t="s">
        <v>86</v>
      </c>
      <c r="CL94" s="119" t="s">
        <v>19</v>
      </c>
    </row>
    <row r="95" s="7" customFormat="1" ht="16.5" customHeight="1">
      <c r="A95" s="121" t="s">
        <v>87</v>
      </c>
      <c r="B95" s="122"/>
      <c r="C95" s="123"/>
      <c r="D95" s="124" t="s">
        <v>88</v>
      </c>
      <c r="E95" s="124"/>
      <c r="F95" s="124"/>
      <c r="G95" s="124"/>
      <c r="H95" s="124"/>
      <c r="I95" s="125"/>
      <c r="J95" s="124" t="s">
        <v>89</v>
      </c>
      <c r="K95" s="124"/>
      <c r="L95" s="124"/>
      <c r="M95" s="124"/>
      <c r="N95" s="124"/>
      <c r="O95" s="124"/>
      <c r="P95" s="124"/>
      <c r="Q95" s="124"/>
      <c r="R95" s="124"/>
      <c r="S95" s="124"/>
      <c r="T95" s="124"/>
      <c r="U95" s="124"/>
      <c r="V95" s="124"/>
      <c r="W95" s="124"/>
      <c r="X95" s="124"/>
      <c r="Y95" s="124"/>
      <c r="Z95" s="124"/>
      <c r="AA95" s="124"/>
      <c r="AB95" s="124"/>
      <c r="AC95" s="124"/>
      <c r="AD95" s="124"/>
      <c r="AE95" s="124"/>
      <c r="AF95" s="124"/>
      <c r="AG95" s="126">
        <f>'VON - Vedlejší a ostatní ...'!J30</f>
        <v>0</v>
      </c>
      <c r="AH95" s="125"/>
      <c r="AI95" s="125"/>
      <c r="AJ95" s="125"/>
      <c r="AK95" s="125"/>
      <c r="AL95" s="125"/>
      <c r="AM95" s="125"/>
      <c r="AN95" s="126">
        <f>SUM(AG95,AT95)</f>
        <v>0</v>
      </c>
      <c r="AO95" s="125"/>
      <c r="AP95" s="125"/>
      <c r="AQ95" s="127" t="s">
        <v>90</v>
      </c>
      <c r="AR95" s="128"/>
      <c r="AS95" s="129">
        <v>0</v>
      </c>
      <c r="AT95" s="130">
        <f>ROUND(SUM(AV95:AW95),2)</f>
        <v>0</v>
      </c>
      <c r="AU95" s="131">
        <f>'VON - Vedlejší a ostatní ...'!P123</f>
        <v>0</v>
      </c>
      <c r="AV95" s="130">
        <f>'VON - Vedlejší a ostatní ...'!J33</f>
        <v>0</v>
      </c>
      <c r="AW95" s="130">
        <f>'VON - Vedlejší a ostatní ...'!J34</f>
        <v>0</v>
      </c>
      <c r="AX95" s="130">
        <f>'VON - Vedlejší a ostatní ...'!J35</f>
        <v>0</v>
      </c>
      <c r="AY95" s="130">
        <f>'VON - Vedlejší a ostatní ...'!J36</f>
        <v>0</v>
      </c>
      <c r="AZ95" s="130">
        <f>'VON - Vedlejší a ostatní ...'!F33</f>
        <v>0</v>
      </c>
      <c r="BA95" s="130">
        <f>'VON - Vedlejší a ostatní ...'!F34</f>
        <v>0</v>
      </c>
      <c r="BB95" s="130">
        <f>'VON - Vedlejší a ostatní ...'!F35</f>
        <v>0</v>
      </c>
      <c r="BC95" s="130">
        <f>'VON - Vedlejší a ostatní ...'!F36</f>
        <v>0</v>
      </c>
      <c r="BD95" s="132">
        <f>'VON - Vedlejší a ostatní ...'!F37</f>
        <v>0</v>
      </c>
      <c r="BE95" s="7"/>
      <c r="BT95" s="133" t="s">
        <v>91</v>
      </c>
      <c r="BV95" s="133" t="s">
        <v>85</v>
      </c>
      <c r="BW95" s="133" t="s">
        <v>92</v>
      </c>
      <c r="BX95" s="133" t="s">
        <v>5</v>
      </c>
      <c r="CL95" s="133" t="s">
        <v>19</v>
      </c>
      <c r="CM95" s="133" t="s">
        <v>93</v>
      </c>
    </row>
    <row r="96" s="7" customFormat="1" ht="16.5" customHeight="1">
      <c r="A96" s="121" t="s">
        <v>87</v>
      </c>
      <c r="B96" s="122"/>
      <c r="C96" s="123"/>
      <c r="D96" s="124" t="s">
        <v>94</v>
      </c>
      <c r="E96" s="124"/>
      <c r="F96" s="124"/>
      <c r="G96" s="124"/>
      <c r="H96" s="124"/>
      <c r="I96" s="125"/>
      <c r="J96" s="124" t="s">
        <v>95</v>
      </c>
      <c r="K96" s="124"/>
      <c r="L96" s="124"/>
      <c r="M96" s="124"/>
      <c r="N96" s="124"/>
      <c r="O96" s="124"/>
      <c r="P96" s="124"/>
      <c r="Q96" s="124"/>
      <c r="R96" s="124"/>
      <c r="S96" s="124"/>
      <c r="T96" s="124"/>
      <c r="U96" s="124"/>
      <c r="V96" s="124"/>
      <c r="W96" s="124"/>
      <c r="X96" s="124"/>
      <c r="Y96" s="124"/>
      <c r="Z96" s="124"/>
      <c r="AA96" s="124"/>
      <c r="AB96" s="124"/>
      <c r="AC96" s="124"/>
      <c r="AD96" s="124"/>
      <c r="AE96" s="124"/>
      <c r="AF96" s="124"/>
      <c r="AG96" s="126">
        <f>'SO 01 - Příprava území'!J30</f>
        <v>0</v>
      </c>
      <c r="AH96" s="125"/>
      <c r="AI96" s="125"/>
      <c r="AJ96" s="125"/>
      <c r="AK96" s="125"/>
      <c r="AL96" s="125"/>
      <c r="AM96" s="125"/>
      <c r="AN96" s="126">
        <f>SUM(AG96,AT96)</f>
        <v>0</v>
      </c>
      <c r="AO96" s="125"/>
      <c r="AP96" s="125"/>
      <c r="AQ96" s="127" t="s">
        <v>90</v>
      </c>
      <c r="AR96" s="128"/>
      <c r="AS96" s="129">
        <v>0</v>
      </c>
      <c r="AT96" s="130">
        <f>ROUND(SUM(AV96:AW96),2)</f>
        <v>0</v>
      </c>
      <c r="AU96" s="131">
        <f>'SO 01 - Příprava území'!P120</f>
        <v>0</v>
      </c>
      <c r="AV96" s="130">
        <f>'SO 01 - Příprava území'!J33</f>
        <v>0</v>
      </c>
      <c r="AW96" s="130">
        <f>'SO 01 - Příprava území'!J34</f>
        <v>0</v>
      </c>
      <c r="AX96" s="130">
        <f>'SO 01 - Příprava území'!J35</f>
        <v>0</v>
      </c>
      <c r="AY96" s="130">
        <f>'SO 01 - Příprava území'!J36</f>
        <v>0</v>
      </c>
      <c r="AZ96" s="130">
        <f>'SO 01 - Příprava území'!F33</f>
        <v>0</v>
      </c>
      <c r="BA96" s="130">
        <f>'SO 01 - Příprava území'!F34</f>
        <v>0</v>
      </c>
      <c r="BB96" s="130">
        <f>'SO 01 - Příprava území'!F35</f>
        <v>0</v>
      </c>
      <c r="BC96" s="130">
        <f>'SO 01 - Příprava území'!F36</f>
        <v>0</v>
      </c>
      <c r="BD96" s="132">
        <f>'SO 01 - Příprava území'!F37</f>
        <v>0</v>
      </c>
      <c r="BE96" s="7"/>
      <c r="BT96" s="133" t="s">
        <v>91</v>
      </c>
      <c r="BV96" s="133" t="s">
        <v>85</v>
      </c>
      <c r="BW96" s="133" t="s">
        <v>96</v>
      </c>
      <c r="BX96" s="133" t="s">
        <v>5</v>
      </c>
      <c r="CL96" s="133" t="s">
        <v>19</v>
      </c>
      <c r="CM96" s="133" t="s">
        <v>93</v>
      </c>
    </row>
    <row r="97" s="7" customFormat="1" ht="16.5" customHeight="1">
      <c r="A97" s="7"/>
      <c r="B97" s="122"/>
      <c r="C97" s="123"/>
      <c r="D97" s="124" t="s">
        <v>97</v>
      </c>
      <c r="E97" s="124"/>
      <c r="F97" s="124"/>
      <c r="G97" s="124"/>
      <c r="H97" s="124"/>
      <c r="I97" s="125"/>
      <c r="J97" s="124" t="s">
        <v>98</v>
      </c>
      <c r="K97" s="124"/>
      <c r="L97" s="124"/>
      <c r="M97" s="124"/>
      <c r="N97" s="124"/>
      <c r="O97" s="124"/>
      <c r="P97" s="124"/>
      <c r="Q97" s="124"/>
      <c r="R97" s="124"/>
      <c r="S97" s="124"/>
      <c r="T97" s="124"/>
      <c r="U97" s="124"/>
      <c r="V97" s="124"/>
      <c r="W97" s="124"/>
      <c r="X97" s="124"/>
      <c r="Y97" s="124"/>
      <c r="Z97" s="124"/>
      <c r="AA97" s="124"/>
      <c r="AB97" s="124"/>
      <c r="AC97" s="124"/>
      <c r="AD97" s="124"/>
      <c r="AE97" s="124"/>
      <c r="AF97" s="124"/>
      <c r="AG97" s="134">
        <f>ROUND(AG98+AG99+AG107+AG108,2)</f>
        <v>0</v>
      </c>
      <c r="AH97" s="125"/>
      <c r="AI97" s="125"/>
      <c r="AJ97" s="125"/>
      <c r="AK97" s="125"/>
      <c r="AL97" s="125"/>
      <c r="AM97" s="125"/>
      <c r="AN97" s="126">
        <f>SUM(AG97,AT97)</f>
        <v>0</v>
      </c>
      <c r="AO97" s="125"/>
      <c r="AP97" s="125"/>
      <c r="AQ97" s="127" t="s">
        <v>90</v>
      </c>
      <c r="AR97" s="128"/>
      <c r="AS97" s="129">
        <f>ROUND(AS98+AS99+AS107+AS108,2)</f>
        <v>0</v>
      </c>
      <c r="AT97" s="130">
        <f>ROUND(SUM(AV97:AW97),2)</f>
        <v>0</v>
      </c>
      <c r="AU97" s="131">
        <f>ROUND(AU98+AU99+AU107+AU108,5)</f>
        <v>0</v>
      </c>
      <c r="AV97" s="130">
        <f>ROUND(AZ97*L29,2)</f>
        <v>0</v>
      </c>
      <c r="AW97" s="130">
        <f>ROUND(BA97*L30,2)</f>
        <v>0</v>
      </c>
      <c r="AX97" s="130">
        <f>ROUND(BB97*L29,2)</f>
        <v>0</v>
      </c>
      <c r="AY97" s="130">
        <f>ROUND(BC97*L30,2)</f>
        <v>0</v>
      </c>
      <c r="AZ97" s="130">
        <f>ROUND(AZ98+AZ99+AZ107+AZ108,2)</f>
        <v>0</v>
      </c>
      <c r="BA97" s="130">
        <f>ROUND(BA98+BA99+BA107+BA108,2)</f>
        <v>0</v>
      </c>
      <c r="BB97" s="130">
        <f>ROUND(BB98+BB99+BB107+BB108,2)</f>
        <v>0</v>
      </c>
      <c r="BC97" s="130">
        <f>ROUND(BC98+BC99+BC107+BC108,2)</f>
        <v>0</v>
      </c>
      <c r="BD97" s="132">
        <f>ROUND(BD98+BD99+BD107+BD108,2)</f>
        <v>0</v>
      </c>
      <c r="BE97" s="7"/>
      <c r="BS97" s="133" t="s">
        <v>82</v>
      </c>
      <c r="BT97" s="133" t="s">
        <v>91</v>
      </c>
      <c r="BU97" s="133" t="s">
        <v>84</v>
      </c>
      <c r="BV97" s="133" t="s">
        <v>85</v>
      </c>
      <c r="BW97" s="133" t="s">
        <v>99</v>
      </c>
      <c r="BX97" s="133" t="s">
        <v>5</v>
      </c>
      <c r="CL97" s="133" t="s">
        <v>19</v>
      </c>
      <c r="CM97" s="133" t="s">
        <v>93</v>
      </c>
    </row>
    <row r="98" s="4" customFormat="1" ht="23.25" customHeight="1">
      <c r="A98" s="121" t="s">
        <v>87</v>
      </c>
      <c r="B98" s="72"/>
      <c r="C98" s="135"/>
      <c r="D98" s="135"/>
      <c r="E98" s="136" t="s">
        <v>100</v>
      </c>
      <c r="F98" s="136"/>
      <c r="G98" s="136"/>
      <c r="H98" s="136"/>
      <c r="I98" s="136"/>
      <c r="J98" s="135"/>
      <c r="K98" s="136" t="s">
        <v>101</v>
      </c>
      <c r="L98" s="136"/>
      <c r="M98" s="136"/>
      <c r="N98" s="136"/>
      <c r="O98" s="136"/>
      <c r="P98" s="136"/>
      <c r="Q98" s="136"/>
      <c r="R98" s="136"/>
      <c r="S98" s="136"/>
      <c r="T98" s="136"/>
      <c r="U98" s="136"/>
      <c r="V98" s="136"/>
      <c r="W98" s="136"/>
      <c r="X98" s="136"/>
      <c r="Y98" s="136"/>
      <c r="Z98" s="136"/>
      <c r="AA98" s="136"/>
      <c r="AB98" s="136"/>
      <c r="AC98" s="136"/>
      <c r="AD98" s="136"/>
      <c r="AE98" s="136"/>
      <c r="AF98" s="136"/>
      <c r="AG98" s="137">
        <f>'D.1.1-2 - Architektonicko...'!J32</f>
        <v>0</v>
      </c>
      <c r="AH98" s="135"/>
      <c r="AI98" s="135"/>
      <c r="AJ98" s="135"/>
      <c r="AK98" s="135"/>
      <c r="AL98" s="135"/>
      <c r="AM98" s="135"/>
      <c r="AN98" s="137">
        <f>SUM(AG98,AT98)</f>
        <v>0</v>
      </c>
      <c r="AO98" s="135"/>
      <c r="AP98" s="135"/>
      <c r="AQ98" s="138" t="s">
        <v>102</v>
      </c>
      <c r="AR98" s="74"/>
      <c r="AS98" s="139">
        <v>0</v>
      </c>
      <c r="AT98" s="140">
        <f>ROUND(SUM(AV98:AW98),2)</f>
        <v>0</v>
      </c>
      <c r="AU98" s="141">
        <f>'D.1.1-2 - Architektonicko...'!P150</f>
        <v>0</v>
      </c>
      <c r="AV98" s="140">
        <f>'D.1.1-2 - Architektonicko...'!J35</f>
        <v>0</v>
      </c>
      <c r="AW98" s="140">
        <f>'D.1.1-2 - Architektonicko...'!J36</f>
        <v>0</v>
      </c>
      <c r="AX98" s="140">
        <f>'D.1.1-2 - Architektonicko...'!J37</f>
        <v>0</v>
      </c>
      <c r="AY98" s="140">
        <f>'D.1.1-2 - Architektonicko...'!J38</f>
        <v>0</v>
      </c>
      <c r="AZ98" s="140">
        <f>'D.1.1-2 - Architektonicko...'!F35</f>
        <v>0</v>
      </c>
      <c r="BA98" s="140">
        <f>'D.1.1-2 - Architektonicko...'!F36</f>
        <v>0</v>
      </c>
      <c r="BB98" s="140">
        <f>'D.1.1-2 - Architektonicko...'!F37</f>
        <v>0</v>
      </c>
      <c r="BC98" s="140">
        <f>'D.1.1-2 - Architektonicko...'!F38</f>
        <v>0</v>
      </c>
      <c r="BD98" s="142">
        <f>'D.1.1-2 - Architektonicko...'!F39</f>
        <v>0</v>
      </c>
      <c r="BE98" s="4"/>
      <c r="BT98" s="143" t="s">
        <v>93</v>
      </c>
      <c r="BV98" s="143" t="s">
        <v>85</v>
      </c>
      <c r="BW98" s="143" t="s">
        <v>103</v>
      </c>
      <c r="BX98" s="143" t="s">
        <v>99</v>
      </c>
      <c r="CL98" s="143" t="s">
        <v>19</v>
      </c>
    </row>
    <row r="99" s="4" customFormat="1" ht="16.5" customHeight="1">
      <c r="A99" s="4"/>
      <c r="B99" s="72"/>
      <c r="C99" s="135"/>
      <c r="D99" s="135"/>
      <c r="E99" s="136" t="s">
        <v>104</v>
      </c>
      <c r="F99" s="136"/>
      <c r="G99" s="136"/>
      <c r="H99" s="136"/>
      <c r="I99" s="136"/>
      <c r="J99" s="135"/>
      <c r="K99" s="136" t="s">
        <v>105</v>
      </c>
      <c r="L99" s="136"/>
      <c r="M99" s="136"/>
      <c r="N99" s="136"/>
      <c r="O99" s="136"/>
      <c r="P99" s="136"/>
      <c r="Q99" s="136"/>
      <c r="R99" s="136"/>
      <c r="S99" s="136"/>
      <c r="T99" s="136"/>
      <c r="U99" s="136"/>
      <c r="V99" s="136"/>
      <c r="W99" s="136"/>
      <c r="X99" s="136"/>
      <c r="Y99" s="136"/>
      <c r="Z99" s="136"/>
      <c r="AA99" s="136"/>
      <c r="AB99" s="136"/>
      <c r="AC99" s="136"/>
      <c r="AD99" s="136"/>
      <c r="AE99" s="136"/>
      <c r="AF99" s="136"/>
      <c r="AG99" s="144">
        <f>ROUND(SUM(AG100:AG106),2)</f>
        <v>0</v>
      </c>
      <c r="AH99" s="135"/>
      <c r="AI99" s="135"/>
      <c r="AJ99" s="135"/>
      <c r="AK99" s="135"/>
      <c r="AL99" s="135"/>
      <c r="AM99" s="135"/>
      <c r="AN99" s="137">
        <f>SUM(AG99,AT99)</f>
        <v>0</v>
      </c>
      <c r="AO99" s="135"/>
      <c r="AP99" s="135"/>
      <c r="AQ99" s="138" t="s">
        <v>102</v>
      </c>
      <c r="AR99" s="74"/>
      <c r="AS99" s="139">
        <f>ROUND(SUM(AS100:AS106),2)</f>
        <v>0</v>
      </c>
      <c r="AT99" s="140">
        <f>ROUND(SUM(AV99:AW99),2)</f>
        <v>0</v>
      </c>
      <c r="AU99" s="141">
        <f>ROUND(SUM(AU100:AU106),5)</f>
        <v>0</v>
      </c>
      <c r="AV99" s="140">
        <f>ROUND(AZ99*L29,2)</f>
        <v>0</v>
      </c>
      <c r="AW99" s="140">
        <f>ROUND(BA99*L30,2)</f>
        <v>0</v>
      </c>
      <c r="AX99" s="140">
        <f>ROUND(BB99*L29,2)</f>
        <v>0</v>
      </c>
      <c r="AY99" s="140">
        <f>ROUND(BC99*L30,2)</f>
        <v>0</v>
      </c>
      <c r="AZ99" s="140">
        <f>ROUND(SUM(AZ100:AZ106),2)</f>
        <v>0</v>
      </c>
      <c r="BA99" s="140">
        <f>ROUND(SUM(BA100:BA106),2)</f>
        <v>0</v>
      </c>
      <c r="BB99" s="140">
        <f>ROUND(SUM(BB100:BB106),2)</f>
        <v>0</v>
      </c>
      <c r="BC99" s="140">
        <f>ROUND(SUM(BC100:BC106),2)</f>
        <v>0</v>
      </c>
      <c r="BD99" s="142">
        <f>ROUND(SUM(BD100:BD106),2)</f>
        <v>0</v>
      </c>
      <c r="BE99" s="4"/>
      <c r="BS99" s="143" t="s">
        <v>82</v>
      </c>
      <c r="BT99" s="143" t="s">
        <v>93</v>
      </c>
      <c r="BU99" s="143" t="s">
        <v>84</v>
      </c>
      <c r="BV99" s="143" t="s">
        <v>85</v>
      </c>
      <c r="BW99" s="143" t="s">
        <v>106</v>
      </c>
      <c r="BX99" s="143" t="s">
        <v>99</v>
      </c>
      <c r="CL99" s="143" t="s">
        <v>19</v>
      </c>
    </row>
    <row r="100" s="4" customFormat="1" ht="16.5" customHeight="1">
      <c r="A100" s="121" t="s">
        <v>87</v>
      </c>
      <c r="B100" s="72"/>
      <c r="C100" s="135"/>
      <c r="D100" s="135"/>
      <c r="E100" s="135"/>
      <c r="F100" s="136" t="s">
        <v>107</v>
      </c>
      <c r="G100" s="136"/>
      <c r="H100" s="136"/>
      <c r="I100" s="136"/>
      <c r="J100" s="136"/>
      <c r="K100" s="135"/>
      <c r="L100" s="136" t="s">
        <v>108</v>
      </c>
      <c r="M100" s="136"/>
      <c r="N100" s="136"/>
      <c r="O100" s="136"/>
      <c r="P100" s="136"/>
      <c r="Q100" s="136"/>
      <c r="R100" s="136"/>
      <c r="S100" s="136"/>
      <c r="T100" s="136"/>
      <c r="U100" s="136"/>
      <c r="V100" s="136"/>
      <c r="W100" s="136"/>
      <c r="X100" s="136"/>
      <c r="Y100" s="136"/>
      <c r="Z100" s="136"/>
      <c r="AA100" s="136"/>
      <c r="AB100" s="136"/>
      <c r="AC100" s="136"/>
      <c r="AD100" s="136"/>
      <c r="AE100" s="136"/>
      <c r="AF100" s="136"/>
      <c r="AG100" s="137">
        <f>'D.1.4.1 - Zdravotně techn...'!J34</f>
        <v>0</v>
      </c>
      <c r="AH100" s="135"/>
      <c r="AI100" s="135"/>
      <c r="AJ100" s="135"/>
      <c r="AK100" s="135"/>
      <c r="AL100" s="135"/>
      <c r="AM100" s="135"/>
      <c r="AN100" s="137">
        <f>SUM(AG100,AT100)</f>
        <v>0</v>
      </c>
      <c r="AO100" s="135"/>
      <c r="AP100" s="135"/>
      <c r="AQ100" s="138" t="s">
        <v>102</v>
      </c>
      <c r="AR100" s="74"/>
      <c r="AS100" s="139">
        <v>0</v>
      </c>
      <c r="AT100" s="140">
        <f>ROUND(SUM(AV100:AW100),2)</f>
        <v>0</v>
      </c>
      <c r="AU100" s="141">
        <f>'D.1.4.1 - Zdravotně techn...'!P125</f>
        <v>0</v>
      </c>
      <c r="AV100" s="140">
        <f>'D.1.4.1 - Zdravotně techn...'!J37</f>
        <v>0</v>
      </c>
      <c r="AW100" s="140">
        <f>'D.1.4.1 - Zdravotně techn...'!J38</f>
        <v>0</v>
      </c>
      <c r="AX100" s="140">
        <f>'D.1.4.1 - Zdravotně techn...'!J39</f>
        <v>0</v>
      </c>
      <c r="AY100" s="140">
        <f>'D.1.4.1 - Zdravotně techn...'!J40</f>
        <v>0</v>
      </c>
      <c r="AZ100" s="140">
        <f>'D.1.4.1 - Zdravotně techn...'!F37</f>
        <v>0</v>
      </c>
      <c r="BA100" s="140">
        <f>'D.1.4.1 - Zdravotně techn...'!F38</f>
        <v>0</v>
      </c>
      <c r="BB100" s="140">
        <f>'D.1.4.1 - Zdravotně techn...'!F39</f>
        <v>0</v>
      </c>
      <c r="BC100" s="140">
        <f>'D.1.4.1 - Zdravotně techn...'!F40</f>
        <v>0</v>
      </c>
      <c r="BD100" s="142">
        <f>'D.1.4.1 - Zdravotně techn...'!F41</f>
        <v>0</v>
      </c>
      <c r="BE100" s="4"/>
      <c r="BT100" s="143" t="s">
        <v>109</v>
      </c>
      <c r="BV100" s="143" t="s">
        <v>85</v>
      </c>
      <c r="BW100" s="143" t="s">
        <v>110</v>
      </c>
      <c r="BX100" s="143" t="s">
        <v>106</v>
      </c>
      <c r="CL100" s="143" t="s">
        <v>19</v>
      </c>
    </row>
    <row r="101" s="4" customFormat="1" ht="16.5" customHeight="1">
      <c r="A101" s="121" t="s">
        <v>87</v>
      </c>
      <c r="B101" s="72"/>
      <c r="C101" s="135"/>
      <c r="D101" s="135"/>
      <c r="E101" s="135"/>
      <c r="F101" s="136" t="s">
        <v>111</v>
      </c>
      <c r="G101" s="136"/>
      <c r="H101" s="136"/>
      <c r="I101" s="136"/>
      <c r="J101" s="136"/>
      <c r="K101" s="135"/>
      <c r="L101" s="136" t="s">
        <v>112</v>
      </c>
      <c r="M101" s="136"/>
      <c r="N101" s="136"/>
      <c r="O101" s="136"/>
      <c r="P101" s="136"/>
      <c r="Q101" s="136"/>
      <c r="R101" s="136"/>
      <c r="S101" s="136"/>
      <c r="T101" s="136"/>
      <c r="U101" s="136"/>
      <c r="V101" s="136"/>
      <c r="W101" s="136"/>
      <c r="X101" s="136"/>
      <c r="Y101" s="136"/>
      <c r="Z101" s="136"/>
      <c r="AA101" s="136"/>
      <c r="AB101" s="136"/>
      <c r="AC101" s="136"/>
      <c r="AD101" s="136"/>
      <c r="AE101" s="136"/>
      <c r="AF101" s="136"/>
      <c r="AG101" s="137">
        <f>'D.1.4.2 - Vzduchotechnika'!J34</f>
        <v>0</v>
      </c>
      <c r="AH101" s="135"/>
      <c r="AI101" s="135"/>
      <c r="AJ101" s="135"/>
      <c r="AK101" s="135"/>
      <c r="AL101" s="135"/>
      <c r="AM101" s="135"/>
      <c r="AN101" s="137">
        <f>SUM(AG101,AT101)</f>
        <v>0</v>
      </c>
      <c r="AO101" s="135"/>
      <c r="AP101" s="135"/>
      <c r="AQ101" s="138" t="s">
        <v>102</v>
      </c>
      <c r="AR101" s="74"/>
      <c r="AS101" s="139">
        <v>0</v>
      </c>
      <c r="AT101" s="140">
        <f>ROUND(SUM(AV101:AW101),2)</f>
        <v>0</v>
      </c>
      <c r="AU101" s="141">
        <f>'D.1.4.2 - Vzduchotechnika'!P125</f>
        <v>0</v>
      </c>
      <c r="AV101" s="140">
        <f>'D.1.4.2 - Vzduchotechnika'!J37</f>
        <v>0</v>
      </c>
      <c r="AW101" s="140">
        <f>'D.1.4.2 - Vzduchotechnika'!J38</f>
        <v>0</v>
      </c>
      <c r="AX101" s="140">
        <f>'D.1.4.2 - Vzduchotechnika'!J39</f>
        <v>0</v>
      </c>
      <c r="AY101" s="140">
        <f>'D.1.4.2 - Vzduchotechnika'!J40</f>
        <v>0</v>
      </c>
      <c r="AZ101" s="140">
        <f>'D.1.4.2 - Vzduchotechnika'!F37</f>
        <v>0</v>
      </c>
      <c r="BA101" s="140">
        <f>'D.1.4.2 - Vzduchotechnika'!F38</f>
        <v>0</v>
      </c>
      <c r="BB101" s="140">
        <f>'D.1.4.2 - Vzduchotechnika'!F39</f>
        <v>0</v>
      </c>
      <c r="BC101" s="140">
        <f>'D.1.4.2 - Vzduchotechnika'!F40</f>
        <v>0</v>
      </c>
      <c r="BD101" s="142">
        <f>'D.1.4.2 - Vzduchotechnika'!F41</f>
        <v>0</v>
      </c>
      <c r="BE101" s="4"/>
      <c r="BT101" s="143" t="s">
        <v>109</v>
      </c>
      <c r="BV101" s="143" t="s">
        <v>85</v>
      </c>
      <c r="BW101" s="143" t="s">
        <v>113</v>
      </c>
      <c r="BX101" s="143" t="s">
        <v>106</v>
      </c>
      <c r="CL101" s="143" t="s">
        <v>19</v>
      </c>
    </row>
    <row r="102" s="4" customFormat="1" ht="16.5" customHeight="1">
      <c r="A102" s="121" t="s">
        <v>87</v>
      </c>
      <c r="B102" s="72"/>
      <c r="C102" s="135"/>
      <c r="D102" s="135"/>
      <c r="E102" s="135"/>
      <c r="F102" s="136" t="s">
        <v>114</v>
      </c>
      <c r="G102" s="136"/>
      <c r="H102" s="136"/>
      <c r="I102" s="136"/>
      <c r="J102" s="136"/>
      <c r="K102" s="135"/>
      <c r="L102" s="136" t="s">
        <v>115</v>
      </c>
      <c r="M102" s="136"/>
      <c r="N102" s="136"/>
      <c r="O102" s="136"/>
      <c r="P102" s="136"/>
      <c r="Q102" s="136"/>
      <c r="R102" s="136"/>
      <c r="S102" s="136"/>
      <c r="T102" s="136"/>
      <c r="U102" s="136"/>
      <c r="V102" s="136"/>
      <c r="W102" s="136"/>
      <c r="X102" s="136"/>
      <c r="Y102" s="136"/>
      <c r="Z102" s="136"/>
      <c r="AA102" s="136"/>
      <c r="AB102" s="136"/>
      <c r="AC102" s="136"/>
      <c r="AD102" s="136"/>
      <c r="AE102" s="136"/>
      <c r="AF102" s="136"/>
      <c r="AG102" s="137">
        <f>'D.1.4.3 - Vytápění'!J34</f>
        <v>0</v>
      </c>
      <c r="AH102" s="135"/>
      <c r="AI102" s="135"/>
      <c r="AJ102" s="135"/>
      <c r="AK102" s="135"/>
      <c r="AL102" s="135"/>
      <c r="AM102" s="135"/>
      <c r="AN102" s="137">
        <f>SUM(AG102,AT102)</f>
        <v>0</v>
      </c>
      <c r="AO102" s="135"/>
      <c r="AP102" s="135"/>
      <c r="AQ102" s="138" t="s">
        <v>102</v>
      </c>
      <c r="AR102" s="74"/>
      <c r="AS102" s="139">
        <v>0</v>
      </c>
      <c r="AT102" s="140">
        <f>ROUND(SUM(AV102:AW102),2)</f>
        <v>0</v>
      </c>
      <c r="AU102" s="141">
        <f>'D.1.4.3 - Vytápění'!P125</f>
        <v>0</v>
      </c>
      <c r="AV102" s="140">
        <f>'D.1.4.3 - Vytápění'!J37</f>
        <v>0</v>
      </c>
      <c r="AW102" s="140">
        <f>'D.1.4.3 - Vytápění'!J38</f>
        <v>0</v>
      </c>
      <c r="AX102" s="140">
        <f>'D.1.4.3 - Vytápění'!J39</f>
        <v>0</v>
      </c>
      <c r="AY102" s="140">
        <f>'D.1.4.3 - Vytápění'!J40</f>
        <v>0</v>
      </c>
      <c r="AZ102" s="140">
        <f>'D.1.4.3 - Vytápění'!F37</f>
        <v>0</v>
      </c>
      <c r="BA102" s="140">
        <f>'D.1.4.3 - Vytápění'!F38</f>
        <v>0</v>
      </c>
      <c r="BB102" s="140">
        <f>'D.1.4.3 - Vytápění'!F39</f>
        <v>0</v>
      </c>
      <c r="BC102" s="140">
        <f>'D.1.4.3 - Vytápění'!F40</f>
        <v>0</v>
      </c>
      <c r="BD102" s="142">
        <f>'D.1.4.3 - Vytápění'!F41</f>
        <v>0</v>
      </c>
      <c r="BE102" s="4"/>
      <c r="BT102" s="143" t="s">
        <v>109</v>
      </c>
      <c r="BV102" s="143" t="s">
        <v>85</v>
      </c>
      <c r="BW102" s="143" t="s">
        <v>116</v>
      </c>
      <c r="BX102" s="143" t="s">
        <v>106</v>
      </c>
      <c r="CL102" s="143" t="s">
        <v>19</v>
      </c>
    </row>
    <row r="103" s="4" customFormat="1" ht="16.5" customHeight="1">
      <c r="A103" s="121" t="s">
        <v>87</v>
      </c>
      <c r="B103" s="72"/>
      <c r="C103" s="135"/>
      <c r="D103" s="135"/>
      <c r="E103" s="135"/>
      <c r="F103" s="136" t="s">
        <v>117</v>
      </c>
      <c r="G103" s="136"/>
      <c r="H103" s="136"/>
      <c r="I103" s="136"/>
      <c r="J103" s="136"/>
      <c r="K103" s="135"/>
      <c r="L103" s="136" t="s">
        <v>118</v>
      </c>
      <c r="M103" s="136"/>
      <c r="N103" s="136"/>
      <c r="O103" s="136"/>
      <c r="P103" s="136"/>
      <c r="Q103" s="136"/>
      <c r="R103" s="136"/>
      <c r="S103" s="136"/>
      <c r="T103" s="136"/>
      <c r="U103" s="136"/>
      <c r="V103" s="136"/>
      <c r="W103" s="136"/>
      <c r="X103" s="136"/>
      <c r="Y103" s="136"/>
      <c r="Z103" s="136"/>
      <c r="AA103" s="136"/>
      <c r="AB103" s="136"/>
      <c r="AC103" s="136"/>
      <c r="AD103" s="136"/>
      <c r="AE103" s="136"/>
      <c r="AF103" s="136"/>
      <c r="AG103" s="137">
        <f>'D.1.4.4 - Silnoproudá ele...'!J34</f>
        <v>0</v>
      </c>
      <c r="AH103" s="135"/>
      <c r="AI103" s="135"/>
      <c r="AJ103" s="135"/>
      <c r="AK103" s="135"/>
      <c r="AL103" s="135"/>
      <c r="AM103" s="135"/>
      <c r="AN103" s="137">
        <f>SUM(AG103,AT103)</f>
        <v>0</v>
      </c>
      <c r="AO103" s="135"/>
      <c r="AP103" s="135"/>
      <c r="AQ103" s="138" t="s">
        <v>102</v>
      </c>
      <c r="AR103" s="74"/>
      <c r="AS103" s="139">
        <v>0</v>
      </c>
      <c r="AT103" s="140">
        <f>ROUND(SUM(AV103:AW103),2)</f>
        <v>0</v>
      </c>
      <c r="AU103" s="141">
        <f>'D.1.4.4 - Silnoproudá ele...'!P125</f>
        <v>0</v>
      </c>
      <c r="AV103" s="140">
        <f>'D.1.4.4 - Silnoproudá ele...'!J37</f>
        <v>0</v>
      </c>
      <c r="AW103" s="140">
        <f>'D.1.4.4 - Silnoproudá ele...'!J38</f>
        <v>0</v>
      </c>
      <c r="AX103" s="140">
        <f>'D.1.4.4 - Silnoproudá ele...'!J39</f>
        <v>0</v>
      </c>
      <c r="AY103" s="140">
        <f>'D.1.4.4 - Silnoproudá ele...'!J40</f>
        <v>0</v>
      </c>
      <c r="AZ103" s="140">
        <f>'D.1.4.4 - Silnoproudá ele...'!F37</f>
        <v>0</v>
      </c>
      <c r="BA103" s="140">
        <f>'D.1.4.4 - Silnoproudá ele...'!F38</f>
        <v>0</v>
      </c>
      <c r="BB103" s="140">
        <f>'D.1.4.4 - Silnoproudá ele...'!F39</f>
        <v>0</v>
      </c>
      <c r="BC103" s="140">
        <f>'D.1.4.4 - Silnoproudá ele...'!F40</f>
        <v>0</v>
      </c>
      <c r="BD103" s="142">
        <f>'D.1.4.4 - Silnoproudá ele...'!F41</f>
        <v>0</v>
      </c>
      <c r="BE103" s="4"/>
      <c r="BT103" s="143" t="s">
        <v>109</v>
      </c>
      <c r="BV103" s="143" t="s">
        <v>85</v>
      </c>
      <c r="BW103" s="143" t="s">
        <v>119</v>
      </c>
      <c r="BX103" s="143" t="s">
        <v>106</v>
      </c>
      <c r="CL103" s="143" t="s">
        <v>19</v>
      </c>
    </row>
    <row r="104" s="4" customFormat="1" ht="16.5" customHeight="1">
      <c r="A104" s="121" t="s">
        <v>87</v>
      </c>
      <c r="B104" s="72"/>
      <c r="C104" s="135"/>
      <c r="D104" s="135"/>
      <c r="E104" s="135"/>
      <c r="F104" s="136" t="s">
        <v>120</v>
      </c>
      <c r="G104" s="136"/>
      <c r="H104" s="136"/>
      <c r="I104" s="136"/>
      <c r="J104" s="136"/>
      <c r="K104" s="135"/>
      <c r="L104" s="136" t="s">
        <v>121</v>
      </c>
      <c r="M104" s="136"/>
      <c r="N104" s="136"/>
      <c r="O104" s="136"/>
      <c r="P104" s="136"/>
      <c r="Q104" s="136"/>
      <c r="R104" s="136"/>
      <c r="S104" s="136"/>
      <c r="T104" s="136"/>
      <c r="U104" s="136"/>
      <c r="V104" s="136"/>
      <c r="W104" s="136"/>
      <c r="X104" s="136"/>
      <c r="Y104" s="136"/>
      <c r="Z104" s="136"/>
      <c r="AA104" s="136"/>
      <c r="AB104" s="136"/>
      <c r="AC104" s="136"/>
      <c r="AD104" s="136"/>
      <c r="AE104" s="136"/>
      <c r="AF104" s="136"/>
      <c r="AG104" s="137">
        <f>'D.1.4.5 - Slaboproudá ele...'!J34</f>
        <v>0</v>
      </c>
      <c r="AH104" s="135"/>
      <c r="AI104" s="135"/>
      <c r="AJ104" s="135"/>
      <c r="AK104" s="135"/>
      <c r="AL104" s="135"/>
      <c r="AM104" s="135"/>
      <c r="AN104" s="137">
        <f>SUM(AG104,AT104)</f>
        <v>0</v>
      </c>
      <c r="AO104" s="135"/>
      <c r="AP104" s="135"/>
      <c r="AQ104" s="138" t="s">
        <v>102</v>
      </c>
      <c r="AR104" s="74"/>
      <c r="AS104" s="139">
        <v>0</v>
      </c>
      <c r="AT104" s="140">
        <f>ROUND(SUM(AV104:AW104),2)</f>
        <v>0</v>
      </c>
      <c r="AU104" s="141">
        <f>'D.1.4.5 - Slaboproudá ele...'!P125</f>
        <v>0</v>
      </c>
      <c r="AV104" s="140">
        <f>'D.1.4.5 - Slaboproudá ele...'!J37</f>
        <v>0</v>
      </c>
      <c r="AW104" s="140">
        <f>'D.1.4.5 - Slaboproudá ele...'!J38</f>
        <v>0</v>
      </c>
      <c r="AX104" s="140">
        <f>'D.1.4.5 - Slaboproudá ele...'!J39</f>
        <v>0</v>
      </c>
      <c r="AY104" s="140">
        <f>'D.1.4.5 - Slaboproudá ele...'!J40</f>
        <v>0</v>
      </c>
      <c r="AZ104" s="140">
        <f>'D.1.4.5 - Slaboproudá ele...'!F37</f>
        <v>0</v>
      </c>
      <c r="BA104" s="140">
        <f>'D.1.4.5 - Slaboproudá ele...'!F38</f>
        <v>0</v>
      </c>
      <c r="BB104" s="140">
        <f>'D.1.4.5 - Slaboproudá ele...'!F39</f>
        <v>0</v>
      </c>
      <c r="BC104" s="140">
        <f>'D.1.4.5 - Slaboproudá ele...'!F40</f>
        <v>0</v>
      </c>
      <c r="BD104" s="142">
        <f>'D.1.4.5 - Slaboproudá ele...'!F41</f>
        <v>0</v>
      </c>
      <c r="BE104" s="4"/>
      <c r="BT104" s="143" t="s">
        <v>109</v>
      </c>
      <c r="BV104" s="143" t="s">
        <v>85</v>
      </c>
      <c r="BW104" s="143" t="s">
        <v>122</v>
      </c>
      <c r="BX104" s="143" t="s">
        <v>106</v>
      </c>
      <c r="CL104" s="143" t="s">
        <v>19</v>
      </c>
    </row>
    <row r="105" s="4" customFormat="1" ht="16.5" customHeight="1">
      <c r="A105" s="121" t="s">
        <v>87</v>
      </c>
      <c r="B105" s="72"/>
      <c r="C105" s="135"/>
      <c r="D105" s="135"/>
      <c r="E105" s="135"/>
      <c r="F105" s="136" t="s">
        <v>123</v>
      </c>
      <c r="G105" s="136"/>
      <c r="H105" s="136"/>
      <c r="I105" s="136"/>
      <c r="J105" s="136"/>
      <c r="K105" s="135"/>
      <c r="L105" s="136" t="s">
        <v>124</v>
      </c>
      <c r="M105" s="136"/>
      <c r="N105" s="136"/>
      <c r="O105" s="136"/>
      <c r="P105" s="136"/>
      <c r="Q105" s="136"/>
      <c r="R105" s="136"/>
      <c r="S105" s="136"/>
      <c r="T105" s="136"/>
      <c r="U105" s="136"/>
      <c r="V105" s="136"/>
      <c r="W105" s="136"/>
      <c r="X105" s="136"/>
      <c r="Y105" s="136"/>
      <c r="Z105" s="136"/>
      <c r="AA105" s="136"/>
      <c r="AB105" s="136"/>
      <c r="AC105" s="136"/>
      <c r="AD105" s="136"/>
      <c r="AE105" s="136"/>
      <c r="AF105" s="136"/>
      <c r="AG105" s="137">
        <f>'D.1.4.6 - Plynoinstalace'!J34</f>
        <v>0</v>
      </c>
      <c r="AH105" s="135"/>
      <c r="AI105" s="135"/>
      <c r="AJ105" s="135"/>
      <c r="AK105" s="135"/>
      <c r="AL105" s="135"/>
      <c r="AM105" s="135"/>
      <c r="AN105" s="137">
        <f>SUM(AG105,AT105)</f>
        <v>0</v>
      </c>
      <c r="AO105" s="135"/>
      <c r="AP105" s="135"/>
      <c r="AQ105" s="138" t="s">
        <v>102</v>
      </c>
      <c r="AR105" s="74"/>
      <c r="AS105" s="139">
        <v>0</v>
      </c>
      <c r="AT105" s="140">
        <f>ROUND(SUM(AV105:AW105),2)</f>
        <v>0</v>
      </c>
      <c r="AU105" s="141">
        <f>'D.1.4.6 - Plynoinstalace'!P125</f>
        <v>0</v>
      </c>
      <c r="AV105" s="140">
        <f>'D.1.4.6 - Plynoinstalace'!J37</f>
        <v>0</v>
      </c>
      <c r="AW105" s="140">
        <f>'D.1.4.6 - Plynoinstalace'!J38</f>
        <v>0</v>
      </c>
      <c r="AX105" s="140">
        <f>'D.1.4.6 - Plynoinstalace'!J39</f>
        <v>0</v>
      </c>
      <c r="AY105" s="140">
        <f>'D.1.4.6 - Plynoinstalace'!J40</f>
        <v>0</v>
      </c>
      <c r="AZ105" s="140">
        <f>'D.1.4.6 - Plynoinstalace'!F37</f>
        <v>0</v>
      </c>
      <c r="BA105" s="140">
        <f>'D.1.4.6 - Plynoinstalace'!F38</f>
        <v>0</v>
      </c>
      <c r="BB105" s="140">
        <f>'D.1.4.6 - Plynoinstalace'!F39</f>
        <v>0</v>
      </c>
      <c r="BC105" s="140">
        <f>'D.1.4.6 - Plynoinstalace'!F40</f>
        <v>0</v>
      </c>
      <c r="BD105" s="142">
        <f>'D.1.4.6 - Plynoinstalace'!F41</f>
        <v>0</v>
      </c>
      <c r="BE105" s="4"/>
      <c r="BT105" s="143" t="s">
        <v>109</v>
      </c>
      <c r="BV105" s="143" t="s">
        <v>85</v>
      </c>
      <c r="BW105" s="143" t="s">
        <v>125</v>
      </c>
      <c r="BX105" s="143" t="s">
        <v>106</v>
      </c>
      <c r="CL105" s="143" t="s">
        <v>19</v>
      </c>
    </row>
    <row r="106" s="4" customFormat="1" ht="16.5" customHeight="1">
      <c r="A106" s="121" t="s">
        <v>87</v>
      </c>
      <c r="B106" s="72"/>
      <c r="C106" s="135"/>
      <c r="D106" s="135"/>
      <c r="E106" s="135"/>
      <c r="F106" s="136" t="s">
        <v>126</v>
      </c>
      <c r="G106" s="136"/>
      <c r="H106" s="136"/>
      <c r="I106" s="136"/>
      <c r="J106" s="136"/>
      <c r="K106" s="135"/>
      <c r="L106" s="136" t="s">
        <v>127</v>
      </c>
      <c r="M106" s="136"/>
      <c r="N106" s="136"/>
      <c r="O106" s="136"/>
      <c r="P106" s="136"/>
      <c r="Q106" s="136"/>
      <c r="R106" s="136"/>
      <c r="S106" s="136"/>
      <c r="T106" s="136"/>
      <c r="U106" s="136"/>
      <c r="V106" s="136"/>
      <c r="W106" s="136"/>
      <c r="X106" s="136"/>
      <c r="Y106" s="136"/>
      <c r="Z106" s="136"/>
      <c r="AA106" s="136"/>
      <c r="AB106" s="136"/>
      <c r="AC106" s="136"/>
      <c r="AD106" s="136"/>
      <c r="AE106" s="136"/>
      <c r="AF106" s="136"/>
      <c r="AG106" s="137">
        <f>'D.1.4.8 - Měření a regulace'!J34</f>
        <v>0</v>
      </c>
      <c r="AH106" s="135"/>
      <c r="AI106" s="135"/>
      <c r="AJ106" s="135"/>
      <c r="AK106" s="135"/>
      <c r="AL106" s="135"/>
      <c r="AM106" s="135"/>
      <c r="AN106" s="137">
        <f>SUM(AG106,AT106)</f>
        <v>0</v>
      </c>
      <c r="AO106" s="135"/>
      <c r="AP106" s="135"/>
      <c r="AQ106" s="138" t="s">
        <v>102</v>
      </c>
      <c r="AR106" s="74"/>
      <c r="AS106" s="139">
        <v>0</v>
      </c>
      <c r="AT106" s="140">
        <f>ROUND(SUM(AV106:AW106),2)</f>
        <v>0</v>
      </c>
      <c r="AU106" s="141">
        <f>'D.1.4.8 - Měření a regulace'!P125</f>
        <v>0</v>
      </c>
      <c r="AV106" s="140">
        <f>'D.1.4.8 - Měření a regulace'!J37</f>
        <v>0</v>
      </c>
      <c r="AW106" s="140">
        <f>'D.1.4.8 - Měření a regulace'!J38</f>
        <v>0</v>
      </c>
      <c r="AX106" s="140">
        <f>'D.1.4.8 - Měření a regulace'!J39</f>
        <v>0</v>
      </c>
      <c r="AY106" s="140">
        <f>'D.1.4.8 - Měření a regulace'!J40</f>
        <v>0</v>
      </c>
      <c r="AZ106" s="140">
        <f>'D.1.4.8 - Měření a regulace'!F37</f>
        <v>0</v>
      </c>
      <c r="BA106" s="140">
        <f>'D.1.4.8 - Měření a regulace'!F38</f>
        <v>0</v>
      </c>
      <c r="BB106" s="140">
        <f>'D.1.4.8 - Měření a regulace'!F39</f>
        <v>0</v>
      </c>
      <c r="BC106" s="140">
        <f>'D.1.4.8 - Měření a regulace'!F40</f>
        <v>0</v>
      </c>
      <c r="BD106" s="142">
        <f>'D.1.4.8 - Měření a regulace'!F41</f>
        <v>0</v>
      </c>
      <c r="BE106" s="4"/>
      <c r="BT106" s="143" t="s">
        <v>109</v>
      </c>
      <c r="BV106" s="143" t="s">
        <v>85</v>
      </c>
      <c r="BW106" s="143" t="s">
        <v>128</v>
      </c>
      <c r="BX106" s="143" t="s">
        <v>106</v>
      </c>
      <c r="CL106" s="143" t="s">
        <v>19</v>
      </c>
    </row>
    <row r="107" s="4" customFormat="1" ht="16.5" customHeight="1">
      <c r="A107" s="121" t="s">
        <v>87</v>
      </c>
      <c r="B107" s="72"/>
      <c r="C107" s="135"/>
      <c r="D107" s="135"/>
      <c r="E107" s="136" t="s">
        <v>129</v>
      </c>
      <c r="F107" s="136"/>
      <c r="G107" s="136"/>
      <c r="H107" s="136"/>
      <c r="I107" s="136"/>
      <c r="J107" s="135"/>
      <c r="K107" s="136" t="s">
        <v>130</v>
      </c>
      <c r="L107" s="136"/>
      <c r="M107" s="136"/>
      <c r="N107" s="136"/>
      <c r="O107" s="136"/>
      <c r="P107" s="136"/>
      <c r="Q107" s="136"/>
      <c r="R107" s="136"/>
      <c r="S107" s="136"/>
      <c r="T107" s="136"/>
      <c r="U107" s="136"/>
      <c r="V107" s="136"/>
      <c r="W107" s="136"/>
      <c r="X107" s="136"/>
      <c r="Y107" s="136"/>
      <c r="Z107" s="136"/>
      <c r="AA107" s="136"/>
      <c r="AB107" s="136"/>
      <c r="AC107" s="136"/>
      <c r="AD107" s="136"/>
      <c r="AE107" s="136"/>
      <c r="AF107" s="136"/>
      <c r="AG107" s="137">
        <f>'D.1.5 - Sportovní vybavení'!J32</f>
        <v>0</v>
      </c>
      <c r="AH107" s="135"/>
      <c r="AI107" s="135"/>
      <c r="AJ107" s="135"/>
      <c r="AK107" s="135"/>
      <c r="AL107" s="135"/>
      <c r="AM107" s="135"/>
      <c r="AN107" s="137">
        <f>SUM(AG107,AT107)</f>
        <v>0</v>
      </c>
      <c r="AO107" s="135"/>
      <c r="AP107" s="135"/>
      <c r="AQ107" s="138" t="s">
        <v>102</v>
      </c>
      <c r="AR107" s="74"/>
      <c r="AS107" s="139">
        <v>0</v>
      </c>
      <c r="AT107" s="140">
        <f>ROUND(SUM(AV107:AW107),2)</f>
        <v>0</v>
      </c>
      <c r="AU107" s="141">
        <f>'D.1.5 - Sportovní vybavení'!P121</f>
        <v>0</v>
      </c>
      <c r="AV107" s="140">
        <f>'D.1.5 - Sportovní vybavení'!J35</f>
        <v>0</v>
      </c>
      <c r="AW107" s="140">
        <f>'D.1.5 - Sportovní vybavení'!J36</f>
        <v>0</v>
      </c>
      <c r="AX107" s="140">
        <f>'D.1.5 - Sportovní vybavení'!J37</f>
        <v>0</v>
      </c>
      <c r="AY107" s="140">
        <f>'D.1.5 - Sportovní vybavení'!J38</f>
        <v>0</v>
      </c>
      <c r="AZ107" s="140">
        <f>'D.1.5 - Sportovní vybavení'!F35</f>
        <v>0</v>
      </c>
      <c r="BA107" s="140">
        <f>'D.1.5 - Sportovní vybavení'!F36</f>
        <v>0</v>
      </c>
      <c r="BB107" s="140">
        <f>'D.1.5 - Sportovní vybavení'!F37</f>
        <v>0</v>
      </c>
      <c r="BC107" s="140">
        <f>'D.1.5 - Sportovní vybavení'!F38</f>
        <v>0</v>
      </c>
      <c r="BD107" s="142">
        <f>'D.1.5 - Sportovní vybavení'!F39</f>
        <v>0</v>
      </c>
      <c r="BE107" s="4"/>
      <c r="BT107" s="143" t="s">
        <v>93</v>
      </c>
      <c r="BV107" s="143" t="s">
        <v>85</v>
      </c>
      <c r="BW107" s="143" t="s">
        <v>131</v>
      </c>
      <c r="BX107" s="143" t="s">
        <v>99</v>
      </c>
      <c r="CL107" s="143" t="s">
        <v>19</v>
      </c>
    </row>
    <row r="108" s="4" customFormat="1" ht="16.5" customHeight="1">
      <c r="A108" s="121" t="s">
        <v>87</v>
      </c>
      <c r="B108" s="72"/>
      <c r="C108" s="135"/>
      <c r="D108" s="135"/>
      <c r="E108" s="136" t="s">
        <v>132</v>
      </c>
      <c r="F108" s="136"/>
      <c r="G108" s="136"/>
      <c r="H108" s="136"/>
      <c r="I108" s="136"/>
      <c r="J108" s="135"/>
      <c r="K108" s="136" t="s">
        <v>133</v>
      </c>
      <c r="L108" s="136"/>
      <c r="M108" s="136"/>
      <c r="N108" s="136"/>
      <c r="O108" s="136"/>
      <c r="P108" s="136"/>
      <c r="Q108" s="136"/>
      <c r="R108" s="136"/>
      <c r="S108" s="136"/>
      <c r="T108" s="136"/>
      <c r="U108" s="136"/>
      <c r="V108" s="136"/>
      <c r="W108" s="136"/>
      <c r="X108" s="136"/>
      <c r="Y108" s="136"/>
      <c r="Z108" s="136"/>
      <c r="AA108" s="136"/>
      <c r="AB108" s="136"/>
      <c r="AC108" s="136"/>
      <c r="AD108" s="136"/>
      <c r="AE108" s="136"/>
      <c r="AF108" s="136"/>
      <c r="AG108" s="137">
        <f>'D.2.1 - FOTOVOLTAICKÝ SYSTÉM'!J32</f>
        <v>0</v>
      </c>
      <c r="AH108" s="135"/>
      <c r="AI108" s="135"/>
      <c r="AJ108" s="135"/>
      <c r="AK108" s="135"/>
      <c r="AL108" s="135"/>
      <c r="AM108" s="135"/>
      <c r="AN108" s="137">
        <f>SUM(AG108,AT108)</f>
        <v>0</v>
      </c>
      <c r="AO108" s="135"/>
      <c r="AP108" s="135"/>
      <c r="AQ108" s="138" t="s">
        <v>102</v>
      </c>
      <c r="AR108" s="74"/>
      <c r="AS108" s="139">
        <v>0</v>
      </c>
      <c r="AT108" s="140">
        <f>ROUND(SUM(AV108:AW108),2)</f>
        <v>0</v>
      </c>
      <c r="AU108" s="141">
        <f>'D.2.1 - FOTOVOLTAICKÝ SYSTÉM'!P121</f>
        <v>0</v>
      </c>
      <c r="AV108" s="140">
        <f>'D.2.1 - FOTOVOLTAICKÝ SYSTÉM'!J35</f>
        <v>0</v>
      </c>
      <c r="AW108" s="140">
        <f>'D.2.1 - FOTOVOLTAICKÝ SYSTÉM'!J36</f>
        <v>0</v>
      </c>
      <c r="AX108" s="140">
        <f>'D.2.1 - FOTOVOLTAICKÝ SYSTÉM'!J37</f>
        <v>0</v>
      </c>
      <c r="AY108" s="140">
        <f>'D.2.1 - FOTOVOLTAICKÝ SYSTÉM'!J38</f>
        <v>0</v>
      </c>
      <c r="AZ108" s="140">
        <f>'D.2.1 - FOTOVOLTAICKÝ SYSTÉM'!F35</f>
        <v>0</v>
      </c>
      <c r="BA108" s="140">
        <f>'D.2.1 - FOTOVOLTAICKÝ SYSTÉM'!F36</f>
        <v>0</v>
      </c>
      <c r="BB108" s="140">
        <f>'D.2.1 - FOTOVOLTAICKÝ SYSTÉM'!F37</f>
        <v>0</v>
      </c>
      <c r="BC108" s="140">
        <f>'D.2.1 - FOTOVOLTAICKÝ SYSTÉM'!F38</f>
        <v>0</v>
      </c>
      <c r="BD108" s="142">
        <f>'D.2.1 - FOTOVOLTAICKÝ SYSTÉM'!F39</f>
        <v>0</v>
      </c>
      <c r="BE108" s="4"/>
      <c r="BT108" s="143" t="s">
        <v>93</v>
      </c>
      <c r="BV108" s="143" t="s">
        <v>85</v>
      </c>
      <c r="BW108" s="143" t="s">
        <v>134</v>
      </c>
      <c r="BX108" s="143" t="s">
        <v>99</v>
      </c>
      <c r="CL108" s="143" t="s">
        <v>19</v>
      </c>
    </row>
    <row r="109" s="7" customFormat="1" ht="16.5" customHeight="1">
      <c r="A109" s="121" t="s">
        <v>87</v>
      </c>
      <c r="B109" s="122"/>
      <c r="C109" s="123"/>
      <c r="D109" s="124" t="s">
        <v>135</v>
      </c>
      <c r="E109" s="124"/>
      <c r="F109" s="124"/>
      <c r="G109" s="124"/>
      <c r="H109" s="124"/>
      <c r="I109" s="125"/>
      <c r="J109" s="124" t="s">
        <v>136</v>
      </c>
      <c r="K109" s="124"/>
      <c r="L109" s="124"/>
      <c r="M109" s="124"/>
      <c r="N109" s="124"/>
      <c r="O109" s="124"/>
      <c r="P109" s="124"/>
      <c r="Q109" s="124"/>
      <c r="R109" s="124"/>
      <c r="S109" s="124"/>
      <c r="T109" s="124"/>
      <c r="U109" s="124"/>
      <c r="V109" s="124"/>
      <c r="W109" s="124"/>
      <c r="X109" s="124"/>
      <c r="Y109" s="124"/>
      <c r="Z109" s="124"/>
      <c r="AA109" s="124"/>
      <c r="AB109" s="124"/>
      <c r="AC109" s="124"/>
      <c r="AD109" s="124"/>
      <c r="AE109" s="124"/>
      <c r="AF109" s="124"/>
      <c r="AG109" s="126">
        <f>'SO 03 - Komunikace a zpev...'!J30</f>
        <v>0</v>
      </c>
      <c r="AH109" s="125"/>
      <c r="AI109" s="125"/>
      <c r="AJ109" s="125"/>
      <c r="AK109" s="125"/>
      <c r="AL109" s="125"/>
      <c r="AM109" s="125"/>
      <c r="AN109" s="126">
        <f>SUM(AG109,AT109)</f>
        <v>0</v>
      </c>
      <c r="AO109" s="125"/>
      <c r="AP109" s="125"/>
      <c r="AQ109" s="127" t="s">
        <v>90</v>
      </c>
      <c r="AR109" s="128"/>
      <c r="AS109" s="129">
        <v>0</v>
      </c>
      <c r="AT109" s="130">
        <f>ROUND(SUM(AV109:AW109),2)</f>
        <v>0</v>
      </c>
      <c r="AU109" s="131">
        <f>'SO 03 - Komunikace a zpev...'!P128</f>
        <v>0</v>
      </c>
      <c r="AV109" s="130">
        <f>'SO 03 - Komunikace a zpev...'!J33</f>
        <v>0</v>
      </c>
      <c r="AW109" s="130">
        <f>'SO 03 - Komunikace a zpev...'!J34</f>
        <v>0</v>
      </c>
      <c r="AX109" s="130">
        <f>'SO 03 - Komunikace a zpev...'!J35</f>
        <v>0</v>
      </c>
      <c r="AY109" s="130">
        <f>'SO 03 - Komunikace a zpev...'!J36</f>
        <v>0</v>
      </c>
      <c r="AZ109" s="130">
        <f>'SO 03 - Komunikace a zpev...'!F33</f>
        <v>0</v>
      </c>
      <c r="BA109" s="130">
        <f>'SO 03 - Komunikace a zpev...'!F34</f>
        <v>0</v>
      </c>
      <c r="BB109" s="130">
        <f>'SO 03 - Komunikace a zpev...'!F35</f>
        <v>0</v>
      </c>
      <c r="BC109" s="130">
        <f>'SO 03 - Komunikace a zpev...'!F36</f>
        <v>0</v>
      </c>
      <c r="BD109" s="132">
        <f>'SO 03 - Komunikace a zpev...'!F37</f>
        <v>0</v>
      </c>
      <c r="BE109" s="7"/>
      <c r="BT109" s="133" t="s">
        <v>91</v>
      </c>
      <c r="BV109" s="133" t="s">
        <v>85</v>
      </c>
      <c r="BW109" s="133" t="s">
        <v>137</v>
      </c>
      <c r="BX109" s="133" t="s">
        <v>5</v>
      </c>
      <c r="CL109" s="133" t="s">
        <v>19</v>
      </c>
      <c r="CM109" s="133" t="s">
        <v>93</v>
      </c>
    </row>
    <row r="110" s="7" customFormat="1" ht="16.5" customHeight="1">
      <c r="A110" s="121" t="s">
        <v>87</v>
      </c>
      <c r="B110" s="122"/>
      <c r="C110" s="123"/>
      <c r="D110" s="124" t="s">
        <v>138</v>
      </c>
      <c r="E110" s="124"/>
      <c r="F110" s="124"/>
      <c r="G110" s="124"/>
      <c r="H110" s="124"/>
      <c r="I110" s="125"/>
      <c r="J110" s="124" t="s">
        <v>139</v>
      </c>
      <c r="K110" s="124"/>
      <c r="L110" s="124"/>
      <c r="M110" s="124"/>
      <c r="N110" s="124"/>
      <c r="O110" s="124"/>
      <c r="P110" s="124"/>
      <c r="Q110" s="124"/>
      <c r="R110" s="124"/>
      <c r="S110" s="124"/>
      <c r="T110" s="124"/>
      <c r="U110" s="124"/>
      <c r="V110" s="124"/>
      <c r="W110" s="124"/>
      <c r="X110" s="124"/>
      <c r="Y110" s="124"/>
      <c r="Z110" s="124"/>
      <c r="AA110" s="124"/>
      <c r="AB110" s="124"/>
      <c r="AC110" s="124"/>
      <c r="AD110" s="124"/>
      <c r="AE110" s="124"/>
      <c r="AF110" s="124"/>
      <c r="AG110" s="126">
        <f>'SO 04 - Oplocení'!J30</f>
        <v>0</v>
      </c>
      <c r="AH110" s="125"/>
      <c r="AI110" s="125"/>
      <c r="AJ110" s="125"/>
      <c r="AK110" s="125"/>
      <c r="AL110" s="125"/>
      <c r="AM110" s="125"/>
      <c r="AN110" s="126">
        <f>SUM(AG110,AT110)</f>
        <v>0</v>
      </c>
      <c r="AO110" s="125"/>
      <c r="AP110" s="125"/>
      <c r="AQ110" s="127" t="s">
        <v>90</v>
      </c>
      <c r="AR110" s="128"/>
      <c r="AS110" s="129">
        <v>0</v>
      </c>
      <c r="AT110" s="130">
        <f>ROUND(SUM(AV110:AW110),2)</f>
        <v>0</v>
      </c>
      <c r="AU110" s="131">
        <f>'SO 04 - Oplocení'!P122</f>
        <v>0</v>
      </c>
      <c r="AV110" s="130">
        <f>'SO 04 - Oplocení'!J33</f>
        <v>0</v>
      </c>
      <c r="AW110" s="130">
        <f>'SO 04 - Oplocení'!J34</f>
        <v>0</v>
      </c>
      <c r="AX110" s="130">
        <f>'SO 04 - Oplocení'!J35</f>
        <v>0</v>
      </c>
      <c r="AY110" s="130">
        <f>'SO 04 - Oplocení'!J36</f>
        <v>0</v>
      </c>
      <c r="AZ110" s="130">
        <f>'SO 04 - Oplocení'!F33</f>
        <v>0</v>
      </c>
      <c r="BA110" s="130">
        <f>'SO 04 - Oplocení'!F34</f>
        <v>0</v>
      </c>
      <c r="BB110" s="130">
        <f>'SO 04 - Oplocení'!F35</f>
        <v>0</v>
      </c>
      <c r="BC110" s="130">
        <f>'SO 04 - Oplocení'!F36</f>
        <v>0</v>
      </c>
      <c r="BD110" s="132">
        <f>'SO 04 - Oplocení'!F37</f>
        <v>0</v>
      </c>
      <c r="BE110" s="7"/>
      <c r="BT110" s="133" t="s">
        <v>91</v>
      </c>
      <c r="BV110" s="133" t="s">
        <v>85</v>
      </c>
      <c r="BW110" s="133" t="s">
        <v>140</v>
      </c>
      <c r="BX110" s="133" t="s">
        <v>5</v>
      </c>
      <c r="CL110" s="133" t="s">
        <v>19</v>
      </c>
      <c r="CM110" s="133" t="s">
        <v>93</v>
      </c>
    </row>
    <row r="111" s="7" customFormat="1" ht="16.5" customHeight="1">
      <c r="A111" s="121" t="s">
        <v>87</v>
      </c>
      <c r="B111" s="122"/>
      <c r="C111" s="123"/>
      <c r="D111" s="124" t="s">
        <v>141</v>
      </c>
      <c r="E111" s="124"/>
      <c r="F111" s="124"/>
      <c r="G111" s="124"/>
      <c r="H111" s="124"/>
      <c r="I111" s="125"/>
      <c r="J111" s="124" t="s">
        <v>142</v>
      </c>
      <c r="K111" s="124"/>
      <c r="L111" s="124"/>
      <c r="M111" s="124"/>
      <c r="N111" s="124"/>
      <c r="O111" s="124"/>
      <c r="P111" s="124"/>
      <c r="Q111" s="124"/>
      <c r="R111" s="124"/>
      <c r="S111" s="124"/>
      <c r="T111" s="124"/>
      <c r="U111" s="124"/>
      <c r="V111" s="124"/>
      <c r="W111" s="124"/>
      <c r="X111" s="124"/>
      <c r="Y111" s="124"/>
      <c r="Z111" s="124"/>
      <c r="AA111" s="124"/>
      <c r="AB111" s="124"/>
      <c r="AC111" s="124"/>
      <c r="AD111" s="124"/>
      <c r="AE111" s="124"/>
      <c r="AF111" s="124"/>
      <c r="AG111" s="126">
        <f>'SO 05 - Sadové úpravy'!J30</f>
        <v>0</v>
      </c>
      <c r="AH111" s="125"/>
      <c r="AI111" s="125"/>
      <c r="AJ111" s="125"/>
      <c r="AK111" s="125"/>
      <c r="AL111" s="125"/>
      <c r="AM111" s="125"/>
      <c r="AN111" s="126">
        <f>SUM(AG111,AT111)</f>
        <v>0</v>
      </c>
      <c r="AO111" s="125"/>
      <c r="AP111" s="125"/>
      <c r="AQ111" s="127" t="s">
        <v>90</v>
      </c>
      <c r="AR111" s="128"/>
      <c r="AS111" s="129">
        <v>0</v>
      </c>
      <c r="AT111" s="130">
        <f>ROUND(SUM(AV111:AW111),2)</f>
        <v>0</v>
      </c>
      <c r="AU111" s="131">
        <f>'SO 05 - Sadové úpravy'!P119</f>
        <v>0</v>
      </c>
      <c r="AV111" s="130">
        <f>'SO 05 - Sadové úpravy'!J33</f>
        <v>0</v>
      </c>
      <c r="AW111" s="130">
        <f>'SO 05 - Sadové úpravy'!J34</f>
        <v>0</v>
      </c>
      <c r="AX111" s="130">
        <f>'SO 05 - Sadové úpravy'!J35</f>
        <v>0</v>
      </c>
      <c r="AY111" s="130">
        <f>'SO 05 - Sadové úpravy'!J36</f>
        <v>0</v>
      </c>
      <c r="AZ111" s="130">
        <f>'SO 05 - Sadové úpravy'!F33</f>
        <v>0</v>
      </c>
      <c r="BA111" s="130">
        <f>'SO 05 - Sadové úpravy'!F34</f>
        <v>0</v>
      </c>
      <c r="BB111" s="130">
        <f>'SO 05 - Sadové úpravy'!F35</f>
        <v>0</v>
      </c>
      <c r="BC111" s="130">
        <f>'SO 05 - Sadové úpravy'!F36</f>
        <v>0</v>
      </c>
      <c r="BD111" s="132">
        <f>'SO 05 - Sadové úpravy'!F37</f>
        <v>0</v>
      </c>
      <c r="BE111" s="7"/>
      <c r="BT111" s="133" t="s">
        <v>91</v>
      </c>
      <c r="BV111" s="133" t="s">
        <v>85</v>
      </c>
      <c r="BW111" s="133" t="s">
        <v>143</v>
      </c>
      <c r="BX111" s="133" t="s">
        <v>5</v>
      </c>
      <c r="CL111" s="133" t="s">
        <v>19</v>
      </c>
      <c r="CM111" s="133" t="s">
        <v>93</v>
      </c>
    </row>
    <row r="112" s="7" customFormat="1" ht="16.5" customHeight="1">
      <c r="A112" s="7"/>
      <c r="B112" s="122"/>
      <c r="C112" s="123"/>
      <c r="D112" s="124" t="s">
        <v>144</v>
      </c>
      <c r="E112" s="124"/>
      <c r="F112" s="124"/>
      <c r="G112" s="124"/>
      <c r="H112" s="124"/>
      <c r="I112" s="125"/>
      <c r="J112" s="124" t="s">
        <v>145</v>
      </c>
      <c r="K112" s="124"/>
      <c r="L112" s="124"/>
      <c r="M112" s="124"/>
      <c r="N112" s="124"/>
      <c r="O112" s="124"/>
      <c r="P112" s="124"/>
      <c r="Q112" s="124"/>
      <c r="R112" s="124"/>
      <c r="S112" s="124"/>
      <c r="T112" s="124"/>
      <c r="U112" s="124"/>
      <c r="V112" s="124"/>
      <c r="W112" s="124"/>
      <c r="X112" s="124"/>
      <c r="Y112" s="124"/>
      <c r="Z112" s="124"/>
      <c r="AA112" s="124"/>
      <c r="AB112" s="124"/>
      <c r="AC112" s="124"/>
      <c r="AD112" s="124"/>
      <c r="AE112" s="124"/>
      <c r="AF112" s="124"/>
      <c r="AG112" s="134">
        <f>ROUND(SUM(AG113:AG116),2)</f>
        <v>0</v>
      </c>
      <c r="AH112" s="125"/>
      <c r="AI112" s="125"/>
      <c r="AJ112" s="125"/>
      <c r="AK112" s="125"/>
      <c r="AL112" s="125"/>
      <c r="AM112" s="125"/>
      <c r="AN112" s="126">
        <f>SUM(AG112,AT112)</f>
        <v>0</v>
      </c>
      <c r="AO112" s="125"/>
      <c r="AP112" s="125"/>
      <c r="AQ112" s="127" t="s">
        <v>90</v>
      </c>
      <c r="AR112" s="128"/>
      <c r="AS112" s="129">
        <f>ROUND(SUM(AS113:AS116),2)</f>
        <v>0</v>
      </c>
      <c r="AT112" s="130">
        <f>ROUND(SUM(AV112:AW112),2)</f>
        <v>0</v>
      </c>
      <c r="AU112" s="131">
        <f>ROUND(SUM(AU113:AU116),5)</f>
        <v>0</v>
      </c>
      <c r="AV112" s="130">
        <f>ROUND(AZ112*L29,2)</f>
        <v>0</v>
      </c>
      <c r="AW112" s="130">
        <f>ROUND(BA112*L30,2)</f>
        <v>0</v>
      </c>
      <c r="AX112" s="130">
        <f>ROUND(BB112*L29,2)</f>
        <v>0</v>
      </c>
      <c r="AY112" s="130">
        <f>ROUND(BC112*L30,2)</f>
        <v>0</v>
      </c>
      <c r="AZ112" s="130">
        <f>ROUND(SUM(AZ113:AZ116),2)</f>
        <v>0</v>
      </c>
      <c r="BA112" s="130">
        <f>ROUND(SUM(BA113:BA116),2)</f>
        <v>0</v>
      </c>
      <c r="BB112" s="130">
        <f>ROUND(SUM(BB113:BB116),2)</f>
        <v>0</v>
      </c>
      <c r="BC112" s="130">
        <f>ROUND(SUM(BC113:BC116),2)</f>
        <v>0</v>
      </c>
      <c r="BD112" s="132">
        <f>ROUND(SUM(BD113:BD116),2)</f>
        <v>0</v>
      </c>
      <c r="BE112" s="7"/>
      <c r="BS112" s="133" t="s">
        <v>82</v>
      </c>
      <c r="BT112" s="133" t="s">
        <v>91</v>
      </c>
      <c r="BU112" s="133" t="s">
        <v>84</v>
      </c>
      <c r="BV112" s="133" t="s">
        <v>85</v>
      </c>
      <c r="BW112" s="133" t="s">
        <v>146</v>
      </c>
      <c r="BX112" s="133" t="s">
        <v>5</v>
      </c>
      <c r="CL112" s="133" t="s">
        <v>19</v>
      </c>
      <c r="CM112" s="133" t="s">
        <v>93</v>
      </c>
    </row>
    <row r="113" s="4" customFormat="1" ht="16.5" customHeight="1">
      <c r="A113" s="121" t="s">
        <v>87</v>
      </c>
      <c r="B113" s="72"/>
      <c r="C113" s="135"/>
      <c r="D113" s="135"/>
      <c r="E113" s="136" t="s">
        <v>147</v>
      </c>
      <c r="F113" s="136"/>
      <c r="G113" s="136"/>
      <c r="H113" s="136"/>
      <c r="I113" s="136"/>
      <c r="J113" s="135"/>
      <c r="K113" s="136" t="s">
        <v>148</v>
      </c>
      <c r="L113" s="136"/>
      <c r="M113" s="136"/>
      <c r="N113" s="136"/>
      <c r="O113" s="136"/>
      <c r="P113" s="136"/>
      <c r="Q113" s="136"/>
      <c r="R113" s="136"/>
      <c r="S113" s="136"/>
      <c r="T113" s="136"/>
      <c r="U113" s="136"/>
      <c r="V113" s="136"/>
      <c r="W113" s="136"/>
      <c r="X113" s="136"/>
      <c r="Y113" s="136"/>
      <c r="Z113" s="136"/>
      <c r="AA113" s="136"/>
      <c r="AB113" s="136"/>
      <c r="AC113" s="136"/>
      <c r="AD113" s="136"/>
      <c r="AE113" s="136"/>
      <c r="AF113" s="136"/>
      <c r="AG113" s="137">
        <f>'IO 01 - Vodovodní přípojka '!J32</f>
        <v>0</v>
      </c>
      <c r="AH113" s="135"/>
      <c r="AI113" s="135"/>
      <c r="AJ113" s="135"/>
      <c r="AK113" s="135"/>
      <c r="AL113" s="135"/>
      <c r="AM113" s="135"/>
      <c r="AN113" s="137">
        <f>SUM(AG113,AT113)</f>
        <v>0</v>
      </c>
      <c r="AO113" s="135"/>
      <c r="AP113" s="135"/>
      <c r="AQ113" s="138" t="s">
        <v>102</v>
      </c>
      <c r="AR113" s="74"/>
      <c r="AS113" s="139">
        <v>0</v>
      </c>
      <c r="AT113" s="140">
        <f>ROUND(SUM(AV113:AW113),2)</f>
        <v>0</v>
      </c>
      <c r="AU113" s="141">
        <f>'IO 01 - Vodovodní přípojka '!P121</f>
        <v>0</v>
      </c>
      <c r="AV113" s="140">
        <f>'IO 01 - Vodovodní přípojka '!J35</f>
        <v>0</v>
      </c>
      <c r="AW113" s="140">
        <f>'IO 01 - Vodovodní přípojka '!J36</f>
        <v>0</v>
      </c>
      <c r="AX113" s="140">
        <f>'IO 01 - Vodovodní přípojka '!J37</f>
        <v>0</v>
      </c>
      <c r="AY113" s="140">
        <f>'IO 01 - Vodovodní přípojka '!J38</f>
        <v>0</v>
      </c>
      <c r="AZ113" s="140">
        <f>'IO 01 - Vodovodní přípojka '!F35</f>
        <v>0</v>
      </c>
      <c r="BA113" s="140">
        <f>'IO 01 - Vodovodní přípojka '!F36</f>
        <v>0</v>
      </c>
      <c r="BB113" s="140">
        <f>'IO 01 - Vodovodní přípojka '!F37</f>
        <v>0</v>
      </c>
      <c r="BC113" s="140">
        <f>'IO 01 - Vodovodní přípojka '!F38</f>
        <v>0</v>
      </c>
      <c r="BD113" s="142">
        <f>'IO 01 - Vodovodní přípojka '!F39</f>
        <v>0</v>
      </c>
      <c r="BE113" s="4"/>
      <c r="BT113" s="143" t="s">
        <v>93</v>
      </c>
      <c r="BV113" s="143" t="s">
        <v>85</v>
      </c>
      <c r="BW113" s="143" t="s">
        <v>149</v>
      </c>
      <c r="BX113" s="143" t="s">
        <v>146</v>
      </c>
      <c r="CL113" s="143" t="s">
        <v>19</v>
      </c>
    </row>
    <row r="114" s="4" customFormat="1" ht="16.5" customHeight="1">
      <c r="A114" s="121" t="s">
        <v>87</v>
      </c>
      <c r="B114" s="72"/>
      <c r="C114" s="135"/>
      <c r="D114" s="135"/>
      <c r="E114" s="136" t="s">
        <v>150</v>
      </c>
      <c r="F114" s="136"/>
      <c r="G114" s="136"/>
      <c r="H114" s="136"/>
      <c r="I114" s="136"/>
      <c r="J114" s="135"/>
      <c r="K114" s="136" t="s">
        <v>151</v>
      </c>
      <c r="L114" s="136"/>
      <c r="M114" s="136"/>
      <c r="N114" s="136"/>
      <c r="O114" s="136"/>
      <c r="P114" s="136"/>
      <c r="Q114" s="136"/>
      <c r="R114" s="136"/>
      <c r="S114" s="136"/>
      <c r="T114" s="136"/>
      <c r="U114" s="136"/>
      <c r="V114" s="136"/>
      <c r="W114" s="136"/>
      <c r="X114" s="136"/>
      <c r="Y114" s="136"/>
      <c r="Z114" s="136"/>
      <c r="AA114" s="136"/>
      <c r="AB114" s="136"/>
      <c r="AC114" s="136"/>
      <c r="AD114" s="136"/>
      <c r="AE114" s="136"/>
      <c r="AF114" s="136"/>
      <c r="AG114" s="137">
        <f>'IO 02 - Dešťová kanalizac...'!J32</f>
        <v>0</v>
      </c>
      <c r="AH114" s="135"/>
      <c r="AI114" s="135"/>
      <c r="AJ114" s="135"/>
      <c r="AK114" s="135"/>
      <c r="AL114" s="135"/>
      <c r="AM114" s="135"/>
      <c r="AN114" s="137">
        <f>SUM(AG114,AT114)</f>
        <v>0</v>
      </c>
      <c r="AO114" s="135"/>
      <c r="AP114" s="135"/>
      <c r="AQ114" s="138" t="s">
        <v>102</v>
      </c>
      <c r="AR114" s="74"/>
      <c r="AS114" s="139">
        <v>0</v>
      </c>
      <c r="AT114" s="140">
        <f>ROUND(SUM(AV114:AW114),2)</f>
        <v>0</v>
      </c>
      <c r="AU114" s="141">
        <f>'IO 02 - Dešťová kanalizac...'!P121</f>
        <v>0</v>
      </c>
      <c r="AV114" s="140">
        <f>'IO 02 - Dešťová kanalizac...'!J35</f>
        <v>0</v>
      </c>
      <c r="AW114" s="140">
        <f>'IO 02 - Dešťová kanalizac...'!J36</f>
        <v>0</v>
      </c>
      <c r="AX114" s="140">
        <f>'IO 02 - Dešťová kanalizac...'!J37</f>
        <v>0</v>
      </c>
      <c r="AY114" s="140">
        <f>'IO 02 - Dešťová kanalizac...'!J38</f>
        <v>0</v>
      </c>
      <c r="AZ114" s="140">
        <f>'IO 02 - Dešťová kanalizac...'!F35</f>
        <v>0</v>
      </c>
      <c r="BA114" s="140">
        <f>'IO 02 - Dešťová kanalizac...'!F36</f>
        <v>0</v>
      </c>
      <c r="BB114" s="140">
        <f>'IO 02 - Dešťová kanalizac...'!F37</f>
        <v>0</v>
      </c>
      <c r="BC114" s="140">
        <f>'IO 02 - Dešťová kanalizac...'!F38</f>
        <v>0</v>
      </c>
      <c r="BD114" s="142">
        <f>'IO 02 - Dešťová kanalizac...'!F39</f>
        <v>0</v>
      </c>
      <c r="BE114" s="4"/>
      <c r="BT114" s="143" t="s">
        <v>93</v>
      </c>
      <c r="BV114" s="143" t="s">
        <v>85</v>
      </c>
      <c r="BW114" s="143" t="s">
        <v>152</v>
      </c>
      <c r="BX114" s="143" t="s">
        <v>146</v>
      </c>
      <c r="CL114" s="143" t="s">
        <v>19</v>
      </c>
    </row>
    <row r="115" s="4" customFormat="1" ht="16.5" customHeight="1">
      <c r="A115" s="121" t="s">
        <v>87</v>
      </c>
      <c r="B115" s="72"/>
      <c r="C115" s="135"/>
      <c r="D115" s="135"/>
      <c r="E115" s="136" t="s">
        <v>153</v>
      </c>
      <c r="F115" s="136"/>
      <c r="G115" s="136"/>
      <c r="H115" s="136"/>
      <c r="I115" s="136"/>
      <c r="J115" s="135"/>
      <c r="K115" s="136" t="s">
        <v>154</v>
      </c>
      <c r="L115" s="136"/>
      <c r="M115" s="136"/>
      <c r="N115" s="136"/>
      <c r="O115" s="136"/>
      <c r="P115" s="136"/>
      <c r="Q115" s="136"/>
      <c r="R115" s="136"/>
      <c r="S115" s="136"/>
      <c r="T115" s="136"/>
      <c r="U115" s="136"/>
      <c r="V115" s="136"/>
      <c r="W115" s="136"/>
      <c r="X115" s="136"/>
      <c r="Y115" s="136"/>
      <c r="Z115" s="136"/>
      <c r="AA115" s="136"/>
      <c r="AB115" s="136"/>
      <c r="AC115" s="136"/>
      <c r="AD115" s="136"/>
      <c r="AE115" s="136"/>
      <c r="AF115" s="136"/>
      <c r="AG115" s="137">
        <f>'IO 03 - Splašková kanaliz...'!J32</f>
        <v>0</v>
      </c>
      <c r="AH115" s="135"/>
      <c r="AI115" s="135"/>
      <c r="AJ115" s="135"/>
      <c r="AK115" s="135"/>
      <c r="AL115" s="135"/>
      <c r="AM115" s="135"/>
      <c r="AN115" s="137">
        <f>SUM(AG115,AT115)</f>
        <v>0</v>
      </c>
      <c r="AO115" s="135"/>
      <c r="AP115" s="135"/>
      <c r="AQ115" s="138" t="s">
        <v>102</v>
      </c>
      <c r="AR115" s="74"/>
      <c r="AS115" s="139">
        <v>0</v>
      </c>
      <c r="AT115" s="140">
        <f>ROUND(SUM(AV115:AW115),2)</f>
        <v>0</v>
      </c>
      <c r="AU115" s="141">
        <f>'IO 03 - Splašková kanaliz...'!P121</f>
        <v>0</v>
      </c>
      <c r="AV115" s="140">
        <f>'IO 03 - Splašková kanaliz...'!J35</f>
        <v>0</v>
      </c>
      <c r="AW115" s="140">
        <f>'IO 03 - Splašková kanaliz...'!J36</f>
        <v>0</v>
      </c>
      <c r="AX115" s="140">
        <f>'IO 03 - Splašková kanaliz...'!J37</f>
        <v>0</v>
      </c>
      <c r="AY115" s="140">
        <f>'IO 03 - Splašková kanaliz...'!J38</f>
        <v>0</v>
      </c>
      <c r="AZ115" s="140">
        <f>'IO 03 - Splašková kanaliz...'!F35</f>
        <v>0</v>
      </c>
      <c r="BA115" s="140">
        <f>'IO 03 - Splašková kanaliz...'!F36</f>
        <v>0</v>
      </c>
      <c r="BB115" s="140">
        <f>'IO 03 - Splašková kanaliz...'!F37</f>
        <v>0</v>
      </c>
      <c r="BC115" s="140">
        <f>'IO 03 - Splašková kanaliz...'!F38</f>
        <v>0</v>
      </c>
      <c r="BD115" s="142">
        <f>'IO 03 - Splašková kanaliz...'!F39</f>
        <v>0</v>
      </c>
      <c r="BE115" s="4"/>
      <c r="BT115" s="143" t="s">
        <v>93</v>
      </c>
      <c r="BV115" s="143" t="s">
        <v>85</v>
      </c>
      <c r="BW115" s="143" t="s">
        <v>155</v>
      </c>
      <c r="BX115" s="143" t="s">
        <v>146</v>
      </c>
      <c r="CL115" s="143" t="s">
        <v>19</v>
      </c>
    </row>
    <row r="116" s="4" customFormat="1" ht="16.5" customHeight="1">
      <c r="A116" s="121" t="s">
        <v>87</v>
      </c>
      <c r="B116" s="72"/>
      <c r="C116" s="135"/>
      <c r="D116" s="135"/>
      <c r="E116" s="136" t="s">
        <v>156</v>
      </c>
      <c r="F116" s="136"/>
      <c r="G116" s="136"/>
      <c r="H116" s="136"/>
      <c r="I116" s="136"/>
      <c r="J116" s="135"/>
      <c r="K116" s="136" t="s">
        <v>157</v>
      </c>
      <c r="L116" s="136"/>
      <c r="M116" s="136"/>
      <c r="N116" s="136"/>
      <c r="O116" s="136"/>
      <c r="P116" s="136"/>
      <c r="Q116" s="136"/>
      <c r="R116" s="136"/>
      <c r="S116" s="136"/>
      <c r="T116" s="136"/>
      <c r="U116" s="136"/>
      <c r="V116" s="136"/>
      <c r="W116" s="136"/>
      <c r="X116" s="136"/>
      <c r="Y116" s="136"/>
      <c r="Z116" s="136"/>
      <c r="AA116" s="136"/>
      <c r="AB116" s="136"/>
      <c r="AC116" s="136"/>
      <c r="AD116" s="136"/>
      <c r="AE116" s="136"/>
      <c r="AF116" s="136"/>
      <c r="AG116" s="137">
        <f>'IO 04 - Přípojka plynu '!J32</f>
        <v>0</v>
      </c>
      <c r="AH116" s="135"/>
      <c r="AI116" s="135"/>
      <c r="AJ116" s="135"/>
      <c r="AK116" s="135"/>
      <c r="AL116" s="135"/>
      <c r="AM116" s="135"/>
      <c r="AN116" s="137">
        <f>SUM(AG116,AT116)</f>
        <v>0</v>
      </c>
      <c r="AO116" s="135"/>
      <c r="AP116" s="135"/>
      <c r="AQ116" s="138" t="s">
        <v>102</v>
      </c>
      <c r="AR116" s="74"/>
      <c r="AS116" s="145">
        <v>0</v>
      </c>
      <c r="AT116" s="146">
        <f>ROUND(SUM(AV116:AW116),2)</f>
        <v>0</v>
      </c>
      <c r="AU116" s="147">
        <f>'IO 04 - Přípojka plynu '!P121</f>
        <v>0</v>
      </c>
      <c r="AV116" s="146">
        <f>'IO 04 - Přípojka plynu '!J35</f>
        <v>0</v>
      </c>
      <c r="AW116" s="146">
        <f>'IO 04 - Přípojka plynu '!J36</f>
        <v>0</v>
      </c>
      <c r="AX116" s="146">
        <f>'IO 04 - Přípojka plynu '!J37</f>
        <v>0</v>
      </c>
      <c r="AY116" s="146">
        <f>'IO 04 - Přípojka plynu '!J38</f>
        <v>0</v>
      </c>
      <c r="AZ116" s="146">
        <f>'IO 04 - Přípojka plynu '!F35</f>
        <v>0</v>
      </c>
      <c r="BA116" s="146">
        <f>'IO 04 - Přípojka plynu '!F36</f>
        <v>0</v>
      </c>
      <c r="BB116" s="146">
        <f>'IO 04 - Přípojka plynu '!F37</f>
        <v>0</v>
      </c>
      <c r="BC116" s="146">
        <f>'IO 04 - Přípojka plynu '!F38</f>
        <v>0</v>
      </c>
      <c r="BD116" s="148">
        <f>'IO 04 - Přípojka plynu '!F39</f>
        <v>0</v>
      </c>
      <c r="BE116" s="4"/>
      <c r="BT116" s="143" t="s">
        <v>93</v>
      </c>
      <c r="BV116" s="143" t="s">
        <v>85</v>
      </c>
      <c r="BW116" s="143" t="s">
        <v>158</v>
      </c>
      <c r="BX116" s="143" t="s">
        <v>146</v>
      </c>
      <c r="CL116" s="143" t="s">
        <v>19</v>
      </c>
    </row>
    <row r="117" s="2" customFormat="1" ht="30" customHeight="1">
      <c r="A117" s="40"/>
      <c r="B117" s="41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6"/>
      <c r="AS117" s="40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</row>
    <row r="118" s="2" customFormat="1" ht="6.96" customHeight="1">
      <c r="A118" s="40"/>
      <c r="B118" s="68"/>
      <c r="C118" s="69"/>
      <c r="D118" s="69"/>
      <c r="E118" s="69"/>
      <c r="F118" s="69"/>
      <c r="G118" s="69"/>
      <c r="H118" s="69"/>
      <c r="I118" s="69"/>
      <c r="J118" s="69"/>
      <c r="K118" s="69"/>
      <c r="L118" s="69"/>
      <c r="M118" s="69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  <c r="Z118" s="69"/>
      <c r="AA118" s="69"/>
      <c r="AB118" s="69"/>
      <c r="AC118" s="69"/>
      <c r="AD118" s="69"/>
      <c r="AE118" s="69"/>
      <c r="AF118" s="69"/>
      <c r="AG118" s="69"/>
      <c r="AH118" s="69"/>
      <c r="AI118" s="69"/>
      <c r="AJ118" s="69"/>
      <c r="AK118" s="69"/>
      <c r="AL118" s="69"/>
      <c r="AM118" s="69"/>
      <c r="AN118" s="69"/>
      <c r="AO118" s="69"/>
      <c r="AP118" s="69"/>
      <c r="AQ118" s="69"/>
      <c r="AR118" s="46"/>
      <c r="AS118" s="40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</row>
  </sheetData>
  <sheetProtection sheet="1" formatColumns="0" formatRows="0" objects="1" scenarios="1" spinCount="100000" saltValue="J9w77x2ls761YNVAbUTcsJt25OfECLCAKVJIk3JdAkp4IRbLWmwo2MNcd/NSjE5qzx1SHA4gglbNAWf0RkZC2A==" hashValue="VdH0HzphavBqWHu9Dnbzgo0b66bQYC2I8nEo3aYACAYrOj0GdJEWXwIZoamLPoPnPHW06dWi+djtawOjA+b3Jg==" algorithmName="SHA-512" password="E785"/>
  <mergeCells count="126">
    <mergeCell ref="L85:AO85"/>
    <mergeCell ref="AM87:AN87"/>
    <mergeCell ref="AS89:AT91"/>
    <mergeCell ref="AM89:AP89"/>
    <mergeCell ref="AM90:AP90"/>
    <mergeCell ref="I92:AF92"/>
    <mergeCell ref="C92:G92"/>
    <mergeCell ref="J95:AF95"/>
    <mergeCell ref="D95:H95"/>
    <mergeCell ref="D96:H96"/>
    <mergeCell ref="J96:AF96"/>
    <mergeCell ref="D97:H97"/>
    <mergeCell ref="J97:AF97"/>
    <mergeCell ref="K98:AF98"/>
    <mergeCell ref="E98:I98"/>
    <mergeCell ref="K99:AF99"/>
    <mergeCell ref="E99:I99"/>
    <mergeCell ref="L100:AF100"/>
    <mergeCell ref="F100:J100"/>
    <mergeCell ref="F101:J101"/>
    <mergeCell ref="L101:AF101"/>
    <mergeCell ref="AG92:AM92"/>
    <mergeCell ref="AN92:AP92"/>
    <mergeCell ref="AN95:AP95"/>
    <mergeCell ref="AG95:AM95"/>
    <mergeCell ref="AN96:AP96"/>
    <mergeCell ref="AG96:AM96"/>
    <mergeCell ref="AN97:AP97"/>
    <mergeCell ref="AG97:AM97"/>
    <mergeCell ref="AG98:AM98"/>
    <mergeCell ref="AN98:AP98"/>
    <mergeCell ref="AN99:AP99"/>
    <mergeCell ref="AG99:AM99"/>
    <mergeCell ref="AG100:AM100"/>
    <mergeCell ref="AN100:AP100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  <mergeCell ref="AG101:AM101"/>
    <mergeCell ref="AN101:AP101"/>
    <mergeCell ref="AG102:AM102"/>
    <mergeCell ref="AN102:AP102"/>
    <mergeCell ref="AN103:AP103"/>
    <mergeCell ref="AG103:AM103"/>
    <mergeCell ref="AG104:AM104"/>
    <mergeCell ref="AN104:AP104"/>
    <mergeCell ref="AN105:AP105"/>
    <mergeCell ref="AG105:AM105"/>
    <mergeCell ref="AN106:AP106"/>
    <mergeCell ref="AG106:AM106"/>
    <mergeCell ref="AG107:AM107"/>
    <mergeCell ref="AN107:AP107"/>
    <mergeCell ref="AN108:AP108"/>
    <mergeCell ref="AG108:AM108"/>
    <mergeCell ref="AN109:AP109"/>
    <mergeCell ref="AG109:AM109"/>
    <mergeCell ref="AG110:AM110"/>
    <mergeCell ref="AN110:AP110"/>
    <mergeCell ref="AG111:AM111"/>
    <mergeCell ref="AN111:AP111"/>
    <mergeCell ref="AG112:AM112"/>
    <mergeCell ref="AN112:AP112"/>
    <mergeCell ref="AG113:AM113"/>
    <mergeCell ref="AN113:AP113"/>
    <mergeCell ref="AN114:AP114"/>
    <mergeCell ref="AG114:AM114"/>
    <mergeCell ref="AG115:AM115"/>
    <mergeCell ref="AN115:AP115"/>
    <mergeCell ref="AN116:AP116"/>
    <mergeCell ref="AG116:AM116"/>
    <mergeCell ref="F102:J102"/>
    <mergeCell ref="L102:AF102"/>
    <mergeCell ref="F103:J103"/>
    <mergeCell ref="L103:AF103"/>
    <mergeCell ref="L104:AF104"/>
    <mergeCell ref="F104:J104"/>
    <mergeCell ref="L105:AF105"/>
    <mergeCell ref="F105:J105"/>
    <mergeCell ref="F106:J106"/>
    <mergeCell ref="L106:AF106"/>
    <mergeCell ref="E107:I107"/>
    <mergeCell ref="K107:AF107"/>
    <mergeCell ref="K108:AF108"/>
    <mergeCell ref="E108:I108"/>
    <mergeCell ref="D109:H109"/>
    <mergeCell ref="J109:AF109"/>
    <mergeCell ref="J110:AF110"/>
    <mergeCell ref="D110:H110"/>
    <mergeCell ref="J111:AF111"/>
    <mergeCell ref="D111:H111"/>
    <mergeCell ref="J112:AF112"/>
    <mergeCell ref="D112:H112"/>
    <mergeCell ref="K113:AF113"/>
    <mergeCell ref="E113:I113"/>
    <mergeCell ref="K114:AF114"/>
    <mergeCell ref="E114:I114"/>
    <mergeCell ref="K115:AF115"/>
    <mergeCell ref="E115:I115"/>
    <mergeCell ref="E116:I116"/>
    <mergeCell ref="K116:AF116"/>
  </mergeCells>
  <hyperlinks>
    <hyperlink ref="A95" location="'VON - Vedlejší a ostatní ...'!C2" display="/"/>
    <hyperlink ref="A96" location="'SO 01 - Příprava území'!C2" display="/"/>
    <hyperlink ref="A98" location="'D.1.1-2 - Architektonicko...'!C2" display="/"/>
    <hyperlink ref="A100" location="'D.1.4.1 - Zdravotně techn...'!C2" display="/"/>
    <hyperlink ref="A101" location="'D.1.4.2 - Vzduchotechnika'!C2" display="/"/>
    <hyperlink ref="A102" location="'D.1.4.3 - Vytápění'!C2" display="/"/>
    <hyperlink ref="A103" location="'D.1.4.4 - Silnoproudá ele...'!C2" display="/"/>
    <hyperlink ref="A104" location="'D.1.4.5 - Slaboproudá ele...'!C2" display="/"/>
    <hyperlink ref="A105" location="'D.1.4.6 - Plynoinstalace'!C2" display="/"/>
    <hyperlink ref="A106" location="'D.1.4.8 - Měření a regulace'!C2" display="/"/>
    <hyperlink ref="A107" location="'D.1.5 - Sportovní vybavení'!C2" display="/"/>
    <hyperlink ref="A108" location="'D.2.1 - FOTOVOLTAICKÝ SYSTÉM'!C2" display="/"/>
    <hyperlink ref="A109" location="'SO 03 - Komunikace a zpev...'!C2" display="/"/>
    <hyperlink ref="A110" location="'SO 04 - Oplocení'!C2" display="/"/>
    <hyperlink ref="A111" location="'SO 05 - Sadové úpravy'!C2" display="/"/>
    <hyperlink ref="A113" location="'IO 01 - Vodovodní přípojka '!C2" display="/"/>
    <hyperlink ref="A114" location="'IO 02 - Dešťová kanalizac...'!C2" display="/"/>
    <hyperlink ref="A115" location="'IO 03 - Splašková kanaliz...'!C2" display="/"/>
    <hyperlink ref="A116" location="'IO 04 - Přípojka plynu 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125</v>
      </c>
    </row>
    <row r="3" s="1" customFormat="1" ht="6.96" customHeight="1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21"/>
      <c r="AT3" s="18" t="s">
        <v>93</v>
      </c>
    </row>
    <row r="4" s="1" customFormat="1" ht="24.96" customHeight="1">
      <c r="B4" s="21"/>
      <c r="D4" s="151" t="s">
        <v>159</v>
      </c>
      <c r="L4" s="21"/>
      <c r="M4" s="15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3" t="s">
        <v>16</v>
      </c>
      <c r="L6" s="21"/>
    </row>
    <row r="7" s="1" customFormat="1" ht="16.5" customHeight="1">
      <c r="B7" s="21"/>
      <c r="E7" s="154" t="str">
        <f>'Rekapitulace stavby'!K6</f>
        <v>SPORTOVNÍ HALA _ SLEZSKÁ OSTRAVA</v>
      </c>
      <c r="F7" s="153"/>
      <c r="G7" s="153"/>
      <c r="H7" s="153"/>
      <c r="L7" s="21"/>
    </row>
    <row r="8">
      <c r="B8" s="21"/>
      <c r="D8" s="153" t="s">
        <v>160</v>
      </c>
      <c r="L8" s="21"/>
    </row>
    <row r="9" s="1" customFormat="1" ht="16.5" customHeight="1">
      <c r="B9" s="21"/>
      <c r="E9" s="154" t="s">
        <v>319</v>
      </c>
      <c r="F9" s="1"/>
      <c r="G9" s="1"/>
      <c r="H9" s="1"/>
      <c r="L9" s="21"/>
    </row>
    <row r="10" s="1" customFormat="1" ht="12" customHeight="1">
      <c r="B10" s="21"/>
      <c r="D10" s="153" t="s">
        <v>320</v>
      </c>
      <c r="L10" s="21"/>
    </row>
    <row r="11" s="2" customFormat="1" ht="16.5" customHeight="1">
      <c r="A11" s="40"/>
      <c r="B11" s="46"/>
      <c r="C11" s="40"/>
      <c r="D11" s="40"/>
      <c r="E11" s="165" t="s">
        <v>1819</v>
      </c>
      <c r="F11" s="40"/>
      <c r="G11" s="40"/>
      <c r="H11" s="40"/>
      <c r="I11" s="40"/>
      <c r="J11" s="40"/>
      <c r="K11" s="40"/>
      <c r="L11" s="65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53" t="s">
        <v>1820</v>
      </c>
      <c r="E12" s="40"/>
      <c r="F12" s="40"/>
      <c r="G12" s="40"/>
      <c r="H12" s="40"/>
      <c r="I12" s="40"/>
      <c r="J12" s="40"/>
      <c r="K12" s="40"/>
      <c r="L12" s="65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6.5" customHeight="1">
      <c r="A13" s="40"/>
      <c r="B13" s="46"/>
      <c r="C13" s="40"/>
      <c r="D13" s="40"/>
      <c r="E13" s="155" t="s">
        <v>1838</v>
      </c>
      <c r="F13" s="40"/>
      <c r="G13" s="40"/>
      <c r="H13" s="40"/>
      <c r="I13" s="40"/>
      <c r="J13" s="40"/>
      <c r="K13" s="40"/>
      <c r="L13" s="65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>
      <c r="A14" s="40"/>
      <c r="B14" s="46"/>
      <c r="C14" s="40"/>
      <c r="D14" s="40"/>
      <c r="E14" s="40"/>
      <c r="F14" s="40"/>
      <c r="G14" s="40"/>
      <c r="H14" s="40"/>
      <c r="I14" s="40"/>
      <c r="J14" s="40"/>
      <c r="K14" s="40"/>
      <c r="L14" s="65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2" customHeight="1">
      <c r="A15" s="40"/>
      <c r="B15" s="46"/>
      <c r="C15" s="40"/>
      <c r="D15" s="153" t="s">
        <v>18</v>
      </c>
      <c r="E15" s="40"/>
      <c r="F15" s="143" t="s">
        <v>19</v>
      </c>
      <c r="G15" s="40"/>
      <c r="H15" s="40"/>
      <c r="I15" s="153" t="s">
        <v>20</v>
      </c>
      <c r="J15" s="143" t="s">
        <v>1</v>
      </c>
      <c r="K15" s="40"/>
      <c r="L15" s="65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53" t="s">
        <v>22</v>
      </c>
      <c r="E16" s="40"/>
      <c r="F16" s="143" t="s">
        <v>23</v>
      </c>
      <c r="G16" s="40"/>
      <c r="H16" s="40"/>
      <c r="I16" s="153" t="s">
        <v>24</v>
      </c>
      <c r="J16" s="156" t="str">
        <f>'Rekapitulace stavby'!AN8</f>
        <v>13. 3. 2020</v>
      </c>
      <c r="K16" s="40"/>
      <c r="L16" s="65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0.8" customHeight="1">
      <c r="A17" s="40"/>
      <c r="B17" s="46"/>
      <c r="C17" s="40"/>
      <c r="D17" s="40"/>
      <c r="E17" s="40"/>
      <c r="F17" s="40"/>
      <c r="G17" s="40"/>
      <c r="H17" s="40"/>
      <c r="I17" s="40"/>
      <c r="J17" s="40"/>
      <c r="K17" s="40"/>
      <c r="L17" s="65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2" customHeight="1">
      <c r="A18" s="40"/>
      <c r="B18" s="46"/>
      <c r="C18" s="40"/>
      <c r="D18" s="153" t="s">
        <v>30</v>
      </c>
      <c r="E18" s="40"/>
      <c r="F18" s="40"/>
      <c r="G18" s="40"/>
      <c r="H18" s="40"/>
      <c r="I18" s="153" t="s">
        <v>31</v>
      </c>
      <c r="J18" s="143" t="s">
        <v>1</v>
      </c>
      <c r="K18" s="40"/>
      <c r="L18" s="65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8" customHeight="1">
      <c r="A19" s="40"/>
      <c r="B19" s="46"/>
      <c r="C19" s="40"/>
      <c r="D19" s="40"/>
      <c r="E19" s="143" t="s">
        <v>32</v>
      </c>
      <c r="F19" s="40"/>
      <c r="G19" s="40"/>
      <c r="H19" s="40"/>
      <c r="I19" s="153" t="s">
        <v>33</v>
      </c>
      <c r="J19" s="143" t="s">
        <v>1</v>
      </c>
      <c r="K19" s="40"/>
      <c r="L19" s="65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6.96" customHeight="1">
      <c r="A20" s="40"/>
      <c r="B20" s="46"/>
      <c r="C20" s="40"/>
      <c r="D20" s="40"/>
      <c r="E20" s="40"/>
      <c r="F20" s="40"/>
      <c r="G20" s="40"/>
      <c r="H20" s="40"/>
      <c r="I20" s="40"/>
      <c r="J20" s="40"/>
      <c r="K20" s="40"/>
      <c r="L20" s="65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2" customHeight="1">
      <c r="A21" s="40"/>
      <c r="B21" s="46"/>
      <c r="C21" s="40"/>
      <c r="D21" s="153" t="s">
        <v>34</v>
      </c>
      <c r="E21" s="40"/>
      <c r="F21" s="40"/>
      <c r="G21" s="40"/>
      <c r="H21" s="40"/>
      <c r="I21" s="153" t="s">
        <v>31</v>
      </c>
      <c r="J21" s="34" t="str">
        <f>'Rekapitulace stavby'!AN13</f>
        <v>Vyplň údaj</v>
      </c>
      <c r="K21" s="40"/>
      <c r="L21" s="65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8" customHeight="1">
      <c r="A22" s="40"/>
      <c r="B22" s="46"/>
      <c r="C22" s="40"/>
      <c r="D22" s="40"/>
      <c r="E22" s="34" t="str">
        <f>'Rekapitulace stavby'!E14</f>
        <v>Vyplň údaj</v>
      </c>
      <c r="F22" s="143"/>
      <c r="G22" s="143"/>
      <c r="H22" s="143"/>
      <c r="I22" s="153" t="s">
        <v>33</v>
      </c>
      <c r="J22" s="34" t="str">
        <f>'Rekapitulace stavby'!AN14</f>
        <v>Vyplň údaj</v>
      </c>
      <c r="K22" s="40"/>
      <c r="L22" s="65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6.96" customHeight="1">
      <c r="A23" s="40"/>
      <c r="B23" s="46"/>
      <c r="C23" s="40"/>
      <c r="D23" s="40"/>
      <c r="E23" s="40"/>
      <c r="F23" s="40"/>
      <c r="G23" s="40"/>
      <c r="H23" s="40"/>
      <c r="I23" s="40"/>
      <c r="J23" s="40"/>
      <c r="K23" s="40"/>
      <c r="L23" s="65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2" customHeight="1">
      <c r="A24" s="40"/>
      <c r="B24" s="46"/>
      <c r="C24" s="40"/>
      <c r="D24" s="153" t="s">
        <v>36</v>
      </c>
      <c r="E24" s="40"/>
      <c r="F24" s="40"/>
      <c r="G24" s="40"/>
      <c r="H24" s="40"/>
      <c r="I24" s="153" t="s">
        <v>31</v>
      </c>
      <c r="J24" s="143" t="s">
        <v>1</v>
      </c>
      <c r="K24" s="40"/>
      <c r="L24" s="65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8" customHeight="1">
      <c r="A25" s="40"/>
      <c r="B25" s="46"/>
      <c r="C25" s="40"/>
      <c r="D25" s="40"/>
      <c r="E25" s="143" t="s">
        <v>37</v>
      </c>
      <c r="F25" s="40"/>
      <c r="G25" s="40"/>
      <c r="H25" s="40"/>
      <c r="I25" s="153" t="s">
        <v>33</v>
      </c>
      <c r="J25" s="143" t="s">
        <v>1</v>
      </c>
      <c r="K25" s="40"/>
      <c r="L25" s="65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6.96" customHeight="1">
      <c r="A26" s="40"/>
      <c r="B26" s="46"/>
      <c r="C26" s="40"/>
      <c r="D26" s="40"/>
      <c r="E26" s="40"/>
      <c r="F26" s="40"/>
      <c r="G26" s="40"/>
      <c r="H26" s="40"/>
      <c r="I26" s="40"/>
      <c r="J26" s="40"/>
      <c r="K26" s="40"/>
      <c r="L26" s="65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12" customHeight="1">
      <c r="A27" s="40"/>
      <c r="B27" s="46"/>
      <c r="C27" s="40"/>
      <c r="D27" s="153" t="s">
        <v>39</v>
      </c>
      <c r="E27" s="40"/>
      <c r="F27" s="40"/>
      <c r="G27" s="40"/>
      <c r="H27" s="40"/>
      <c r="I27" s="153" t="s">
        <v>31</v>
      </c>
      <c r="J27" s="143" t="str">
        <f>IF('Rekapitulace stavby'!AN19="","",'Rekapitulace stavby'!AN19)</f>
        <v/>
      </c>
      <c r="K27" s="40"/>
      <c r="L27" s="65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8" customHeight="1">
      <c r="A28" s="40"/>
      <c r="B28" s="46"/>
      <c r="C28" s="40"/>
      <c r="D28" s="40"/>
      <c r="E28" s="143" t="str">
        <f>IF('Rekapitulace stavby'!E20="","",'Rekapitulace stavby'!E20)</f>
        <v xml:space="preserve"> </v>
      </c>
      <c r="F28" s="40"/>
      <c r="G28" s="40"/>
      <c r="H28" s="40"/>
      <c r="I28" s="153" t="s">
        <v>33</v>
      </c>
      <c r="J28" s="143" t="str">
        <f>IF('Rekapitulace stavby'!AN20="","",'Rekapitulace stavby'!AN20)</f>
        <v/>
      </c>
      <c r="K28" s="40"/>
      <c r="L28" s="65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40"/>
      <c r="E29" s="40"/>
      <c r="F29" s="40"/>
      <c r="G29" s="40"/>
      <c r="H29" s="40"/>
      <c r="I29" s="40"/>
      <c r="J29" s="40"/>
      <c r="K29" s="40"/>
      <c r="L29" s="65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12" customHeight="1">
      <c r="A30" s="40"/>
      <c r="B30" s="46"/>
      <c r="C30" s="40"/>
      <c r="D30" s="153" t="s">
        <v>41</v>
      </c>
      <c r="E30" s="40"/>
      <c r="F30" s="40"/>
      <c r="G30" s="40"/>
      <c r="H30" s="40"/>
      <c r="I30" s="40"/>
      <c r="J30" s="40"/>
      <c r="K30" s="40"/>
      <c r="L30" s="65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8" customFormat="1" ht="71.25" customHeight="1">
      <c r="A31" s="157"/>
      <c r="B31" s="158"/>
      <c r="C31" s="157"/>
      <c r="D31" s="157"/>
      <c r="E31" s="159" t="s">
        <v>42</v>
      </c>
      <c r="F31" s="159"/>
      <c r="G31" s="159"/>
      <c r="H31" s="159"/>
      <c r="I31" s="157"/>
      <c r="J31" s="157"/>
      <c r="K31" s="157"/>
      <c r="L31" s="160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</row>
    <row r="32" s="2" customFormat="1" ht="6.96" customHeight="1">
      <c r="A32" s="40"/>
      <c r="B32" s="46"/>
      <c r="C32" s="40"/>
      <c r="D32" s="40"/>
      <c r="E32" s="40"/>
      <c r="F32" s="40"/>
      <c r="G32" s="40"/>
      <c r="H32" s="40"/>
      <c r="I32" s="40"/>
      <c r="J32" s="40"/>
      <c r="K32" s="40"/>
      <c r="L32" s="65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61"/>
      <c r="E33" s="161"/>
      <c r="F33" s="161"/>
      <c r="G33" s="161"/>
      <c r="H33" s="161"/>
      <c r="I33" s="161"/>
      <c r="J33" s="161"/>
      <c r="K33" s="161"/>
      <c r="L33" s="65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25.44" customHeight="1">
      <c r="A34" s="40"/>
      <c r="B34" s="46"/>
      <c r="C34" s="40"/>
      <c r="D34" s="162" t="s">
        <v>43</v>
      </c>
      <c r="E34" s="40"/>
      <c r="F34" s="40"/>
      <c r="G34" s="40"/>
      <c r="H34" s="40"/>
      <c r="I34" s="40"/>
      <c r="J34" s="163">
        <f>ROUND(J125, 2)</f>
        <v>0</v>
      </c>
      <c r="K34" s="40"/>
      <c r="L34" s="65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6.96" customHeight="1">
      <c r="A35" s="40"/>
      <c r="B35" s="46"/>
      <c r="C35" s="40"/>
      <c r="D35" s="161"/>
      <c r="E35" s="161"/>
      <c r="F35" s="161"/>
      <c r="G35" s="161"/>
      <c r="H35" s="161"/>
      <c r="I35" s="161"/>
      <c r="J35" s="161"/>
      <c r="K35" s="161"/>
      <c r="L35" s="65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40"/>
      <c r="F36" s="164" t="s">
        <v>45</v>
      </c>
      <c r="G36" s="40"/>
      <c r="H36" s="40"/>
      <c r="I36" s="164" t="s">
        <v>44</v>
      </c>
      <c r="J36" s="164" t="s">
        <v>46</v>
      </c>
      <c r="K36" s="40"/>
      <c r="L36" s="65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s="2" customFormat="1" ht="14.4" customHeight="1">
      <c r="A37" s="40"/>
      <c r="B37" s="46"/>
      <c r="C37" s="40"/>
      <c r="D37" s="165" t="s">
        <v>47</v>
      </c>
      <c r="E37" s="153" t="s">
        <v>48</v>
      </c>
      <c r="F37" s="166">
        <f>ROUND((SUM(BE125:BE127)),  2)</f>
        <v>0</v>
      </c>
      <c r="G37" s="40"/>
      <c r="H37" s="40"/>
      <c r="I37" s="167">
        <v>0.20999999999999999</v>
      </c>
      <c r="J37" s="166">
        <f>ROUND(((SUM(BE125:BE127))*I37),  2)</f>
        <v>0</v>
      </c>
      <c r="K37" s="40"/>
      <c r="L37" s="65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14.4" customHeight="1">
      <c r="A38" s="40"/>
      <c r="B38" s="46"/>
      <c r="C38" s="40"/>
      <c r="D38" s="40"/>
      <c r="E38" s="153" t="s">
        <v>49</v>
      </c>
      <c r="F38" s="166">
        <f>ROUND((SUM(BF125:BF127)),  2)</f>
        <v>0</v>
      </c>
      <c r="G38" s="40"/>
      <c r="H38" s="40"/>
      <c r="I38" s="167">
        <v>0.14999999999999999</v>
      </c>
      <c r="J38" s="166">
        <f>ROUND(((SUM(BF125:BF127))*I38),  2)</f>
        <v>0</v>
      </c>
      <c r="K38" s="40"/>
      <c r="L38" s="65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53" t="s">
        <v>50</v>
      </c>
      <c r="F39" s="166">
        <f>ROUND((SUM(BG125:BG127)),  2)</f>
        <v>0</v>
      </c>
      <c r="G39" s="40"/>
      <c r="H39" s="40"/>
      <c r="I39" s="167">
        <v>0.20999999999999999</v>
      </c>
      <c r="J39" s="166">
        <f>0</f>
        <v>0</v>
      </c>
      <c r="K39" s="40"/>
      <c r="L39" s="65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hidden="1" s="2" customFormat="1" ht="14.4" customHeight="1">
      <c r="A40" s="40"/>
      <c r="B40" s="46"/>
      <c r="C40" s="40"/>
      <c r="D40" s="40"/>
      <c r="E40" s="153" t="s">
        <v>51</v>
      </c>
      <c r="F40" s="166">
        <f>ROUND((SUM(BH125:BH127)),  2)</f>
        <v>0</v>
      </c>
      <c r="G40" s="40"/>
      <c r="H40" s="40"/>
      <c r="I40" s="167">
        <v>0.14999999999999999</v>
      </c>
      <c r="J40" s="166">
        <f>0</f>
        <v>0</v>
      </c>
      <c r="K40" s="40"/>
      <c r="L40" s="65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hidden="1" s="2" customFormat="1" ht="14.4" customHeight="1">
      <c r="A41" s="40"/>
      <c r="B41" s="46"/>
      <c r="C41" s="40"/>
      <c r="D41" s="40"/>
      <c r="E41" s="153" t="s">
        <v>52</v>
      </c>
      <c r="F41" s="166">
        <f>ROUND((SUM(BI125:BI127)),  2)</f>
        <v>0</v>
      </c>
      <c r="G41" s="40"/>
      <c r="H41" s="40"/>
      <c r="I41" s="167">
        <v>0</v>
      </c>
      <c r="J41" s="166">
        <f>0</f>
        <v>0</v>
      </c>
      <c r="K41" s="40"/>
      <c r="L41" s="65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6.96" customHeight="1">
      <c r="A42" s="40"/>
      <c r="B42" s="46"/>
      <c r="C42" s="40"/>
      <c r="D42" s="40"/>
      <c r="E42" s="40"/>
      <c r="F42" s="40"/>
      <c r="G42" s="40"/>
      <c r="H42" s="40"/>
      <c r="I42" s="40"/>
      <c r="J42" s="40"/>
      <c r="K42" s="40"/>
      <c r="L42" s="65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3" s="2" customFormat="1" ht="25.44" customHeight="1">
      <c r="A43" s="40"/>
      <c r="B43" s="46"/>
      <c r="C43" s="168"/>
      <c r="D43" s="169" t="s">
        <v>53</v>
      </c>
      <c r="E43" s="170"/>
      <c r="F43" s="170"/>
      <c r="G43" s="171" t="s">
        <v>54</v>
      </c>
      <c r="H43" s="172" t="s">
        <v>55</v>
      </c>
      <c r="I43" s="170"/>
      <c r="J43" s="173">
        <f>SUM(J34:J41)</f>
        <v>0</v>
      </c>
      <c r="K43" s="174"/>
      <c r="L43" s="65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</row>
    <row r="44" s="2" customFormat="1" ht="14.4" customHeight="1">
      <c r="A44" s="40"/>
      <c r="B44" s="46"/>
      <c r="C44" s="40"/>
      <c r="D44" s="40"/>
      <c r="E44" s="40"/>
      <c r="F44" s="40"/>
      <c r="G44" s="40"/>
      <c r="H44" s="40"/>
      <c r="I44" s="40"/>
      <c r="J44" s="40"/>
      <c r="K44" s="40"/>
      <c r="L44" s="65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5"/>
      <c r="D50" s="175" t="s">
        <v>56</v>
      </c>
      <c r="E50" s="176"/>
      <c r="F50" s="176"/>
      <c r="G50" s="175" t="s">
        <v>57</v>
      </c>
      <c r="H50" s="176"/>
      <c r="I50" s="176"/>
      <c r="J50" s="176"/>
      <c r="K50" s="176"/>
      <c r="L50" s="65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40"/>
      <c r="B61" s="46"/>
      <c r="C61" s="40"/>
      <c r="D61" s="177" t="s">
        <v>58</v>
      </c>
      <c r="E61" s="178"/>
      <c r="F61" s="179" t="s">
        <v>59</v>
      </c>
      <c r="G61" s="177" t="s">
        <v>58</v>
      </c>
      <c r="H61" s="178"/>
      <c r="I61" s="178"/>
      <c r="J61" s="180" t="s">
        <v>59</v>
      </c>
      <c r="K61" s="178"/>
      <c r="L61" s="65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40"/>
      <c r="B65" s="46"/>
      <c r="C65" s="40"/>
      <c r="D65" s="175" t="s">
        <v>60</v>
      </c>
      <c r="E65" s="181"/>
      <c r="F65" s="181"/>
      <c r="G65" s="175" t="s">
        <v>61</v>
      </c>
      <c r="H65" s="181"/>
      <c r="I65" s="181"/>
      <c r="J65" s="181"/>
      <c r="K65" s="181"/>
      <c r="L65" s="65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40"/>
      <c r="B76" s="46"/>
      <c r="C76" s="40"/>
      <c r="D76" s="177" t="s">
        <v>58</v>
      </c>
      <c r="E76" s="178"/>
      <c r="F76" s="179" t="s">
        <v>59</v>
      </c>
      <c r="G76" s="177" t="s">
        <v>58</v>
      </c>
      <c r="H76" s="178"/>
      <c r="I76" s="178"/>
      <c r="J76" s="180" t="s">
        <v>59</v>
      </c>
      <c r="K76" s="178"/>
      <c r="L76" s="65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4.4" customHeight="1">
      <c r="A77" s="40"/>
      <c r="B77" s="182"/>
      <c r="C77" s="183"/>
      <c r="D77" s="183"/>
      <c r="E77" s="183"/>
      <c r="F77" s="183"/>
      <c r="G77" s="183"/>
      <c r="H77" s="183"/>
      <c r="I77" s="183"/>
      <c r="J77" s="183"/>
      <c r="K77" s="183"/>
      <c r="L77" s="65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81" s="2" customFormat="1" ht="6.96" customHeight="1">
      <c r="A81" s="40"/>
      <c r="B81" s="184"/>
      <c r="C81" s="185"/>
      <c r="D81" s="185"/>
      <c r="E81" s="185"/>
      <c r="F81" s="185"/>
      <c r="G81" s="185"/>
      <c r="H81" s="185"/>
      <c r="I81" s="185"/>
      <c r="J81" s="185"/>
      <c r="K81" s="185"/>
      <c r="L81" s="65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24.96" customHeight="1">
      <c r="A82" s="40"/>
      <c r="B82" s="41"/>
      <c r="C82" s="24" t="s">
        <v>162</v>
      </c>
      <c r="D82" s="42"/>
      <c r="E82" s="42"/>
      <c r="F82" s="42"/>
      <c r="G82" s="42"/>
      <c r="H82" s="42"/>
      <c r="I82" s="42"/>
      <c r="J82" s="42"/>
      <c r="K82" s="42"/>
      <c r="L82" s="65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65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3" t="s">
        <v>16</v>
      </c>
      <c r="D84" s="42"/>
      <c r="E84" s="42"/>
      <c r="F84" s="42"/>
      <c r="G84" s="42"/>
      <c r="H84" s="42"/>
      <c r="I84" s="42"/>
      <c r="J84" s="42"/>
      <c r="K84" s="42"/>
      <c r="L84" s="65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186" t="str">
        <f>E7</f>
        <v>SPORTOVNÍ HALA _ SLEZSKÁ OSTRAVA</v>
      </c>
      <c r="F85" s="33"/>
      <c r="G85" s="33"/>
      <c r="H85" s="33"/>
      <c r="I85" s="42"/>
      <c r="J85" s="42"/>
      <c r="K85" s="42"/>
      <c r="L85" s="65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1" customFormat="1" ht="12" customHeight="1">
      <c r="B86" s="22"/>
      <c r="C86" s="33" t="s">
        <v>160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1" customFormat="1" ht="16.5" customHeight="1">
      <c r="B87" s="22"/>
      <c r="C87" s="23"/>
      <c r="D87" s="23"/>
      <c r="E87" s="186" t="s">
        <v>319</v>
      </c>
      <c r="F87" s="23"/>
      <c r="G87" s="23"/>
      <c r="H87" s="23"/>
      <c r="I87" s="23"/>
      <c r="J87" s="23"/>
      <c r="K87" s="23"/>
      <c r="L87" s="21"/>
    </row>
    <row r="88" s="1" customFormat="1" ht="12" customHeight="1">
      <c r="B88" s="22"/>
      <c r="C88" s="33" t="s">
        <v>320</v>
      </c>
      <c r="D88" s="23"/>
      <c r="E88" s="23"/>
      <c r="F88" s="23"/>
      <c r="G88" s="23"/>
      <c r="H88" s="23"/>
      <c r="I88" s="23"/>
      <c r="J88" s="23"/>
      <c r="K88" s="23"/>
      <c r="L88" s="21"/>
    </row>
    <row r="89" s="2" customFormat="1" ht="16.5" customHeight="1">
      <c r="A89" s="40"/>
      <c r="B89" s="41"/>
      <c r="C89" s="42"/>
      <c r="D89" s="42"/>
      <c r="E89" s="309" t="s">
        <v>1819</v>
      </c>
      <c r="F89" s="42"/>
      <c r="G89" s="42"/>
      <c r="H89" s="42"/>
      <c r="I89" s="42"/>
      <c r="J89" s="42"/>
      <c r="K89" s="42"/>
      <c r="L89" s="65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2" customHeight="1">
      <c r="A90" s="40"/>
      <c r="B90" s="41"/>
      <c r="C90" s="33" t="s">
        <v>1820</v>
      </c>
      <c r="D90" s="42"/>
      <c r="E90" s="42"/>
      <c r="F90" s="42"/>
      <c r="G90" s="42"/>
      <c r="H90" s="42"/>
      <c r="I90" s="42"/>
      <c r="J90" s="42"/>
      <c r="K90" s="42"/>
      <c r="L90" s="65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6.5" customHeight="1">
      <c r="A91" s="40"/>
      <c r="B91" s="41"/>
      <c r="C91" s="42"/>
      <c r="D91" s="42"/>
      <c r="E91" s="78" t="str">
        <f>E13</f>
        <v>D.1.4.6 - Plynoinstalace</v>
      </c>
      <c r="F91" s="42"/>
      <c r="G91" s="42"/>
      <c r="H91" s="42"/>
      <c r="I91" s="42"/>
      <c r="J91" s="42"/>
      <c r="K91" s="42"/>
      <c r="L91" s="65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6.96" customHeight="1">
      <c r="A92" s="40"/>
      <c r="B92" s="41"/>
      <c r="C92" s="42"/>
      <c r="D92" s="42"/>
      <c r="E92" s="42"/>
      <c r="F92" s="42"/>
      <c r="G92" s="42"/>
      <c r="H92" s="42"/>
      <c r="I92" s="42"/>
      <c r="J92" s="42"/>
      <c r="K92" s="42"/>
      <c r="L92" s="65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2" customHeight="1">
      <c r="A93" s="40"/>
      <c r="B93" s="41"/>
      <c r="C93" s="33" t="s">
        <v>22</v>
      </c>
      <c r="D93" s="42"/>
      <c r="E93" s="42"/>
      <c r="F93" s="28" t="str">
        <f>F16</f>
        <v>Slezská Ostrava</v>
      </c>
      <c r="G93" s="42"/>
      <c r="H93" s="42"/>
      <c r="I93" s="33" t="s">
        <v>24</v>
      </c>
      <c r="J93" s="81" t="str">
        <f>IF(J16="","",J16)</f>
        <v>13. 3. 2020</v>
      </c>
      <c r="K93" s="42"/>
      <c r="L93" s="65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6.96" customHeight="1">
      <c r="A94" s="40"/>
      <c r="B94" s="41"/>
      <c r="C94" s="42"/>
      <c r="D94" s="42"/>
      <c r="E94" s="42"/>
      <c r="F94" s="42"/>
      <c r="G94" s="42"/>
      <c r="H94" s="42"/>
      <c r="I94" s="42"/>
      <c r="J94" s="42"/>
      <c r="K94" s="42"/>
      <c r="L94" s="65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5.15" customHeight="1">
      <c r="A95" s="40"/>
      <c r="B95" s="41"/>
      <c r="C95" s="33" t="s">
        <v>30</v>
      </c>
      <c r="D95" s="42"/>
      <c r="E95" s="42"/>
      <c r="F95" s="28" t="str">
        <f>E19</f>
        <v>Statutární město Ostrava</v>
      </c>
      <c r="G95" s="42"/>
      <c r="H95" s="42"/>
      <c r="I95" s="33" t="s">
        <v>36</v>
      </c>
      <c r="J95" s="38" t="str">
        <f>E25</f>
        <v>PPS Kania, s.r.o</v>
      </c>
      <c r="K95" s="42"/>
      <c r="L95" s="65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15.15" customHeight="1">
      <c r="A96" s="40"/>
      <c r="B96" s="41"/>
      <c r="C96" s="33" t="s">
        <v>34</v>
      </c>
      <c r="D96" s="42"/>
      <c r="E96" s="42"/>
      <c r="F96" s="28" t="str">
        <f>IF(E22="","",E22)</f>
        <v>Vyplň údaj</v>
      </c>
      <c r="G96" s="42"/>
      <c r="H96" s="42"/>
      <c r="I96" s="33" t="s">
        <v>39</v>
      </c>
      <c r="J96" s="38" t="str">
        <f>E28</f>
        <v xml:space="preserve"> </v>
      </c>
      <c r="K96" s="42"/>
      <c r="L96" s="65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10.32" customHeight="1">
      <c r="A97" s="40"/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65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2" customFormat="1" ht="29.28" customHeight="1">
      <c r="A98" s="40"/>
      <c r="B98" s="41"/>
      <c r="C98" s="187" t="s">
        <v>163</v>
      </c>
      <c r="D98" s="188"/>
      <c r="E98" s="188"/>
      <c r="F98" s="188"/>
      <c r="G98" s="188"/>
      <c r="H98" s="188"/>
      <c r="I98" s="188"/>
      <c r="J98" s="189" t="s">
        <v>164</v>
      </c>
      <c r="K98" s="188"/>
      <c r="L98" s="65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</row>
    <row r="99" s="2" customFormat="1" ht="10.32" customHeight="1">
      <c r="A99" s="40"/>
      <c r="B99" s="41"/>
      <c r="C99" s="42"/>
      <c r="D99" s="42"/>
      <c r="E99" s="42"/>
      <c r="F99" s="42"/>
      <c r="G99" s="42"/>
      <c r="H99" s="42"/>
      <c r="I99" s="42"/>
      <c r="J99" s="42"/>
      <c r="K99" s="42"/>
      <c r="L99" s="65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</row>
    <row r="100" s="2" customFormat="1" ht="22.8" customHeight="1">
      <c r="A100" s="40"/>
      <c r="B100" s="41"/>
      <c r="C100" s="190" t="s">
        <v>165</v>
      </c>
      <c r="D100" s="42"/>
      <c r="E100" s="42"/>
      <c r="F100" s="42"/>
      <c r="G100" s="42"/>
      <c r="H100" s="42"/>
      <c r="I100" s="42"/>
      <c r="J100" s="112">
        <f>J125</f>
        <v>0</v>
      </c>
      <c r="K100" s="42"/>
      <c r="L100" s="65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U100" s="18" t="s">
        <v>166</v>
      </c>
    </row>
    <row r="101" s="9" customFormat="1" ht="24.96" customHeight="1">
      <c r="A101" s="9"/>
      <c r="B101" s="191"/>
      <c r="C101" s="192"/>
      <c r="D101" s="193" t="s">
        <v>1822</v>
      </c>
      <c r="E101" s="194"/>
      <c r="F101" s="194"/>
      <c r="G101" s="194"/>
      <c r="H101" s="194"/>
      <c r="I101" s="194"/>
      <c r="J101" s="195">
        <f>J126</f>
        <v>0</v>
      </c>
      <c r="K101" s="192"/>
      <c r="L101" s="196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2" customFormat="1" ht="21.84" customHeight="1">
      <c r="A102" s="40"/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65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</row>
    <row r="103" s="2" customFormat="1" ht="6.96" customHeight="1">
      <c r="A103" s="40"/>
      <c r="B103" s="68"/>
      <c r="C103" s="69"/>
      <c r="D103" s="69"/>
      <c r="E103" s="69"/>
      <c r="F103" s="69"/>
      <c r="G103" s="69"/>
      <c r="H103" s="69"/>
      <c r="I103" s="69"/>
      <c r="J103" s="69"/>
      <c r="K103" s="69"/>
      <c r="L103" s="65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</row>
    <row r="107" s="2" customFormat="1" ht="6.96" customHeight="1">
      <c r="A107" s="40"/>
      <c r="B107" s="70"/>
      <c r="C107" s="71"/>
      <c r="D107" s="71"/>
      <c r="E107" s="71"/>
      <c r="F107" s="71"/>
      <c r="G107" s="71"/>
      <c r="H107" s="71"/>
      <c r="I107" s="71"/>
      <c r="J107" s="71"/>
      <c r="K107" s="71"/>
      <c r="L107" s="65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</row>
    <row r="108" s="2" customFormat="1" ht="24.96" customHeight="1">
      <c r="A108" s="40"/>
      <c r="B108" s="41"/>
      <c r="C108" s="24" t="s">
        <v>174</v>
      </c>
      <c r="D108" s="42"/>
      <c r="E108" s="42"/>
      <c r="F108" s="42"/>
      <c r="G108" s="42"/>
      <c r="H108" s="42"/>
      <c r="I108" s="42"/>
      <c r="J108" s="42"/>
      <c r="K108" s="42"/>
      <c r="L108" s="65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</row>
    <row r="109" s="2" customFormat="1" ht="6.96" customHeight="1">
      <c r="A109" s="40"/>
      <c r="B109" s="41"/>
      <c r="C109" s="42"/>
      <c r="D109" s="42"/>
      <c r="E109" s="42"/>
      <c r="F109" s="42"/>
      <c r="G109" s="42"/>
      <c r="H109" s="42"/>
      <c r="I109" s="42"/>
      <c r="J109" s="42"/>
      <c r="K109" s="42"/>
      <c r="L109" s="65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</row>
    <row r="110" s="2" customFormat="1" ht="12" customHeight="1">
      <c r="A110" s="40"/>
      <c r="B110" s="41"/>
      <c r="C110" s="33" t="s">
        <v>16</v>
      </c>
      <c r="D110" s="42"/>
      <c r="E110" s="42"/>
      <c r="F110" s="42"/>
      <c r="G110" s="42"/>
      <c r="H110" s="42"/>
      <c r="I110" s="42"/>
      <c r="J110" s="42"/>
      <c r="K110" s="42"/>
      <c r="L110" s="65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</row>
    <row r="111" s="2" customFormat="1" ht="16.5" customHeight="1">
      <c r="A111" s="40"/>
      <c r="B111" s="41"/>
      <c r="C111" s="42"/>
      <c r="D111" s="42"/>
      <c r="E111" s="186" t="str">
        <f>E7</f>
        <v>SPORTOVNÍ HALA _ SLEZSKÁ OSTRAVA</v>
      </c>
      <c r="F111" s="33"/>
      <c r="G111" s="33"/>
      <c r="H111" s="33"/>
      <c r="I111" s="42"/>
      <c r="J111" s="42"/>
      <c r="K111" s="42"/>
      <c r="L111" s="65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</row>
    <row r="112" s="1" customFormat="1" ht="12" customHeight="1">
      <c r="B112" s="22"/>
      <c r="C112" s="33" t="s">
        <v>160</v>
      </c>
      <c r="D112" s="23"/>
      <c r="E112" s="23"/>
      <c r="F112" s="23"/>
      <c r="G112" s="23"/>
      <c r="H112" s="23"/>
      <c r="I112" s="23"/>
      <c r="J112" s="23"/>
      <c r="K112" s="23"/>
      <c r="L112" s="21"/>
    </row>
    <row r="113" s="1" customFormat="1" ht="16.5" customHeight="1">
      <c r="B113" s="22"/>
      <c r="C113" s="23"/>
      <c r="D113" s="23"/>
      <c r="E113" s="186" t="s">
        <v>319</v>
      </c>
      <c r="F113" s="23"/>
      <c r="G113" s="23"/>
      <c r="H113" s="23"/>
      <c r="I113" s="23"/>
      <c r="J113" s="23"/>
      <c r="K113" s="23"/>
      <c r="L113" s="21"/>
    </row>
    <row r="114" s="1" customFormat="1" ht="12" customHeight="1">
      <c r="B114" s="22"/>
      <c r="C114" s="33" t="s">
        <v>320</v>
      </c>
      <c r="D114" s="23"/>
      <c r="E114" s="23"/>
      <c r="F114" s="23"/>
      <c r="G114" s="23"/>
      <c r="H114" s="23"/>
      <c r="I114" s="23"/>
      <c r="J114" s="23"/>
      <c r="K114" s="23"/>
      <c r="L114" s="21"/>
    </row>
    <row r="115" s="2" customFormat="1" ht="16.5" customHeight="1">
      <c r="A115" s="40"/>
      <c r="B115" s="41"/>
      <c r="C115" s="42"/>
      <c r="D115" s="42"/>
      <c r="E115" s="309" t="s">
        <v>1819</v>
      </c>
      <c r="F115" s="42"/>
      <c r="G115" s="42"/>
      <c r="H115" s="42"/>
      <c r="I115" s="42"/>
      <c r="J115" s="42"/>
      <c r="K115" s="42"/>
      <c r="L115" s="65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</row>
    <row r="116" s="2" customFormat="1" ht="12" customHeight="1">
      <c r="A116" s="40"/>
      <c r="B116" s="41"/>
      <c r="C116" s="33" t="s">
        <v>1820</v>
      </c>
      <c r="D116" s="42"/>
      <c r="E116" s="42"/>
      <c r="F116" s="42"/>
      <c r="G116" s="42"/>
      <c r="H116" s="42"/>
      <c r="I116" s="42"/>
      <c r="J116" s="42"/>
      <c r="K116" s="42"/>
      <c r="L116" s="65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</row>
    <row r="117" s="2" customFormat="1" ht="16.5" customHeight="1">
      <c r="A117" s="40"/>
      <c r="B117" s="41"/>
      <c r="C117" s="42"/>
      <c r="D117" s="42"/>
      <c r="E117" s="78" t="str">
        <f>E13</f>
        <v>D.1.4.6 - Plynoinstalace</v>
      </c>
      <c r="F117" s="42"/>
      <c r="G117" s="42"/>
      <c r="H117" s="42"/>
      <c r="I117" s="42"/>
      <c r="J117" s="42"/>
      <c r="K117" s="42"/>
      <c r="L117" s="65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</row>
    <row r="118" s="2" customFormat="1" ht="6.96" customHeight="1">
      <c r="A118" s="40"/>
      <c r="B118" s="41"/>
      <c r="C118" s="42"/>
      <c r="D118" s="42"/>
      <c r="E118" s="42"/>
      <c r="F118" s="42"/>
      <c r="G118" s="42"/>
      <c r="H118" s="42"/>
      <c r="I118" s="42"/>
      <c r="J118" s="42"/>
      <c r="K118" s="42"/>
      <c r="L118" s="65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</row>
    <row r="119" s="2" customFormat="1" ht="12" customHeight="1">
      <c r="A119" s="40"/>
      <c r="B119" s="41"/>
      <c r="C119" s="33" t="s">
        <v>22</v>
      </c>
      <c r="D119" s="42"/>
      <c r="E119" s="42"/>
      <c r="F119" s="28" t="str">
        <f>F16</f>
        <v>Slezská Ostrava</v>
      </c>
      <c r="G119" s="42"/>
      <c r="H119" s="42"/>
      <c r="I119" s="33" t="s">
        <v>24</v>
      </c>
      <c r="J119" s="81" t="str">
        <f>IF(J16="","",J16)</f>
        <v>13. 3. 2020</v>
      </c>
      <c r="K119" s="42"/>
      <c r="L119" s="65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</row>
    <row r="120" s="2" customFormat="1" ht="6.96" customHeight="1">
      <c r="A120" s="40"/>
      <c r="B120" s="41"/>
      <c r="C120" s="42"/>
      <c r="D120" s="42"/>
      <c r="E120" s="42"/>
      <c r="F120" s="42"/>
      <c r="G120" s="42"/>
      <c r="H120" s="42"/>
      <c r="I120" s="42"/>
      <c r="J120" s="42"/>
      <c r="K120" s="42"/>
      <c r="L120" s="65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</row>
    <row r="121" s="2" customFormat="1" ht="15.15" customHeight="1">
      <c r="A121" s="40"/>
      <c r="B121" s="41"/>
      <c r="C121" s="33" t="s">
        <v>30</v>
      </c>
      <c r="D121" s="42"/>
      <c r="E121" s="42"/>
      <c r="F121" s="28" t="str">
        <f>E19</f>
        <v>Statutární město Ostrava</v>
      </c>
      <c r="G121" s="42"/>
      <c r="H121" s="42"/>
      <c r="I121" s="33" t="s">
        <v>36</v>
      </c>
      <c r="J121" s="38" t="str">
        <f>E25</f>
        <v>PPS Kania, s.r.o</v>
      </c>
      <c r="K121" s="42"/>
      <c r="L121" s="65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</row>
    <row r="122" s="2" customFormat="1" ht="15.15" customHeight="1">
      <c r="A122" s="40"/>
      <c r="B122" s="41"/>
      <c r="C122" s="33" t="s">
        <v>34</v>
      </c>
      <c r="D122" s="42"/>
      <c r="E122" s="42"/>
      <c r="F122" s="28" t="str">
        <f>IF(E22="","",E22)</f>
        <v>Vyplň údaj</v>
      </c>
      <c r="G122" s="42"/>
      <c r="H122" s="42"/>
      <c r="I122" s="33" t="s">
        <v>39</v>
      </c>
      <c r="J122" s="38" t="str">
        <f>E28</f>
        <v xml:space="preserve"> </v>
      </c>
      <c r="K122" s="42"/>
      <c r="L122" s="65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</row>
    <row r="123" s="2" customFormat="1" ht="10.32" customHeight="1">
      <c r="A123" s="40"/>
      <c r="B123" s="41"/>
      <c r="C123" s="42"/>
      <c r="D123" s="42"/>
      <c r="E123" s="42"/>
      <c r="F123" s="42"/>
      <c r="G123" s="42"/>
      <c r="H123" s="42"/>
      <c r="I123" s="42"/>
      <c r="J123" s="42"/>
      <c r="K123" s="42"/>
      <c r="L123" s="65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</row>
    <row r="124" s="11" customFormat="1" ht="29.28" customHeight="1">
      <c r="A124" s="202"/>
      <c r="B124" s="203"/>
      <c r="C124" s="204" t="s">
        <v>175</v>
      </c>
      <c r="D124" s="205" t="s">
        <v>68</v>
      </c>
      <c r="E124" s="205" t="s">
        <v>64</v>
      </c>
      <c r="F124" s="205" t="s">
        <v>65</v>
      </c>
      <c r="G124" s="205" t="s">
        <v>176</v>
      </c>
      <c r="H124" s="205" t="s">
        <v>177</v>
      </c>
      <c r="I124" s="205" t="s">
        <v>178</v>
      </c>
      <c r="J124" s="205" t="s">
        <v>164</v>
      </c>
      <c r="K124" s="206" t="s">
        <v>179</v>
      </c>
      <c r="L124" s="207"/>
      <c r="M124" s="102" t="s">
        <v>1</v>
      </c>
      <c r="N124" s="103" t="s">
        <v>47</v>
      </c>
      <c r="O124" s="103" t="s">
        <v>180</v>
      </c>
      <c r="P124" s="103" t="s">
        <v>181</v>
      </c>
      <c r="Q124" s="103" t="s">
        <v>182</v>
      </c>
      <c r="R124" s="103" t="s">
        <v>183</v>
      </c>
      <c r="S124" s="103" t="s">
        <v>184</v>
      </c>
      <c r="T124" s="104" t="s">
        <v>185</v>
      </c>
      <c r="U124" s="202"/>
      <c r="V124" s="202"/>
      <c r="W124" s="202"/>
      <c r="X124" s="202"/>
      <c r="Y124" s="202"/>
      <c r="Z124" s="202"/>
      <c r="AA124" s="202"/>
      <c r="AB124" s="202"/>
      <c r="AC124" s="202"/>
      <c r="AD124" s="202"/>
      <c r="AE124" s="202"/>
    </row>
    <row r="125" s="2" customFormat="1" ht="22.8" customHeight="1">
      <c r="A125" s="40"/>
      <c r="B125" s="41"/>
      <c r="C125" s="109" t="s">
        <v>186</v>
      </c>
      <c r="D125" s="42"/>
      <c r="E125" s="42"/>
      <c r="F125" s="42"/>
      <c r="G125" s="42"/>
      <c r="H125" s="42"/>
      <c r="I125" s="42"/>
      <c r="J125" s="208">
        <f>BK125</f>
        <v>0</v>
      </c>
      <c r="K125" s="42"/>
      <c r="L125" s="46"/>
      <c r="M125" s="105"/>
      <c r="N125" s="209"/>
      <c r="O125" s="106"/>
      <c r="P125" s="210">
        <f>P126</f>
        <v>0</v>
      </c>
      <c r="Q125" s="106"/>
      <c r="R125" s="210">
        <f>R126</f>
        <v>0</v>
      </c>
      <c r="S125" s="106"/>
      <c r="T125" s="211">
        <f>T126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8" t="s">
        <v>82</v>
      </c>
      <c r="AU125" s="18" t="s">
        <v>166</v>
      </c>
      <c r="BK125" s="212">
        <f>BK126</f>
        <v>0</v>
      </c>
    </row>
    <row r="126" s="12" customFormat="1" ht="25.92" customHeight="1">
      <c r="A126" s="12"/>
      <c r="B126" s="213"/>
      <c r="C126" s="214"/>
      <c r="D126" s="215" t="s">
        <v>82</v>
      </c>
      <c r="E126" s="216" t="s">
        <v>1702</v>
      </c>
      <c r="F126" s="216" t="s">
        <v>105</v>
      </c>
      <c r="G126" s="214"/>
      <c r="H126" s="214"/>
      <c r="I126" s="217"/>
      <c r="J126" s="218">
        <f>BK126</f>
        <v>0</v>
      </c>
      <c r="K126" s="214"/>
      <c r="L126" s="219"/>
      <c r="M126" s="220"/>
      <c r="N126" s="221"/>
      <c r="O126" s="221"/>
      <c r="P126" s="222">
        <f>P127</f>
        <v>0</v>
      </c>
      <c r="Q126" s="221"/>
      <c r="R126" s="222">
        <f>R127</f>
        <v>0</v>
      </c>
      <c r="S126" s="221"/>
      <c r="T126" s="223">
        <f>T127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4" t="s">
        <v>211</v>
      </c>
      <c r="AT126" s="225" t="s">
        <v>82</v>
      </c>
      <c r="AU126" s="225" t="s">
        <v>83</v>
      </c>
      <c r="AY126" s="224" t="s">
        <v>189</v>
      </c>
      <c r="BK126" s="226">
        <f>BK127</f>
        <v>0</v>
      </c>
    </row>
    <row r="127" s="2" customFormat="1" ht="16.5" customHeight="1">
      <c r="A127" s="40"/>
      <c r="B127" s="41"/>
      <c r="C127" s="229" t="s">
        <v>91</v>
      </c>
      <c r="D127" s="229" t="s">
        <v>192</v>
      </c>
      <c r="E127" s="230" t="s">
        <v>1823</v>
      </c>
      <c r="F127" s="231" t="s">
        <v>1839</v>
      </c>
      <c r="G127" s="232" t="s">
        <v>195</v>
      </c>
      <c r="H127" s="233">
        <v>1</v>
      </c>
      <c r="I127" s="234"/>
      <c r="J127" s="235">
        <f>ROUND(I127*H127,2)</f>
        <v>0</v>
      </c>
      <c r="K127" s="231" t="s">
        <v>1</v>
      </c>
      <c r="L127" s="46"/>
      <c r="M127" s="261" t="s">
        <v>1</v>
      </c>
      <c r="N127" s="262" t="s">
        <v>48</v>
      </c>
      <c r="O127" s="249"/>
      <c r="P127" s="263">
        <f>O127*H127</f>
        <v>0</v>
      </c>
      <c r="Q127" s="263">
        <v>0</v>
      </c>
      <c r="R127" s="263">
        <f>Q127*H127</f>
        <v>0</v>
      </c>
      <c r="S127" s="263">
        <v>0</v>
      </c>
      <c r="T127" s="264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40" t="s">
        <v>1707</v>
      </c>
      <c r="AT127" s="240" t="s">
        <v>192</v>
      </c>
      <c r="AU127" s="240" t="s">
        <v>91</v>
      </c>
      <c r="AY127" s="18" t="s">
        <v>189</v>
      </c>
      <c r="BE127" s="241">
        <f>IF(N127="základní",J127,0)</f>
        <v>0</v>
      </c>
      <c r="BF127" s="241">
        <f>IF(N127="snížená",J127,0)</f>
        <v>0</v>
      </c>
      <c r="BG127" s="241">
        <f>IF(N127="zákl. přenesená",J127,0)</f>
        <v>0</v>
      </c>
      <c r="BH127" s="241">
        <f>IF(N127="sníž. přenesená",J127,0)</f>
        <v>0</v>
      </c>
      <c r="BI127" s="241">
        <f>IF(N127="nulová",J127,0)</f>
        <v>0</v>
      </c>
      <c r="BJ127" s="18" t="s">
        <v>91</v>
      </c>
      <c r="BK127" s="241">
        <f>ROUND(I127*H127,2)</f>
        <v>0</v>
      </c>
      <c r="BL127" s="18" t="s">
        <v>1707</v>
      </c>
      <c r="BM127" s="240" t="s">
        <v>1840</v>
      </c>
    </row>
    <row r="128" s="2" customFormat="1" ht="6.96" customHeight="1">
      <c r="A128" s="40"/>
      <c r="B128" s="68"/>
      <c r="C128" s="69"/>
      <c r="D128" s="69"/>
      <c r="E128" s="69"/>
      <c r="F128" s="69"/>
      <c r="G128" s="69"/>
      <c r="H128" s="69"/>
      <c r="I128" s="69"/>
      <c r="J128" s="69"/>
      <c r="K128" s="69"/>
      <c r="L128" s="46"/>
      <c r="M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</row>
  </sheetData>
  <sheetProtection sheet="1" autoFilter="0" formatColumns="0" formatRows="0" objects="1" scenarios="1" spinCount="100000" saltValue="O48G1BMfP3sR/W81P6lHYTJ5PmQN6jekTJ/Oen+Jl6VHb14bSO2A78lf12WMBBlV5ri18db3dT4pmRMz7T2QNQ==" hashValue="1zTSO+IbRusfMEwGoY6XnIhOUJ9zVckx3zn0/+Rz1SA+lf9jgX9HFtdmbSNq15f53qRcQ5yckd6kPQDqriD4MQ==" algorithmName="SHA-512" password="E785"/>
  <autoFilter ref="C124:K127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11:H111"/>
    <mergeCell ref="E115:H115"/>
    <mergeCell ref="E113:H113"/>
    <mergeCell ref="E117:H117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128</v>
      </c>
    </row>
    <row r="3" s="1" customFormat="1" ht="6.96" customHeight="1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21"/>
      <c r="AT3" s="18" t="s">
        <v>93</v>
      </c>
    </row>
    <row r="4" s="1" customFormat="1" ht="24.96" customHeight="1">
      <c r="B4" s="21"/>
      <c r="D4" s="151" t="s">
        <v>159</v>
      </c>
      <c r="L4" s="21"/>
      <c r="M4" s="15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3" t="s">
        <v>16</v>
      </c>
      <c r="L6" s="21"/>
    </row>
    <row r="7" s="1" customFormat="1" ht="16.5" customHeight="1">
      <c r="B7" s="21"/>
      <c r="E7" s="154" t="str">
        <f>'Rekapitulace stavby'!K6</f>
        <v>SPORTOVNÍ HALA _ SLEZSKÁ OSTRAVA</v>
      </c>
      <c r="F7" s="153"/>
      <c r="G7" s="153"/>
      <c r="H7" s="153"/>
      <c r="L7" s="21"/>
    </row>
    <row r="8">
      <c r="B8" s="21"/>
      <c r="D8" s="153" t="s">
        <v>160</v>
      </c>
      <c r="L8" s="21"/>
    </row>
    <row r="9" s="1" customFormat="1" ht="16.5" customHeight="1">
      <c r="B9" s="21"/>
      <c r="E9" s="154" t="s">
        <v>319</v>
      </c>
      <c r="F9" s="1"/>
      <c r="G9" s="1"/>
      <c r="H9" s="1"/>
      <c r="L9" s="21"/>
    </row>
    <row r="10" s="1" customFormat="1" ht="12" customHeight="1">
      <c r="B10" s="21"/>
      <c r="D10" s="153" t="s">
        <v>320</v>
      </c>
      <c r="L10" s="21"/>
    </row>
    <row r="11" s="2" customFormat="1" ht="16.5" customHeight="1">
      <c r="A11" s="40"/>
      <c r="B11" s="46"/>
      <c r="C11" s="40"/>
      <c r="D11" s="40"/>
      <c r="E11" s="165" t="s">
        <v>1819</v>
      </c>
      <c r="F11" s="40"/>
      <c r="G11" s="40"/>
      <c r="H11" s="40"/>
      <c r="I11" s="40"/>
      <c r="J11" s="40"/>
      <c r="K11" s="40"/>
      <c r="L11" s="65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53" t="s">
        <v>1820</v>
      </c>
      <c r="E12" s="40"/>
      <c r="F12" s="40"/>
      <c r="G12" s="40"/>
      <c r="H12" s="40"/>
      <c r="I12" s="40"/>
      <c r="J12" s="40"/>
      <c r="K12" s="40"/>
      <c r="L12" s="65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6.5" customHeight="1">
      <c r="A13" s="40"/>
      <c r="B13" s="46"/>
      <c r="C13" s="40"/>
      <c r="D13" s="40"/>
      <c r="E13" s="155" t="s">
        <v>1841</v>
      </c>
      <c r="F13" s="40"/>
      <c r="G13" s="40"/>
      <c r="H13" s="40"/>
      <c r="I13" s="40"/>
      <c r="J13" s="40"/>
      <c r="K13" s="40"/>
      <c r="L13" s="65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>
      <c r="A14" s="40"/>
      <c r="B14" s="46"/>
      <c r="C14" s="40"/>
      <c r="D14" s="40"/>
      <c r="E14" s="40"/>
      <c r="F14" s="40"/>
      <c r="G14" s="40"/>
      <c r="H14" s="40"/>
      <c r="I14" s="40"/>
      <c r="J14" s="40"/>
      <c r="K14" s="40"/>
      <c r="L14" s="65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2" customHeight="1">
      <c r="A15" s="40"/>
      <c r="B15" s="46"/>
      <c r="C15" s="40"/>
      <c r="D15" s="153" t="s">
        <v>18</v>
      </c>
      <c r="E15" s="40"/>
      <c r="F15" s="143" t="s">
        <v>19</v>
      </c>
      <c r="G15" s="40"/>
      <c r="H15" s="40"/>
      <c r="I15" s="153" t="s">
        <v>20</v>
      </c>
      <c r="J15" s="143" t="s">
        <v>1</v>
      </c>
      <c r="K15" s="40"/>
      <c r="L15" s="65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53" t="s">
        <v>22</v>
      </c>
      <c r="E16" s="40"/>
      <c r="F16" s="143" t="s">
        <v>23</v>
      </c>
      <c r="G16" s="40"/>
      <c r="H16" s="40"/>
      <c r="I16" s="153" t="s">
        <v>24</v>
      </c>
      <c r="J16" s="156" t="str">
        <f>'Rekapitulace stavby'!AN8</f>
        <v>13. 3. 2020</v>
      </c>
      <c r="K16" s="40"/>
      <c r="L16" s="65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0.8" customHeight="1">
      <c r="A17" s="40"/>
      <c r="B17" s="46"/>
      <c r="C17" s="40"/>
      <c r="D17" s="40"/>
      <c r="E17" s="40"/>
      <c r="F17" s="40"/>
      <c r="G17" s="40"/>
      <c r="H17" s="40"/>
      <c r="I17" s="40"/>
      <c r="J17" s="40"/>
      <c r="K17" s="40"/>
      <c r="L17" s="65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2" customHeight="1">
      <c r="A18" s="40"/>
      <c r="B18" s="46"/>
      <c r="C18" s="40"/>
      <c r="D18" s="153" t="s">
        <v>30</v>
      </c>
      <c r="E18" s="40"/>
      <c r="F18" s="40"/>
      <c r="G18" s="40"/>
      <c r="H18" s="40"/>
      <c r="I18" s="153" t="s">
        <v>31</v>
      </c>
      <c r="J18" s="143" t="s">
        <v>1</v>
      </c>
      <c r="K18" s="40"/>
      <c r="L18" s="65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8" customHeight="1">
      <c r="A19" s="40"/>
      <c r="B19" s="46"/>
      <c r="C19" s="40"/>
      <c r="D19" s="40"/>
      <c r="E19" s="143" t="s">
        <v>32</v>
      </c>
      <c r="F19" s="40"/>
      <c r="G19" s="40"/>
      <c r="H19" s="40"/>
      <c r="I19" s="153" t="s">
        <v>33</v>
      </c>
      <c r="J19" s="143" t="s">
        <v>1</v>
      </c>
      <c r="K19" s="40"/>
      <c r="L19" s="65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6.96" customHeight="1">
      <c r="A20" s="40"/>
      <c r="B20" s="46"/>
      <c r="C20" s="40"/>
      <c r="D20" s="40"/>
      <c r="E20" s="40"/>
      <c r="F20" s="40"/>
      <c r="G20" s="40"/>
      <c r="H20" s="40"/>
      <c r="I20" s="40"/>
      <c r="J20" s="40"/>
      <c r="K20" s="40"/>
      <c r="L20" s="65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2" customHeight="1">
      <c r="A21" s="40"/>
      <c r="B21" s="46"/>
      <c r="C21" s="40"/>
      <c r="D21" s="153" t="s">
        <v>34</v>
      </c>
      <c r="E21" s="40"/>
      <c r="F21" s="40"/>
      <c r="G21" s="40"/>
      <c r="H21" s="40"/>
      <c r="I21" s="153" t="s">
        <v>31</v>
      </c>
      <c r="J21" s="34" t="str">
        <f>'Rekapitulace stavby'!AN13</f>
        <v>Vyplň údaj</v>
      </c>
      <c r="K21" s="40"/>
      <c r="L21" s="65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8" customHeight="1">
      <c r="A22" s="40"/>
      <c r="B22" s="46"/>
      <c r="C22" s="40"/>
      <c r="D22" s="40"/>
      <c r="E22" s="34" t="str">
        <f>'Rekapitulace stavby'!E14</f>
        <v>Vyplň údaj</v>
      </c>
      <c r="F22" s="143"/>
      <c r="G22" s="143"/>
      <c r="H22" s="143"/>
      <c r="I22" s="153" t="s">
        <v>33</v>
      </c>
      <c r="J22" s="34" t="str">
        <f>'Rekapitulace stavby'!AN14</f>
        <v>Vyplň údaj</v>
      </c>
      <c r="K22" s="40"/>
      <c r="L22" s="65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6.96" customHeight="1">
      <c r="A23" s="40"/>
      <c r="B23" s="46"/>
      <c r="C23" s="40"/>
      <c r="D23" s="40"/>
      <c r="E23" s="40"/>
      <c r="F23" s="40"/>
      <c r="G23" s="40"/>
      <c r="H23" s="40"/>
      <c r="I23" s="40"/>
      <c r="J23" s="40"/>
      <c r="K23" s="40"/>
      <c r="L23" s="65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2" customHeight="1">
      <c r="A24" s="40"/>
      <c r="B24" s="46"/>
      <c r="C24" s="40"/>
      <c r="D24" s="153" t="s">
        <v>36</v>
      </c>
      <c r="E24" s="40"/>
      <c r="F24" s="40"/>
      <c r="G24" s="40"/>
      <c r="H24" s="40"/>
      <c r="I24" s="153" t="s">
        <v>31</v>
      </c>
      <c r="J24" s="143" t="s">
        <v>1</v>
      </c>
      <c r="K24" s="40"/>
      <c r="L24" s="65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8" customHeight="1">
      <c r="A25" s="40"/>
      <c r="B25" s="46"/>
      <c r="C25" s="40"/>
      <c r="D25" s="40"/>
      <c r="E25" s="143" t="s">
        <v>37</v>
      </c>
      <c r="F25" s="40"/>
      <c r="G25" s="40"/>
      <c r="H25" s="40"/>
      <c r="I25" s="153" t="s">
        <v>33</v>
      </c>
      <c r="J25" s="143" t="s">
        <v>1</v>
      </c>
      <c r="K25" s="40"/>
      <c r="L25" s="65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6.96" customHeight="1">
      <c r="A26" s="40"/>
      <c r="B26" s="46"/>
      <c r="C26" s="40"/>
      <c r="D26" s="40"/>
      <c r="E26" s="40"/>
      <c r="F26" s="40"/>
      <c r="G26" s="40"/>
      <c r="H26" s="40"/>
      <c r="I26" s="40"/>
      <c r="J26" s="40"/>
      <c r="K26" s="40"/>
      <c r="L26" s="65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12" customHeight="1">
      <c r="A27" s="40"/>
      <c r="B27" s="46"/>
      <c r="C27" s="40"/>
      <c r="D27" s="153" t="s">
        <v>39</v>
      </c>
      <c r="E27" s="40"/>
      <c r="F27" s="40"/>
      <c r="G27" s="40"/>
      <c r="H27" s="40"/>
      <c r="I27" s="153" t="s">
        <v>31</v>
      </c>
      <c r="J27" s="143" t="str">
        <f>IF('Rekapitulace stavby'!AN19="","",'Rekapitulace stavby'!AN19)</f>
        <v/>
      </c>
      <c r="K27" s="40"/>
      <c r="L27" s="65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8" customHeight="1">
      <c r="A28" s="40"/>
      <c r="B28" s="46"/>
      <c r="C28" s="40"/>
      <c r="D28" s="40"/>
      <c r="E28" s="143" t="str">
        <f>IF('Rekapitulace stavby'!E20="","",'Rekapitulace stavby'!E20)</f>
        <v xml:space="preserve"> </v>
      </c>
      <c r="F28" s="40"/>
      <c r="G28" s="40"/>
      <c r="H28" s="40"/>
      <c r="I28" s="153" t="s">
        <v>33</v>
      </c>
      <c r="J28" s="143" t="str">
        <f>IF('Rekapitulace stavby'!AN20="","",'Rekapitulace stavby'!AN20)</f>
        <v/>
      </c>
      <c r="K28" s="40"/>
      <c r="L28" s="65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40"/>
      <c r="E29" s="40"/>
      <c r="F29" s="40"/>
      <c r="G29" s="40"/>
      <c r="H29" s="40"/>
      <c r="I29" s="40"/>
      <c r="J29" s="40"/>
      <c r="K29" s="40"/>
      <c r="L29" s="65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12" customHeight="1">
      <c r="A30" s="40"/>
      <c r="B30" s="46"/>
      <c r="C30" s="40"/>
      <c r="D30" s="153" t="s">
        <v>41</v>
      </c>
      <c r="E30" s="40"/>
      <c r="F30" s="40"/>
      <c r="G30" s="40"/>
      <c r="H30" s="40"/>
      <c r="I30" s="40"/>
      <c r="J30" s="40"/>
      <c r="K30" s="40"/>
      <c r="L30" s="65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8" customFormat="1" ht="71.25" customHeight="1">
      <c r="A31" s="157"/>
      <c r="B31" s="158"/>
      <c r="C31" s="157"/>
      <c r="D31" s="157"/>
      <c r="E31" s="159" t="s">
        <v>42</v>
      </c>
      <c r="F31" s="159"/>
      <c r="G31" s="159"/>
      <c r="H31" s="159"/>
      <c r="I31" s="157"/>
      <c r="J31" s="157"/>
      <c r="K31" s="157"/>
      <c r="L31" s="160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</row>
    <row r="32" s="2" customFormat="1" ht="6.96" customHeight="1">
      <c r="A32" s="40"/>
      <c r="B32" s="46"/>
      <c r="C32" s="40"/>
      <c r="D32" s="40"/>
      <c r="E32" s="40"/>
      <c r="F32" s="40"/>
      <c r="G32" s="40"/>
      <c r="H32" s="40"/>
      <c r="I32" s="40"/>
      <c r="J32" s="40"/>
      <c r="K32" s="40"/>
      <c r="L32" s="65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61"/>
      <c r="E33" s="161"/>
      <c r="F33" s="161"/>
      <c r="G33" s="161"/>
      <c r="H33" s="161"/>
      <c r="I33" s="161"/>
      <c r="J33" s="161"/>
      <c r="K33" s="161"/>
      <c r="L33" s="65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25.44" customHeight="1">
      <c r="A34" s="40"/>
      <c r="B34" s="46"/>
      <c r="C34" s="40"/>
      <c r="D34" s="162" t="s">
        <v>43</v>
      </c>
      <c r="E34" s="40"/>
      <c r="F34" s="40"/>
      <c r="G34" s="40"/>
      <c r="H34" s="40"/>
      <c r="I34" s="40"/>
      <c r="J34" s="163">
        <f>ROUND(J125, 2)</f>
        <v>0</v>
      </c>
      <c r="K34" s="40"/>
      <c r="L34" s="65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6.96" customHeight="1">
      <c r="A35" s="40"/>
      <c r="B35" s="46"/>
      <c r="C35" s="40"/>
      <c r="D35" s="161"/>
      <c r="E35" s="161"/>
      <c r="F35" s="161"/>
      <c r="G35" s="161"/>
      <c r="H35" s="161"/>
      <c r="I35" s="161"/>
      <c r="J35" s="161"/>
      <c r="K35" s="161"/>
      <c r="L35" s="65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40"/>
      <c r="F36" s="164" t="s">
        <v>45</v>
      </c>
      <c r="G36" s="40"/>
      <c r="H36" s="40"/>
      <c r="I36" s="164" t="s">
        <v>44</v>
      </c>
      <c r="J36" s="164" t="s">
        <v>46</v>
      </c>
      <c r="K36" s="40"/>
      <c r="L36" s="65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s="2" customFormat="1" ht="14.4" customHeight="1">
      <c r="A37" s="40"/>
      <c r="B37" s="46"/>
      <c r="C37" s="40"/>
      <c r="D37" s="165" t="s">
        <v>47</v>
      </c>
      <c r="E37" s="153" t="s">
        <v>48</v>
      </c>
      <c r="F37" s="166">
        <f>ROUND((SUM(BE125:BE127)),  2)</f>
        <v>0</v>
      </c>
      <c r="G37" s="40"/>
      <c r="H37" s="40"/>
      <c r="I37" s="167">
        <v>0.20999999999999999</v>
      </c>
      <c r="J37" s="166">
        <f>ROUND(((SUM(BE125:BE127))*I37),  2)</f>
        <v>0</v>
      </c>
      <c r="K37" s="40"/>
      <c r="L37" s="65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14.4" customHeight="1">
      <c r="A38" s="40"/>
      <c r="B38" s="46"/>
      <c r="C38" s="40"/>
      <c r="D38" s="40"/>
      <c r="E38" s="153" t="s">
        <v>49</v>
      </c>
      <c r="F38" s="166">
        <f>ROUND((SUM(BF125:BF127)),  2)</f>
        <v>0</v>
      </c>
      <c r="G38" s="40"/>
      <c r="H38" s="40"/>
      <c r="I38" s="167">
        <v>0.14999999999999999</v>
      </c>
      <c r="J38" s="166">
        <f>ROUND(((SUM(BF125:BF127))*I38),  2)</f>
        <v>0</v>
      </c>
      <c r="K38" s="40"/>
      <c r="L38" s="65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53" t="s">
        <v>50</v>
      </c>
      <c r="F39" s="166">
        <f>ROUND((SUM(BG125:BG127)),  2)</f>
        <v>0</v>
      </c>
      <c r="G39" s="40"/>
      <c r="H39" s="40"/>
      <c r="I39" s="167">
        <v>0.20999999999999999</v>
      </c>
      <c r="J39" s="166">
        <f>0</f>
        <v>0</v>
      </c>
      <c r="K39" s="40"/>
      <c r="L39" s="65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hidden="1" s="2" customFormat="1" ht="14.4" customHeight="1">
      <c r="A40" s="40"/>
      <c r="B40" s="46"/>
      <c r="C40" s="40"/>
      <c r="D40" s="40"/>
      <c r="E40" s="153" t="s">
        <v>51</v>
      </c>
      <c r="F40" s="166">
        <f>ROUND((SUM(BH125:BH127)),  2)</f>
        <v>0</v>
      </c>
      <c r="G40" s="40"/>
      <c r="H40" s="40"/>
      <c r="I40" s="167">
        <v>0.14999999999999999</v>
      </c>
      <c r="J40" s="166">
        <f>0</f>
        <v>0</v>
      </c>
      <c r="K40" s="40"/>
      <c r="L40" s="65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hidden="1" s="2" customFormat="1" ht="14.4" customHeight="1">
      <c r="A41" s="40"/>
      <c r="B41" s="46"/>
      <c r="C41" s="40"/>
      <c r="D41" s="40"/>
      <c r="E41" s="153" t="s">
        <v>52</v>
      </c>
      <c r="F41" s="166">
        <f>ROUND((SUM(BI125:BI127)),  2)</f>
        <v>0</v>
      </c>
      <c r="G41" s="40"/>
      <c r="H41" s="40"/>
      <c r="I41" s="167">
        <v>0</v>
      </c>
      <c r="J41" s="166">
        <f>0</f>
        <v>0</v>
      </c>
      <c r="K41" s="40"/>
      <c r="L41" s="65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6.96" customHeight="1">
      <c r="A42" s="40"/>
      <c r="B42" s="46"/>
      <c r="C42" s="40"/>
      <c r="D42" s="40"/>
      <c r="E42" s="40"/>
      <c r="F42" s="40"/>
      <c r="G42" s="40"/>
      <c r="H42" s="40"/>
      <c r="I42" s="40"/>
      <c r="J42" s="40"/>
      <c r="K42" s="40"/>
      <c r="L42" s="65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3" s="2" customFormat="1" ht="25.44" customHeight="1">
      <c r="A43" s="40"/>
      <c r="B43" s="46"/>
      <c r="C43" s="168"/>
      <c r="D43" s="169" t="s">
        <v>53</v>
      </c>
      <c r="E43" s="170"/>
      <c r="F43" s="170"/>
      <c r="G43" s="171" t="s">
        <v>54</v>
      </c>
      <c r="H43" s="172" t="s">
        <v>55</v>
      </c>
      <c r="I43" s="170"/>
      <c r="J43" s="173">
        <f>SUM(J34:J41)</f>
        <v>0</v>
      </c>
      <c r="K43" s="174"/>
      <c r="L43" s="65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</row>
    <row r="44" s="2" customFormat="1" ht="14.4" customHeight="1">
      <c r="A44" s="40"/>
      <c r="B44" s="46"/>
      <c r="C44" s="40"/>
      <c r="D44" s="40"/>
      <c r="E44" s="40"/>
      <c r="F44" s="40"/>
      <c r="G44" s="40"/>
      <c r="H44" s="40"/>
      <c r="I44" s="40"/>
      <c r="J44" s="40"/>
      <c r="K44" s="40"/>
      <c r="L44" s="65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5"/>
      <c r="D50" s="175" t="s">
        <v>56</v>
      </c>
      <c r="E50" s="176"/>
      <c r="F50" s="176"/>
      <c r="G50" s="175" t="s">
        <v>57</v>
      </c>
      <c r="H50" s="176"/>
      <c r="I50" s="176"/>
      <c r="J50" s="176"/>
      <c r="K50" s="176"/>
      <c r="L50" s="65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40"/>
      <c r="B61" s="46"/>
      <c r="C61" s="40"/>
      <c r="D61" s="177" t="s">
        <v>58</v>
      </c>
      <c r="E61" s="178"/>
      <c r="F61" s="179" t="s">
        <v>59</v>
      </c>
      <c r="G61" s="177" t="s">
        <v>58</v>
      </c>
      <c r="H61" s="178"/>
      <c r="I61" s="178"/>
      <c r="J61" s="180" t="s">
        <v>59</v>
      </c>
      <c r="K61" s="178"/>
      <c r="L61" s="65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40"/>
      <c r="B65" s="46"/>
      <c r="C65" s="40"/>
      <c r="D65" s="175" t="s">
        <v>60</v>
      </c>
      <c r="E65" s="181"/>
      <c r="F65" s="181"/>
      <c r="G65" s="175" t="s">
        <v>61</v>
      </c>
      <c r="H65" s="181"/>
      <c r="I65" s="181"/>
      <c r="J65" s="181"/>
      <c r="K65" s="181"/>
      <c r="L65" s="65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40"/>
      <c r="B76" s="46"/>
      <c r="C76" s="40"/>
      <c r="D76" s="177" t="s">
        <v>58</v>
      </c>
      <c r="E76" s="178"/>
      <c r="F76" s="179" t="s">
        <v>59</v>
      </c>
      <c r="G76" s="177" t="s">
        <v>58</v>
      </c>
      <c r="H76" s="178"/>
      <c r="I76" s="178"/>
      <c r="J76" s="180" t="s">
        <v>59</v>
      </c>
      <c r="K76" s="178"/>
      <c r="L76" s="65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4.4" customHeight="1">
      <c r="A77" s="40"/>
      <c r="B77" s="182"/>
      <c r="C77" s="183"/>
      <c r="D77" s="183"/>
      <c r="E77" s="183"/>
      <c r="F77" s="183"/>
      <c r="G77" s="183"/>
      <c r="H77" s="183"/>
      <c r="I77" s="183"/>
      <c r="J77" s="183"/>
      <c r="K77" s="183"/>
      <c r="L77" s="65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81" s="2" customFormat="1" ht="6.96" customHeight="1">
      <c r="A81" s="40"/>
      <c r="B81" s="184"/>
      <c r="C81" s="185"/>
      <c r="D81" s="185"/>
      <c r="E81" s="185"/>
      <c r="F81" s="185"/>
      <c r="G81" s="185"/>
      <c r="H81" s="185"/>
      <c r="I81" s="185"/>
      <c r="J81" s="185"/>
      <c r="K81" s="185"/>
      <c r="L81" s="65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24.96" customHeight="1">
      <c r="A82" s="40"/>
      <c r="B82" s="41"/>
      <c r="C82" s="24" t="s">
        <v>162</v>
      </c>
      <c r="D82" s="42"/>
      <c r="E82" s="42"/>
      <c r="F82" s="42"/>
      <c r="G82" s="42"/>
      <c r="H82" s="42"/>
      <c r="I82" s="42"/>
      <c r="J82" s="42"/>
      <c r="K82" s="42"/>
      <c r="L82" s="65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65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3" t="s">
        <v>16</v>
      </c>
      <c r="D84" s="42"/>
      <c r="E84" s="42"/>
      <c r="F84" s="42"/>
      <c r="G84" s="42"/>
      <c r="H84" s="42"/>
      <c r="I84" s="42"/>
      <c r="J84" s="42"/>
      <c r="K84" s="42"/>
      <c r="L84" s="65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186" t="str">
        <f>E7</f>
        <v>SPORTOVNÍ HALA _ SLEZSKÁ OSTRAVA</v>
      </c>
      <c r="F85" s="33"/>
      <c r="G85" s="33"/>
      <c r="H85" s="33"/>
      <c r="I85" s="42"/>
      <c r="J85" s="42"/>
      <c r="K85" s="42"/>
      <c r="L85" s="65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1" customFormat="1" ht="12" customHeight="1">
      <c r="B86" s="22"/>
      <c r="C86" s="33" t="s">
        <v>160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1" customFormat="1" ht="16.5" customHeight="1">
      <c r="B87" s="22"/>
      <c r="C87" s="23"/>
      <c r="D87" s="23"/>
      <c r="E87" s="186" t="s">
        <v>319</v>
      </c>
      <c r="F87" s="23"/>
      <c r="G87" s="23"/>
      <c r="H87" s="23"/>
      <c r="I87" s="23"/>
      <c r="J87" s="23"/>
      <c r="K87" s="23"/>
      <c r="L87" s="21"/>
    </row>
    <row r="88" s="1" customFormat="1" ht="12" customHeight="1">
      <c r="B88" s="22"/>
      <c r="C88" s="33" t="s">
        <v>320</v>
      </c>
      <c r="D88" s="23"/>
      <c r="E88" s="23"/>
      <c r="F88" s="23"/>
      <c r="G88" s="23"/>
      <c r="H88" s="23"/>
      <c r="I88" s="23"/>
      <c r="J88" s="23"/>
      <c r="K88" s="23"/>
      <c r="L88" s="21"/>
    </row>
    <row r="89" s="2" customFormat="1" ht="16.5" customHeight="1">
      <c r="A89" s="40"/>
      <c r="B89" s="41"/>
      <c r="C89" s="42"/>
      <c r="D89" s="42"/>
      <c r="E89" s="309" t="s">
        <v>1819</v>
      </c>
      <c r="F89" s="42"/>
      <c r="G89" s="42"/>
      <c r="H89" s="42"/>
      <c r="I89" s="42"/>
      <c r="J89" s="42"/>
      <c r="K89" s="42"/>
      <c r="L89" s="65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2" customHeight="1">
      <c r="A90" s="40"/>
      <c r="B90" s="41"/>
      <c r="C90" s="33" t="s">
        <v>1820</v>
      </c>
      <c r="D90" s="42"/>
      <c r="E90" s="42"/>
      <c r="F90" s="42"/>
      <c r="G90" s="42"/>
      <c r="H90" s="42"/>
      <c r="I90" s="42"/>
      <c r="J90" s="42"/>
      <c r="K90" s="42"/>
      <c r="L90" s="65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6.5" customHeight="1">
      <c r="A91" s="40"/>
      <c r="B91" s="41"/>
      <c r="C91" s="42"/>
      <c r="D91" s="42"/>
      <c r="E91" s="78" t="str">
        <f>E13</f>
        <v>D.1.4.8 - Měření a regulace</v>
      </c>
      <c r="F91" s="42"/>
      <c r="G91" s="42"/>
      <c r="H91" s="42"/>
      <c r="I91" s="42"/>
      <c r="J91" s="42"/>
      <c r="K91" s="42"/>
      <c r="L91" s="65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6.96" customHeight="1">
      <c r="A92" s="40"/>
      <c r="B92" s="41"/>
      <c r="C92" s="42"/>
      <c r="D92" s="42"/>
      <c r="E92" s="42"/>
      <c r="F92" s="42"/>
      <c r="G92" s="42"/>
      <c r="H92" s="42"/>
      <c r="I92" s="42"/>
      <c r="J92" s="42"/>
      <c r="K92" s="42"/>
      <c r="L92" s="65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2" customHeight="1">
      <c r="A93" s="40"/>
      <c r="B93" s="41"/>
      <c r="C93" s="33" t="s">
        <v>22</v>
      </c>
      <c r="D93" s="42"/>
      <c r="E93" s="42"/>
      <c r="F93" s="28" t="str">
        <f>F16</f>
        <v>Slezská Ostrava</v>
      </c>
      <c r="G93" s="42"/>
      <c r="H93" s="42"/>
      <c r="I93" s="33" t="s">
        <v>24</v>
      </c>
      <c r="J93" s="81" t="str">
        <f>IF(J16="","",J16)</f>
        <v>13. 3. 2020</v>
      </c>
      <c r="K93" s="42"/>
      <c r="L93" s="65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6.96" customHeight="1">
      <c r="A94" s="40"/>
      <c r="B94" s="41"/>
      <c r="C94" s="42"/>
      <c r="D94" s="42"/>
      <c r="E94" s="42"/>
      <c r="F94" s="42"/>
      <c r="G94" s="42"/>
      <c r="H94" s="42"/>
      <c r="I94" s="42"/>
      <c r="J94" s="42"/>
      <c r="K94" s="42"/>
      <c r="L94" s="65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5.15" customHeight="1">
      <c r="A95" s="40"/>
      <c r="B95" s="41"/>
      <c r="C95" s="33" t="s">
        <v>30</v>
      </c>
      <c r="D95" s="42"/>
      <c r="E95" s="42"/>
      <c r="F95" s="28" t="str">
        <f>E19</f>
        <v>Statutární město Ostrava</v>
      </c>
      <c r="G95" s="42"/>
      <c r="H95" s="42"/>
      <c r="I95" s="33" t="s">
        <v>36</v>
      </c>
      <c r="J95" s="38" t="str">
        <f>E25</f>
        <v>PPS Kania, s.r.o</v>
      </c>
      <c r="K95" s="42"/>
      <c r="L95" s="65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15.15" customHeight="1">
      <c r="A96" s="40"/>
      <c r="B96" s="41"/>
      <c r="C96" s="33" t="s">
        <v>34</v>
      </c>
      <c r="D96" s="42"/>
      <c r="E96" s="42"/>
      <c r="F96" s="28" t="str">
        <f>IF(E22="","",E22)</f>
        <v>Vyplň údaj</v>
      </c>
      <c r="G96" s="42"/>
      <c r="H96" s="42"/>
      <c r="I96" s="33" t="s">
        <v>39</v>
      </c>
      <c r="J96" s="38" t="str">
        <f>E28</f>
        <v xml:space="preserve"> </v>
      </c>
      <c r="K96" s="42"/>
      <c r="L96" s="65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10.32" customHeight="1">
      <c r="A97" s="40"/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65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2" customFormat="1" ht="29.28" customHeight="1">
      <c r="A98" s="40"/>
      <c r="B98" s="41"/>
      <c r="C98" s="187" t="s">
        <v>163</v>
      </c>
      <c r="D98" s="188"/>
      <c r="E98" s="188"/>
      <c r="F98" s="188"/>
      <c r="G98" s="188"/>
      <c r="H98" s="188"/>
      <c r="I98" s="188"/>
      <c r="J98" s="189" t="s">
        <v>164</v>
      </c>
      <c r="K98" s="188"/>
      <c r="L98" s="65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</row>
    <row r="99" s="2" customFormat="1" ht="10.32" customHeight="1">
      <c r="A99" s="40"/>
      <c r="B99" s="41"/>
      <c r="C99" s="42"/>
      <c r="D99" s="42"/>
      <c r="E99" s="42"/>
      <c r="F99" s="42"/>
      <c r="G99" s="42"/>
      <c r="H99" s="42"/>
      <c r="I99" s="42"/>
      <c r="J99" s="42"/>
      <c r="K99" s="42"/>
      <c r="L99" s="65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</row>
    <row r="100" s="2" customFormat="1" ht="22.8" customHeight="1">
      <c r="A100" s="40"/>
      <c r="B100" s="41"/>
      <c r="C100" s="190" t="s">
        <v>165</v>
      </c>
      <c r="D100" s="42"/>
      <c r="E100" s="42"/>
      <c r="F100" s="42"/>
      <c r="G100" s="42"/>
      <c r="H100" s="42"/>
      <c r="I100" s="42"/>
      <c r="J100" s="112">
        <f>J125</f>
        <v>0</v>
      </c>
      <c r="K100" s="42"/>
      <c r="L100" s="65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U100" s="18" t="s">
        <v>166</v>
      </c>
    </row>
    <row r="101" s="9" customFormat="1" ht="24.96" customHeight="1">
      <c r="A101" s="9"/>
      <c r="B101" s="191"/>
      <c r="C101" s="192"/>
      <c r="D101" s="193" t="s">
        <v>1822</v>
      </c>
      <c r="E101" s="194"/>
      <c r="F101" s="194"/>
      <c r="G101" s="194"/>
      <c r="H101" s="194"/>
      <c r="I101" s="194"/>
      <c r="J101" s="195">
        <f>J126</f>
        <v>0</v>
      </c>
      <c r="K101" s="192"/>
      <c r="L101" s="196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2" customFormat="1" ht="21.84" customHeight="1">
      <c r="A102" s="40"/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65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</row>
    <row r="103" s="2" customFormat="1" ht="6.96" customHeight="1">
      <c r="A103" s="40"/>
      <c r="B103" s="68"/>
      <c r="C103" s="69"/>
      <c r="D103" s="69"/>
      <c r="E103" s="69"/>
      <c r="F103" s="69"/>
      <c r="G103" s="69"/>
      <c r="H103" s="69"/>
      <c r="I103" s="69"/>
      <c r="J103" s="69"/>
      <c r="K103" s="69"/>
      <c r="L103" s="65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</row>
    <row r="107" s="2" customFormat="1" ht="6.96" customHeight="1">
      <c r="A107" s="40"/>
      <c r="B107" s="70"/>
      <c r="C107" s="71"/>
      <c r="D107" s="71"/>
      <c r="E107" s="71"/>
      <c r="F107" s="71"/>
      <c r="G107" s="71"/>
      <c r="H107" s="71"/>
      <c r="I107" s="71"/>
      <c r="J107" s="71"/>
      <c r="K107" s="71"/>
      <c r="L107" s="65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</row>
    <row r="108" s="2" customFormat="1" ht="24.96" customHeight="1">
      <c r="A108" s="40"/>
      <c r="B108" s="41"/>
      <c r="C108" s="24" t="s">
        <v>174</v>
      </c>
      <c r="D108" s="42"/>
      <c r="E108" s="42"/>
      <c r="F108" s="42"/>
      <c r="G108" s="42"/>
      <c r="H108" s="42"/>
      <c r="I108" s="42"/>
      <c r="J108" s="42"/>
      <c r="K108" s="42"/>
      <c r="L108" s="65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</row>
    <row r="109" s="2" customFormat="1" ht="6.96" customHeight="1">
      <c r="A109" s="40"/>
      <c r="B109" s="41"/>
      <c r="C109" s="42"/>
      <c r="D109" s="42"/>
      <c r="E109" s="42"/>
      <c r="F109" s="42"/>
      <c r="G109" s="42"/>
      <c r="H109" s="42"/>
      <c r="I109" s="42"/>
      <c r="J109" s="42"/>
      <c r="K109" s="42"/>
      <c r="L109" s="65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</row>
    <row r="110" s="2" customFormat="1" ht="12" customHeight="1">
      <c r="A110" s="40"/>
      <c r="B110" s="41"/>
      <c r="C110" s="33" t="s">
        <v>16</v>
      </c>
      <c r="D110" s="42"/>
      <c r="E110" s="42"/>
      <c r="F110" s="42"/>
      <c r="G110" s="42"/>
      <c r="H110" s="42"/>
      <c r="I110" s="42"/>
      <c r="J110" s="42"/>
      <c r="K110" s="42"/>
      <c r="L110" s="65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</row>
    <row r="111" s="2" customFormat="1" ht="16.5" customHeight="1">
      <c r="A111" s="40"/>
      <c r="B111" s="41"/>
      <c r="C111" s="42"/>
      <c r="D111" s="42"/>
      <c r="E111" s="186" t="str">
        <f>E7</f>
        <v>SPORTOVNÍ HALA _ SLEZSKÁ OSTRAVA</v>
      </c>
      <c r="F111" s="33"/>
      <c r="G111" s="33"/>
      <c r="H111" s="33"/>
      <c r="I111" s="42"/>
      <c r="J111" s="42"/>
      <c r="K111" s="42"/>
      <c r="L111" s="65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</row>
    <row r="112" s="1" customFormat="1" ht="12" customHeight="1">
      <c r="B112" s="22"/>
      <c r="C112" s="33" t="s">
        <v>160</v>
      </c>
      <c r="D112" s="23"/>
      <c r="E112" s="23"/>
      <c r="F112" s="23"/>
      <c r="G112" s="23"/>
      <c r="H112" s="23"/>
      <c r="I112" s="23"/>
      <c r="J112" s="23"/>
      <c r="K112" s="23"/>
      <c r="L112" s="21"/>
    </row>
    <row r="113" s="1" customFormat="1" ht="16.5" customHeight="1">
      <c r="B113" s="22"/>
      <c r="C113" s="23"/>
      <c r="D113" s="23"/>
      <c r="E113" s="186" t="s">
        <v>319</v>
      </c>
      <c r="F113" s="23"/>
      <c r="G113" s="23"/>
      <c r="H113" s="23"/>
      <c r="I113" s="23"/>
      <c r="J113" s="23"/>
      <c r="K113" s="23"/>
      <c r="L113" s="21"/>
    </row>
    <row r="114" s="1" customFormat="1" ht="12" customHeight="1">
      <c r="B114" s="22"/>
      <c r="C114" s="33" t="s">
        <v>320</v>
      </c>
      <c r="D114" s="23"/>
      <c r="E114" s="23"/>
      <c r="F114" s="23"/>
      <c r="G114" s="23"/>
      <c r="H114" s="23"/>
      <c r="I114" s="23"/>
      <c r="J114" s="23"/>
      <c r="K114" s="23"/>
      <c r="L114" s="21"/>
    </row>
    <row r="115" s="2" customFormat="1" ht="16.5" customHeight="1">
      <c r="A115" s="40"/>
      <c r="B115" s="41"/>
      <c r="C115" s="42"/>
      <c r="D115" s="42"/>
      <c r="E115" s="309" t="s">
        <v>1819</v>
      </c>
      <c r="F115" s="42"/>
      <c r="G115" s="42"/>
      <c r="H115" s="42"/>
      <c r="I115" s="42"/>
      <c r="J115" s="42"/>
      <c r="K115" s="42"/>
      <c r="L115" s="65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</row>
    <row r="116" s="2" customFormat="1" ht="12" customHeight="1">
      <c r="A116" s="40"/>
      <c r="B116" s="41"/>
      <c r="C116" s="33" t="s">
        <v>1820</v>
      </c>
      <c r="D116" s="42"/>
      <c r="E116" s="42"/>
      <c r="F116" s="42"/>
      <c r="G116" s="42"/>
      <c r="H116" s="42"/>
      <c r="I116" s="42"/>
      <c r="J116" s="42"/>
      <c r="K116" s="42"/>
      <c r="L116" s="65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</row>
    <row r="117" s="2" customFormat="1" ht="16.5" customHeight="1">
      <c r="A117" s="40"/>
      <c r="B117" s="41"/>
      <c r="C117" s="42"/>
      <c r="D117" s="42"/>
      <c r="E117" s="78" t="str">
        <f>E13</f>
        <v>D.1.4.8 - Měření a regulace</v>
      </c>
      <c r="F117" s="42"/>
      <c r="G117" s="42"/>
      <c r="H117" s="42"/>
      <c r="I117" s="42"/>
      <c r="J117" s="42"/>
      <c r="K117" s="42"/>
      <c r="L117" s="65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</row>
    <row r="118" s="2" customFormat="1" ht="6.96" customHeight="1">
      <c r="A118" s="40"/>
      <c r="B118" s="41"/>
      <c r="C118" s="42"/>
      <c r="D118" s="42"/>
      <c r="E118" s="42"/>
      <c r="F118" s="42"/>
      <c r="G118" s="42"/>
      <c r="H118" s="42"/>
      <c r="I118" s="42"/>
      <c r="J118" s="42"/>
      <c r="K118" s="42"/>
      <c r="L118" s="65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</row>
    <row r="119" s="2" customFormat="1" ht="12" customHeight="1">
      <c r="A119" s="40"/>
      <c r="B119" s="41"/>
      <c r="C119" s="33" t="s">
        <v>22</v>
      </c>
      <c r="D119" s="42"/>
      <c r="E119" s="42"/>
      <c r="F119" s="28" t="str">
        <f>F16</f>
        <v>Slezská Ostrava</v>
      </c>
      <c r="G119" s="42"/>
      <c r="H119" s="42"/>
      <c r="I119" s="33" t="s">
        <v>24</v>
      </c>
      <c r="J119" s="81" t="str">
        <f>IF(J16="","",J16)</f>
        <v>13. 3. 2020</v>
      </c>
      <c r="K119" s="42"/>
      <c r="L119" s="65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</row>
    <row r="120" s="2" customFormat="1" ht="6.96" customHeight="1">
      <c r="A120" s="40"/>
      <c r="B120" s="41"/>
      <c r="C120" s="42"/>
      <c r="D120" s="42"/>
      <c r="E120" s="42"/>
      <c r="F120" s="42"/>
      <c r="G120" s="42"/>
      <c r="H120" s="42"/>
      <c r="I120" s="42"/>
      <c r="J120" s="42"/>
      <c r="K120" s="42"/>
      <c r="L120" s="65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</row>
    <row r="121" s="2" customFormat="1" ht="15.15" customHeight="1">
      <c r="A121" s="40"/>
      <c r="B121" s="41"/>
      <c r="C121" s="33" t="s">
        <v>30</v>
      </c>
      <c r="D121" s="42"/>
      <c r="E121" s="42"/>
      <c r="F121" s="28" t="str">
        <f>E19</f>
        <v>Statutární město Ostrava</v>
      </c>
      <c r="G121" s="42"/>
      <c r="H121" s="42"/>
      <c r="I121" s="33" t="s">
        <v>36</v>
      </c>
      <c r="J121" s="38" t="str">
        <f>E25</f>
        <v>PPS Kania, s.r.o</v>
      </c>
      <c r="K121" s="42"/>
      <c r="L121" s="65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</row>
    <row r="122" s="2" customFormat="1" ht="15.15" customHeight="1">
      <c r="A122" s="40"/>
      <c r="B122" s="41"/>
      <c r="C122" s="33" t="s">
        <v>34</v>
      </c>
      <c r="D122" s="42"/>
      <c r="E122" s="42"/>
      <c r="F122" s="28" t="str">
        <f>IF(E22="","",E22)</f>
        <v>Vyplň údaj</v>
      </c>
      <c r="G122" s="42"/>
      <c r="H122" s="42"/>
      <c r="I122" s="33" t="s">
        <v>39</v>
      </c>
      <c r="J122" s="38" t="str">
        <f>E28</f>
        <v xml:space="preserve"> </v>
      </c>
      <c r="K122" s="42"/>
      <c r="L122" s="65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</row>
    <row r="123" s="2" customFormat="1" ht="10.32" customHeight="1">
      <c r="A123" s="40"/>
      <c r="B123" s="41"/>
      <c r="C123" s="42"/>
      <c r="D123" s="42"/>
      <c r="E123" s="42"/>
      <c r="F123" s="42"/>
      <c r="G123" s="42"/>
      <c r="H123" s="42"/>
      <c r="I123" s="42"/>
      <c r="J123" s="42"/>
      <c r="K123" s="42"/>
      <c r="L123" s="65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</row>
    <row r="124" s="11" customFormat="1" ht="29.28" customHeight="1">
      <c r="A124" s="202"/>
      <c r="B124" s="203"/>
      <c r="C124" s="204" t="s">
        <v>175</v>
      </c>
      <c r="D124" s="205" t="s">
        <v>68</v>
      </c>
      <c r="E124" s="205" t="s">
        <v>64</v>
      </c>
      <c r="F124" s="205" t="s">
        <v>65</v>
      </c>
      <c r="G124" s="205" t="s">
        <v>176</v>
      </c>
      <c r="H124" s="205" t="s">
        <v>177</v>
      </c>
      <c r="I124" s="205" t="s">
        <v>178</v>
      </c>
      <c r="J124" s="205" t="s">
        <v>164</v>
      </c>
      <c r="K124" s="206" t="s">
        <v>179</v>
      </c>
      <c r="L124" s="207"/>
      <c r="M124" s="102" t="s">
        <v>1</v>
      </c>
      <c r="N124" s="103" t="s">
        <v>47</v>
      </c>
      <c r="O124" s="103" t="s">
        <v>180</v>
      </c>
      <c r="P124" s="103" t="s">
        <v>181</v>
      </c>
      <c r="Q124" s="103" t="s">
        <v>182</v>
      </c>
      <c r="R124" s="103" t="s">
        <v>183</v>
      </c>
      <c r="S124" s="103" t="s">
        <v>184</v>
      </c>
      <c r="T124" s="104" t="s">
        <v>185</v>
      </c>
      <c r="U124" s="202"/>
      <c r="V124" s="202"/>
      <c r="W124" s="202"/>
      <c r="X124" s="202"/>
      <c r="Y124" s="202"/>
      <c r="Z124" s="202"/>
      <c r="AA124" s="202"/>
      <c r="AB124" s="202"/>
      <c r="AC124" s="202"/>
      <c r="AD124" s="202"/>
      <c r="AE124" s="202"/>
    </row>
    <row r="125" s="2" customFormat="1" ht="22.8" customHeight="1">
      <c r="A125" s="40"/>
      <c r="B125" s="41"/>
      <c r="C125" s="109" t="s">
        <v>186</v>
      </c>
      <c r="D125" s="42"/>
      <c r="E125" s="42"/>
      <c r="F125" s="42"/>
      <c r="G125" s="42"/>
      <c r="H125" s="42"/>
      <c r="I125" s="42"/>
      <c r="J125" s="208">
        <f>BK125</f>
        <v>0</v>
      </c>
      <c r="K125" s="42"/>
      <c r="L125" s="46"/>
      <c r="M125" s="105"/>
      <c r="N125" s="209"/>
      <c r="O125" s="106"/>
      <c r="P125" s="210">
        <f>P126</f>
        <v>0</v>
      </c>
      <c r="Q125" s="106"/>
      <c r="R125" s="210">
        <f>R126</f>
        <v>0</v>
      </c>
      <c r="S125" s="106"/>
      <c r="T125" s="211">
        <f>T126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8" t="s">
        <v>82</v>
      </c>
      <c r="AU125" s="18" t="s">
        <v>166</v>
      </c>
      <c r="BK125" s="212">
        <f>BK126</f>
        <v>0</v>
      </c>
    </row>
    <row r="126" s="12" customFormat="1" ht="25.92" customHeight="1">
      <c r="A126" s="12"/>
      <c r="B126" s="213"/>
      <c r="C126" s="214"/>
      <c r="D126" s="215" t="s">
        <v>82</v>
      </c>
      <c r="E126" s="216" t="s">
        <v>1702</v>
      </c>
      <c r="F126" s="216" t="s">
        <v>105</v>
      </c>
      <c r="G126" s="214"/>
      <c r="H126" s="214"/>
      <c r="I126" s="217"/>
      <c r="J126" s="218">
        <f>BK126</f>
        <v>0</v>
      </c>
      <c r="K126" s="214"/>
      <c r="L126" s="219"/>
      <c r="M126" s="220"/>
      <c r="N126" s="221"/>
      <c r="O126" s="221"/>
      <c r="P126" s="222">
        <f>P127</f>
        <v>0</v>
      </c>
      <c r="Q126" s="221"/>
      <c r="R126" s="222">
        <f>R127</f>
        <v>0</v>
      </c>
      <c r="S126" s="221"/>
      <c r="T126" s="223">
        <f>T127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4" t="s">
        <v>211</v>
      </c>
      <c r="AT126" s="225" t="s">
        <v>82</v>
      </c>
      <c r="AU126" s="225" t="s">
        <v>83</v>
      </c>
      <c r="AY126" s="224" t="s">
        <v>189</v>
      </c>
      <c r="BK126" s="226">
        <f>BK127</f>
        <v>0</v>
      </c>
    </row>
    <row r="127" s="2" customFormat="1" ht="16.5" customHeight="1">
      <c r="A127" s="40"/>
      <c r="B127" s="41"/>
      <c r="C127" s="229" t="s">
        <v>91</v>
      </c>
      <c r="D127" s="229" t="s">
        <v>192</v>
      </c>
      <c r="E127" s="230" t="s">
        <v>1823</v>
      </c>
      <c r="F127" s="231" t="s">
        <v>1842</v>
      </c>
      <c r="G127" s="232" t="s">
        <v>195</v>
      </c>
      <c r="H127" s="233">
        <v>1</v>
      </c>
      <c r="I127" s="234"/>
      <c r="J127" s="235">
        <f>ROUND(I127*H127,2)</f>
        <v>0</v>
      </c>
      <c r="K127" s="231" t="s">
        <v>1</v>
      </c>
      <c r="L127" s="46"/>
      <c r="M127" s="261" t="s">
        <v>1</v>
      </c>
      <c r="N127" s="262" t="s">
        <v>48</v>
      </c>
      <c r="O127" s="249"/>
      <c r="P127" s="263">
        <f>O127*H127</f>
        <v>0</v>
      </c>
      <c r="Q127" s="263">
        <v>0</v>
      </c>
      <c r="R127" s="263">
        <f>Q127*H127</f>
        <v>0</v>
      </c>
      <c r="S127" s="263">
        <v>0</v>
      </c>
      <c r="T127" s="264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40" t="s">
        <v>1707</v>
      </c>
      <c r="AT127" s="240" t="s">
        <v>192</v>
      </c>
      <c r="AU127" s="240" t="s">
        <v>91</v>
      </c>
      <c r="AY127" s="18" t="s">
        <v>189</v>
      </c>
      <c r="BE127" s="241">
        <f>IF(N127="základní",J127,0)</f>
        <v>0</v>
      </c>
      <c r="BF127" s="241">
        <f>IF(N127="snížená",J127,0)</f>
        <v>0</v>
      </c>
      <c r="BG127" s="241">
        <f>IF(N127="zákl. přenesená",J127,0)</f>
        <v>0</v>
      </c>
      <c r="BH127" s="241">
        <f>IF(N127="sníž. přenesená",J127,0)</f>
        <v>0</v>
      </c>
      <c r="BI127" s="241">
        <f>IF(N127="nulová",J127,0)</f>
        <v>0</v>
      </c>
      <c r="BJ127" s="18" t="s">
        <v>91</v>
      </c>
      <c r="BK127" s="241">
        <f>ROUND(I127*H127,2)</f>
        <v>0</v>
      </c>
      <c r="BL127" s="18" t="s">
        <v>1707</v>
      </c>
      <c r="BM127" s="240" t="s">
        <v>1843</v>
      </c>
    </row>
    <row r="128" s="2" customFormat="1" ht="6.96" customHeight="1">
      <c r="A128" s="40"/>
      <c r="B128" s="68"/>
      <c r="C128" s="69"/>
      <c r="D128" s="69"/>
      <c r="E128" s="69"/>
      <c r="F128" s="69"/>
      <c r="G128" s="69"/>
      <c r="H128" s="69"/>
      <c r="I128" s="69"/>
      <c r="J128" s="69"/>
      <c r="K128" s="69"/>
      <c r="L128" s="46"/>
      <c r="M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</row>
  </sheetData>
  <sheetProtection sheet="1" autoFilter="0" formatColumns="0" formatRows="0" objects="1" scenarios="1" spinCount="100000" saltValue="hfo4DHQXGhCuMroUSdXFphBd+2N1+pX8IbpqjVB1tFZopYpE9g2pKYpHy14MFL+LCj8lDDivlp9G+bu0cRguQg==" hashValue="Xy4DkvzHchBuhSS7FU6yHGMUXpfnDBJQXUEQEbuTSVQi+CX4J8cMhX1y+5ojA6cQf7qVDCy3/6uvH7dtcOQvnA==" algorithmName="SHA-512" password="E785"/>
  <autoFilter ref="C124:K127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11:H111"/>
    <mergeCell ref="E115:H115"/>
    <mergeCell ref="E113:H113"/>
    <mergeCell ref="E117:H117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131</v>
      </c>
    </row>
    <row r="3" s="1" customFormat="1" ht="6.96" customHeight="1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21"/>
      <c r="AT3" s="18" t="s">
        <v>93</v>
      </c>
    </row>
    <row r="4" s="1" customFormat="1" ht="24.96" customHeight="1">
      <c r="B4" s="21"/>
      <c r="D4" s="151" t="s">
        <v>159</v>
      </c>
      <c r="L4" s="21"/>
      <c r="M4" s="15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3" t="s">
        <v>16</v>
      </c>
      <c r="L6" s="21"/>
    </row>
    <row r="7" s="1" customFormat="1" ht="16.5" customHeight="1">
      <c r="B7" s="21"/>
      <c r="E7" s="154" t="str">
        <f>'Rekapitulace stavby'!K6</f>
        <v>SPORTOVNÍ HALA _ SLEZSKÁ OSTRAVA</v>
      </c>
      <c r="F7" s="153"/>
      <c r="G7" s="153"/>
      <c r="H7" s="153"/>
      <c r="L7" s="21"/>
    </row>
    <row r="8" s="1" customFormat="1" ht="12" customHeight="1">
      <c r="B8" s="21"/>
      <c r="D8" s="153" t="s">
        <v>160</v>
      </c>
      <c r="L8" s="21"/>
    </row>
    <row r="9" s="2" customFormat="1" ht="16.5" customHeight="1">
      <c r="A9" s="40"/>
      <c r="B9" s="46"/>
      <c r="C9" s="40"/>
      <c r="D9" s="40"/>
      <c r="E9" s="154" t="s">
        <v>319</v>
      </c>
      <c r="F9" s="40"/>
      <c r="G9" s="40"/>
      <c r="H9" s="40"/>
      <c r="I9" s="40"/>
      <c r="J9" s="40"/>
      <c r="K9" s="40"/>
      <c r="L9" s="65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53" t="s">
        <v>320</v>
      </c>
      <c r="E10" s="40"/>
      <c r="F10" s="40"/>
      <c r="G10" s="40"/>
      <c r="H10" s="40"/>
      <c r="I10" s="40"/>
      <c r="J10" s="40"/>
      <c r="K10" s="40"/>
      <c r="L10" s="65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55" t="s">
        <v>1844</v>
      </c>
      <c r="F11" s="40"/>
      <c r="G11" s="40"/>
      <c r="H11" s="40"/>
      <c r="I11" s="40"/>
      <c r="J11" s="40"/>
      <c r="K11" s="40"/>
      <c r="L11" s="65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65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53" t="s">
        <v>18</v>
      </c>
      <c r="E13" s="40"/>
      <c r="F13" s="143" t="s">
        <v>19</v>
      </c>
      <c r="G13" s="40"/>
      <c r="H13" s="40"/>
      <c r="I13" s="153" t="s">
        <v>20</v>
      </c>
      <c r="J13" s="143" t="s">
        <v>1</v>
      </c>
      <c r="K13" s="40"/>
      <c r="L13" s="65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53" t="s">
        <v>22</v>
      </c>
      <c r="E14" s="40"/>
      <c r="F14" s="143" t="s">
        <v>23</v>
      </c>
      <c r="G14" s="40"/>
      <c r="H14" s="40"/>
      <c r="I14" s="153" t="s">
        <v>24</v>
      </c>
      <c r="J14" s="156" t="str">
        <f>'Rekapitulace stavby'!AN8</f>
        <v>13. 3. 2020</v>
      </c>
      <c r="K14" s="40"/>
      <c r="L14" s="65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65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53" t="s">
        <v>30</v>
      </c>
      <c r="E16" s="40"/>
      <c r="F16" s="40"/>
      <c r="G16" s="40"/>
      <c r="H16" s="40"/>
      <c r="I16" s="153" t="s">
        <v>31</v>
      </c>
      <c r="J16" s="143" t="s">
        <v>1</v>
      </c>
      <c r="K16" s="40"/>
      <c r="L16" s="65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43" t="s">
        <v>32</v>
      </c>
      <c r="F17" s="40"/>
      <c r="G17" s="40"/>
      <c r="H17" s="40"/>
      <c r="I17" s="153" t="s">
        <v>33</v>
      </c>
      <c r="J17" s="143" t="s">
        <v>1</v>
      </c>
      <c r="K17" s="40"/>
      <c r="L17" s="65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65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53" t="s">
        <v>34</v>
      </c>
      <c r="E19" s="40"/>
      <c r="F19" s="40"/>
      <c r="G19" s="40"/>
      <c r="H19" s="40"/>
      <c r="I19" s="153" t="s">
        <v>31</v>
      </c>
      <c r="J19" s="34" t="str">
        <f>'Rekapitulace stavby'!AN13</f>
        <v>Vyplň údaj</v>
      </c>
      <c r="K19" s="40"/>
      <c r="L19" s="65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4" t="str">
        <f>'Rekapitulace stavby'!E14</f>
        <v>Vyplň údaj</v>
      </c>
      <c r="F20" s="143"/>
      <c r="G20" s="143"/>
      <c r="H20" s="143"/>
      <c r="I20" s="153" t="s">
        <v>33</v>
      </c>
      <c r="J20" s="34" t="str">
        <f>'Rekapitulace stavby'!AN14</f>
        <v>Vyplň údaj</v>
      </c>
      <c r="K20" s="40"/>
      <c r="L20" s="65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65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53" t="s">
        <v>36</v>
      </c>
      <c r="E22" s="40"/>
      <c r="F22" s="40"/>
      <c r="G22" s="40"/>
      <c r="H22" s="40"/>
      <c r="I22" s="153" t="s">
        <v>31</v>
      </c>
      <c r="J22" s="143" t="s">
        <v>1</v>
      </c>
      <c r="K22" s="40"/>
      <c r="L22" s="65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43" t="s">
        <v>37</v>
      </c>
      <c r="F23" s="40"/>
      <c r="G23" s="40"/>
      <c r="H23" s="40"/>
      <c r="I23" s="153" t="s">
        <v>33</v>
      </c>
      <c r="J23" s="143" t="s">
        <v>1</v>
      </c>
      <c r="K23" s="40"/>
      <c r="L23" s="65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65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53" t="s">
        <v>39</v>
      </c>
      <c r="E25" s="40"/>
      <c r="F25" s="40"/>
      <c r="G25" s="40"/>
      <c r="H25" s="40"/>
      <c r="I25" s="153" t="s">
        <v>31</v>
      </c>
      <c r="J25" s="143" t="str">
        <f>IF('Rekapitulace stavby'!AN19="","",'Rekapitulace stavby'!AN19)</f>
        <v/>
      </c>
      <c r="K25" s="40"/>
      <c r="L25" s="65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43" t="str">
        <f>IF('Rekapitulace stavby'!E20="","",'Rekapitulace stavby'!E20)</f>
        <v xml:space="preserve"> </v>
      </c>
      <c r="F26" s="40"/>
      <c r="G26" s="40"/>
      <c r="H26" s="40"/>
      <c r="I26" s="153" t="s">
        <v>33</v>
      </c>
      <c r="J26" s="143" t="str">
        <f>IF('Rekapitulace stavby'!AN20="","",'Rekapitulace stavby'!AN20)</f>
        <v/>
      </c>
      <c r="K26" s="40"/>
      <c r="L26" s="65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65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53" t="s">
        <v>41</v>
      </c>
      <c r="E28" s="40"/>
      <c r="F28" s="40"/>
      <c r="G28" s="40"/>
      <c r="H28" s="40"/>
      <c r="I28" s="40"/>
      <c r="J28" s="40"/>
      <c r="K28" s="40"/>
      <c r="L28" s="65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71.25" customHeight="1">
      <c r="A29" s="157"/>
      <c r="B29" s="158"/>
      <c r="C29" s="157"/>
      <c r="D29" s="157"/>
      <c r="E29" s="159" t="s">
        <v>42</v>
      </c>
      <c r="F29" s="159"/>
      <c r="G29" s="159"/>
      <c r="H29" s="159"/>
      <c r="I29" s="157"/>
      <c r="J29" s="157"/>
      <c r="K29" s="157"/>
      <c r="L29" s="160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65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61"/>
      <c r="E31" s="161"/>
      <c r="F31" s="161"/>
      <c r="G31" s="161"/>
      <c r="H31" s="161"/>
      <c r="I31" s="161"/>
      <c r="J31" s="161"/>
      <c r="K31" s="161"/>
      <c r="L31" s="65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62" t="s">
        <v>43</v>
      </c>
      <c r="E32" s="40"/>
      <c r="F32" s="40"/>
      <c r="G32" s="40"/>
      <c r="H32" s="40"/>
      <c r="I32" s="40"/>
      <c r="J32" s="163">
        <f>ROUND(J121, 2)</f>
        <v>0</v>
      </c>
      <c r="K32" s="40"/>
      <c r="L32" s="65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61"/>
      <c r="E33" s="161"/>
      <c r="F33" s="161"/>
      <c r="G33" s="161"/>
      <c r="H33" s="161"/>
      <c r="I33" s="161"/>
      <c r="J33" s="161"/>
      <c r="K33" s="161"/>
      <c r="L33" s="65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64" t="s">
        <v>45</v>
      </c>
      <c r="G34" s="40"/>
      <c r="H34" s="40"/>
      <c r="I34" s="164" t="s">
        <v>44</v>
      </c>
      <c r="J34" s="164" t="s">
        <v>46</v>
      </c>
      <c r="K34" s="40"/>
      <c r="L34" s="65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65" t="s">
        <v>47</v>
      </c>
      <c r="E35" s="153" t="s">
        <v>48</v>
      </c>
      <c r="F35" s="166">
        <f>ROUND((SUM(BE121:BE123)),  2)</f>
        <v>0</v>
      </c>
      <c r="G35" s="40"/>
      <c r="H35" s="40"/>
      <c r="I35" s="167">
        <v>0.20999999999999999</v>
      </c>
      <c r="J35" s="166">
        <f>ROUND(((SUM(BE121:BE123))*I35),  2)</f>
        <v>0</v>
      </c>
      <c r="K35" s="40"/>
      <c r="L35" s="65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53" t="s">
        <v>49</v>
      </c>
      <c r="F36" s="166">
        <f>ROUND((SUM(BF121:BF123)),  2)</f>
        <v>0</v>
      </c>
      <c r="G36" s="40"/>
      <c r="H36" s="40"/>
      <c r="I36" s="167">
        <v>0.14999999999999999</v>
      </c>
      <c r="J36" s="166">
        <f>ROUND(((SUM(BF121:BF123))*I36),  2)</f>
        <v>0</v>
      </c>
      <c r="K36" s="40"/>
      <c r="L36" s="65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53" t="s">
        <v>50</v>
      </c>
      <c r="F37" s="166">
        <f>ROUND((SUM(BG121:BG123)),  2)</f>
        <v>0</v>
      </c>
      <c r="G37" s="40"/>
      <c r="H37" s="40"/>
      <c r="I37" s="167">
        <v>0.20999999999999999</v>
      </c>
      <c r="J37" s="166">
        <f>0</f>
        <v>0</v>
      </c>
      <c r="K37" s="40"/>
      <c r="L37" s="65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53" t="s">
        <v>51</v>
      </c>
      <c r="F38" s="166">
        <f>ROUND((SUM(BH121:BH123)),  2)</f>
        <v>0</v>
      </c>
      <c r="G38" s="40"/>
      <c r="H38" s="40"/>
      <c r="I38" s="167">
        <v>0.14999999999999999</v>
      </c>
      <c r="J38" s="166">
        <f>0</f>
        <v>0</v>
      </c>
      <c r="K38" s="40"/>
      <c r="L38" s="65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53" t="s">
        <v>52</v>
      </c>
      <c r="F39" s="166">
        <f>ROUND((SUM(BI121:BI123)),  2)</f>
        <v>0</v>
      </c>
      <c r="G39" s="40"/>
      <c r="H39" s="40"/>
      <c r="I39" s="167">
        <v>0</v>
      </c>
      <c r="J39" s="166">
        <f>0</f>
        <v>0</v>
      </c>
      <c r="K39" s="40"/>
      <c r="L39" s="65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65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8"/>
      <c r="D41" s="169" t="s">
        <v>53</v>
      </c>
      <c r="E41" s="170"/>
      <c r="F41" s="170"/>
      <c r="G41" s="171" t="s">
        <v>54</v>
      </c>
      <c r="H41" s="172" t="s">
        <v>55</v>
      </c>
      <c r="I41" s="170"/>
      <c r="J41" s="173">
        <f>SUM(J32:J39)</f>
        <v>0</v>
      </c>
      <c r="K41" s="174"/>
      <c r="L41" s="65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46"/>
      <c r="C42" s="40"/>
      <c r="D42" s="40"/>
      <c r="E42" s="40"/>
      <c r="F42" s="40"/>
      <c r="G42" s="40"/>
      <c r="H42" s="40"/>
      <c r="I42" s="40"/>
      <c r="J42" s="40"/>
      <c r="K42" s="40"/>
      <c r="L42" s="65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5"/>
      <c r="D50" s="175" t="s">
        <v>56</v>
      </c>
      <c r="E50" s="176"/>
      <c r="F50" s="176"/>
      <c r="G50" s="175" t="s">
        <v>57</v>
      </c>
      <c r="H50" s="176"/>
      <c r="I50" s="176"/>
      <c r="J50" s="176"/>
      <c r="K50" s="176"/>
      <c r="L50" s="65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40"/>
      <c r="B61" s="46"/>
      <c r="C61" s="40"/>
      <c r="D61" s="177" t="s">
        <v>58</v>
      </c>
      <c r="E61" s="178"/>
      <c r="F61" s="179" t="s">
        <v>59</v>
      </c>
      <c r="G61" s="177" t="s">
        <v>58</v>
      </c>
      <c r="H61" s="178"/>
      <c r="I61" s="178"/>
      <c r="J61" s="180" t="s">
        <v>59</v>
      </c>
      <c r="K61" s="178"/>
      <c r="L61" s="65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40"/>
      <c r="B65" s="46"/>
      <c r="C65" s="40"/>
      <c r="D65" s="175" t="s">
        <v>60</v>
      </c>
      <c r="E65" s="181"/>
      <c r="F65" s="181"/>
      <c r="G65" s="175" t="s">
        <v>61</v>
      </c>
      <c r="H65" s="181"/>
      <c r="I65" s="181"/>
      <c r="J65" s="181"/>
      <c r="K65" s="181"/>
      <c r="L65" s="65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40"/>
      <c r="B76" s="46"/>
      <c r="C76" s="40"/>
      <c r="D76" s="177" t="s">
        <v>58</v>
      </c>
      <c r="E76" s="178"/>
      <c r="F76" s="179" t="s">
        <v>59</v>
      </c>
      <c r="G76" s="177" t="s">
        <v>58</v>
      </c>
      <c r="H76" s="178"/>
      <c r="I76" s="178"/>
      <c r="J76" s="180" t="s">
        <v>59</v>
      </c>
      <c r="K76" s="178"/>
      <c r="L76" s="65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4.4" customHeight="1">
      <c r="A77" s="40"/>
      <c r="B77" s="182"/>
      <c r="C77" s="183"/>
      <c r="D77" s="183"/>
      <c r="E77" s="183"/>
      <c r="F77" s="183"/>
      <c r="G77" s="183"/>
      <c r="H77" s="183"/>
      <c r="I77" s="183"/>
      <c r="J77" s="183"/>
      <c r="K77" s="183"/>
      <c r="L77" s="65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81" s="2" customFormat="1" ht="6.96" customHeight="1">
      <c r="A81" s="40"/>
      <c r="B81" s="184"/>
      <c r="C81" s="185"/>
      <c r="D81" s="185"/>
      <c r="E81" s="185"/>
      <c r="F81" s="185"/>
      <c r="G81" s="185"/>
      <c r="H81" s="185"/>
      <c r="I81" s="185"/>
      <c r="J81" s="185"/>
      <c r="K81" s="185"/>
      <c r="L81" s="65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24.96" customHeight="1">
      <c r="A82" s="40"/>
      <c r="B82" s="41"/>
      <c r="C82" s="24" t="s">
        <v>162</v>
      </c>
      <c r="D82" s="42"/>
      <c r="E82" s="42"/>
      <c r="F82" s="42"/>
      <c r="G82" s="42"/>
      <c r="H82" s="42"/>
      <c r="I82" s="42"/>
      <c r="J82" s="42"/>
      <c r="K82" s="42"/>
      <c r="L82" s="65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65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3" t="s">
        <v>16</v>
      </c>
      <c r="D84" s="42"/>
      <c r="E84" s="42"/>
      <c r="F84" s="42"/>
      <c r="G84" s="42"/>
      <c r="H84" s="42"/>
      <c r="I84" s="42"/>
      <c r="J84" s="42"/>
      <c r="K84" s="42"/>
      <c r="L84" s="65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186" t="str">
        <f>E7</f>
        <v>SPORTOVNÍ HALA _ SLEZSKÁ OSTRAVA</v>
      </c>
      <c r="F85" s="33"/>
      <c r="G85" s="33"/>
      <c r="H85" s="33"/>
      <c r="I85" s="42"/>
      <c r="J85" s="42"/>
      <c r="K85" s="42"/>
      <c r="L85" s="65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1" customFormat="1" ht="12" customHeight="1">
      <c r="B86" s="22"/>
      <c r="C86" s="33" t="s">
        <v>160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40"/>
      <c r="B87" s="41"/>
      <c r="C87" s="42"/>
      <c r="D87" s="42"/>
      <c r="E87" s="186" t="s">
        <v>319</v>
      </c>
      <c r="F87" s="42"/>
      <c r="G87" s="42"/>
      <c r="H87" s="42"/>
      <c r="I87" s="42"/>
      <c r="J87" s="42"/>
      <c r="K87" s="42"/>
      <c r="L87" s="65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2" customHeight="1">
      <c r="A88" s="40"/>
      <c r="B88" s="41"/>
      <c r="C88" s="33" t="s">
        <v>320</v>
      </c>
      <c r="D88" s="42"/>
      <c r="E88" s="42"/>
      <c r="F88" s="42"/>
      <c r="G88" s="42"/>
      <c r="H88" s="42"/>
      <c r="I88" s="42"/>
      <c r="J88" s="42"/>
      <c r="K88" s="42"/>
      <c r="L88" s="65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6.5" customHeight="1">
      <c r="A89" s="40"/>
      <c r="B89" s="41"/>
      <c r="C89" s="42"/>
      <c r="D89" s="42"/>
      <c r="E89" s="78" t="str">
        <f>E11</f>
        <v>D.1.5 - Sportovní vybavení</v>
      </c>
      <c r="F89" s="42"/>
      <c r="G89" s="42"/>
      <c r="H89" s="42"/>
      <c r="I89" s="42"/>
      <c r="J89" s="42"/>
      <c r="K89" s="42"/>
      <c r="L89" s="65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6.96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65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2" customHeight="1">
      <c r="A91" s="40"/>
      <c r="B91" s="41"/>
      <c r="C91" s="33" t="s">
        <v>22</v>
      </c>
      <c r="D91" s="42"/>
      <c r="E91" s="42"/>
      <c r="F91" s="28" t="str">
        <f>F14</f>
        <v>Slezská Ostrava</v>
      </c>
      <c r="G91" s="42"/>
      <c r="H91" s="42"/>
      <c r="I91" s="33" t="s">
        <v>24</v>
      </c>
      <c r="J91" s="81" t="str">
        <f>IF(J14="","",J14)</f>
        <v>13. 3. 2020</v>
      </c>
      <c r="K91" s="42"/>
      <c r="L91" s="65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6.96" customHeight="1">
      <c r="A92" s="40"/>
      <c r="B92" s="41"/>
      <c r="C92" s="42"/>
      <c r="D92" s="42"/>
      <c r="E92" s="42"/>
      <c r="F92" s="42"/>
      <c r="G92" s="42"/>
      <c r="H92" s="42"/>
      <c r="I92" s="42"/>
      <c r="J92" s="42"/>
      <c r="K92" s="42"/>
      <c r="L92" s="65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5.15" customHeight="1">
      <c r="A93" s="40"/>
      <c r="B93" s="41"/>
      <c r="C93" s="33" t="s">
        <v>30</v>
      </c>
      <c r="D93" s="42"/>
      <c r="E93" s="42"/>
      <c r="F93" s="28" t="str">
        <f>E17</f>
        <v>Statutární město Ostrava</v>
      </c>
      <c r="G93" s="42"/>
      <c r="H93" s="42"/>
      <c r="I93" s="33" t="s">
        <v>36</v>
      </c>
      <c r="J93" s="38" t="str">
        <f>E23</f>
        <v>PPS Kania, s.r.o</v>
      </c>
      <c r="K93" s="42"/>
      <c r="L93" s="65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5.15" customHeight="1">
      <c r="A94" s="40"/>
      <c r="B94" s="41"/>
      <c r="C94" s="33" t="s">
        <v>34</v>
      </c>
      <c r="D94" s="42"/>
      <c r="E94" s="42"/>
      <c r="F94" s="28" t="str">
        <f>IF(E20="","",E20)</f>
        <v>Vyplň údaj</v>
      </c>
      <c r="G94" s="42"/>
      <c r="H94" s="42"/>
      <c r="I94" s="33" t="s">
        <v>39</v>
      </c>
      <c r="J94" s="38" t="str">
        <f>E26</f>
        <v xml:space="preserve"> </v>
      </c>
      <c r="K94" s="42"/>
      <c r="L94" s="65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0.32" customHeight="1">
      <c r="A95" s="40"/>
      <c r="B95" s="41"/>
      <c r="C95" s="42"/>
      <c r="D95" s="42"/>
      <c r="E95" s="42"/>
      <c r="F95" s="42"/>
      <c r="G95" s="42"/>
      <c r="H95" s="42"/>
      <c r="I95" s="42"/>
      <c r="J95" s="42"/>
      <c r="K95" s="42"/>
      <c r="L95" s="65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29.28" customHeight="1">
      <c r="A96" s="40"/>
      <c r="B96" s="41"/>
      <c r="C96" s="187" t="s">
        <v>163</v>
      </c>
      <c r="D96" s="188"/>
      <c r="E96" s="188"/>
      <c r="F96" s="188"/>
      <c r="G96" s="188"/>
      <c r="H96" s="188"/>
      <c r="I96" s="188"/>
      <c r="J96" s="189" t="s">
        <v>164</v>
      </c>
      <c r="K96" s="188"/>
      <c r="L96" s="65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10.32" customHeight="1">
      <c r="A97" s="40"/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65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2" customFormat="1" ht="22.8" customHeight="1">
      <c r="A98" s="40"/>
      <c r="B98" s="41"/>
      <c r="C98" s="190" t="s">
        <v>165</v>
      </c>
      <c r="D98" s="42"/>
      <c r="E98" s="42"/>
      <c r="F98" s="42"/>
      <c r="G98" s="42"/>
      <c r="H98" s="42"/>
      <c r="I98" s="42"/>
      <c r="J98" s="112">
        <f>J121</f>
        <v>0</v>
      </c>
      <c r="K98" s="42"/>
      <c r="L98" s="65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U98" s="18" t="s">
        <v>166</v>
      </c>
    </row>
    <row r="99" s="9" customFormat="1" ht="24.96" customHeight="1">
      <c r="A99" s="9"/>
      <c r="B99" s="191"/>
      <c r="C99" s="192"/>
      <c r="D99" s="193" t="s">
        <v>1845</v>
      </c>
      <c r="E99" s="194"/>
      <c r="F99" s="194"/>
      <c r="G99" s="194"/>
      <c r="H99" s="194"/>
      <c r="I99" s="194"/>
      <c r="J99" s="195">
        <f>J122</f>
        <v>0</v>
      </c>
      <c r="K99" s="192"/>
      <c r="L99" s="19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2" customFormat="1" ht="21.84" customHeight="1">
      <c r="A100" s="40"/>
      <c r="B100" s="41"/>
      <c r="C100" s="42"/>
      <c r="D100" s="42"/>
      <c r="E100" s="42"/>
      <c r="F100" s="42"/>
      <c r="G100" s="42"/>
      <c r="H100" s="42"/>
      <c r="I100" s="42"/>
      <c r="J100" s="42"/>
      <c r="K100" s="42"/>
      <c r="L100" s="65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</row>
    <row r="101" s="2" customFormat="1" ht="6.96" customHeight="1">
      <c r="A101" s="40"/>
      <c r="B101" s="68"/>
      <c r="C101" s="69"/>
      <c r="D101" s="69"/>
      <c r="E101" s="69"/>
      <c r="F101" s="69"/>
      <c r="G101" s="69"/>
      <c r="H101" s="69"/>
      <c r="I101" s="69"/>
      <c r="J101" s="69"/>
      <c r="K101" s="69"/>
      <c r="L101" s="65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</row>
    <row r="105" s="2" customFormat="1" ht="6.96" customHeight="1">
      <c r="A105" s="40"/>
      <c r="B105" s="70"/>
      <c r="C105" s="71"/>
      <c r="D105" s="71"/>
      <c r="E105" s="71"/>
      <c r="F105" s="71"/>
      <c r="G105" s="71"/>
      <c r="H105" s="71"/>
      <c r="I105" s="71"/>
      <c r="J105" s="71"/>
      <c r="K105" s="71"/>
      <c r="L105" s="65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</row>
    <row r="106" s="2" customFormat="1" ht="24.96" customHeight="1">
      <c r="A106" s="40"/>
      <c r="B106" s="41"/>
      <c r="C106" s="24" t="s">
        <v>174</v>
      </c>
      <c r="D106" s="42"/>
      <c r="E106" s="42"/>
      <c r="F106" s="42"/>
      <c r="G106" s="42"/>
      <c r="H106" s="42"/>
      <c r="I106" s="42"/>
      <c r="J106" s="42"/>
      <c r="K106" s="42"/>
      <c r="L106" s="65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</row>
    <row r="107" s="2" customFormat="1" ht="6.96" customHeight="1">
      <c r="A107" s="40"/>
      <c r="B107" s="41"/>
      <c r="C107" s="42"/>
      <c r="D107" s="42"/>
      <c r="E107" s="42"/>
      <c r="F107" s="42"/>
      <c r="G107" s="42"/>
      <c r="H107" s="42"/>
      <c r="I107" s="42"/>
      <c r="J107" s="42"/>
      <c r="K107" s="42"/>
      <c r="L107" s="65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</row>
    <row r="108" s="2" customFormat="1" ht="12" customHeight="1">
      <c r="A108" s="40"/>
      <c r="B108" s="41"/>
      <c r="C108" s="33" t="s">
        <v>16</v>
      </c>
      <c r="D108" s="42"/>
      <c r="E108" s="42"/>
      <c r="F108" s="42"/>
      <c r="G108" s="42"/>
      <c r="H108" s="42"/>
      <c r="I108" s="42"/>
      <c r="J108" s="42"/>
      <c r="K108" s="42"/>
      <c r="L108" s="65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</row>
    <row r="109" s="2" customFormat="1" ht="16.5" customHeight="1">
      <c r="A109" s="40"/>
      <c r="B109" s="41"/>
      <c r="C109" s="42"/>
      <c r="D109" s="42"/>
      <c r="E109" s="186" t="str">
        <f>E7</f>
        <v>SPORTOVNÍ HALA _ SLEZSKÁ OSTRAVA</v>
      </c>
      <c r="F109" s="33"/>
      <c r="G109" s="33"/>
      <c r="H109" s="33"/>
      <c r="I109" s="42"/>
      <c r="J109" s="42"/>
      <c r="K109" s="42"/>
      <c r="L109" s="65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</row>
    <row r="110" s="1" customFormat="1" ht="12" customHeight="1">
      <c r="B110" s="22"/>
      <c r="C110" s="33" t="s">
        <v>160</v>
      </c>
      <c r="D110" s="23"/>
      <c r="E110" s="23"/>
      <c r="F110" s="23"/>
      <c r="G110" s="23"/>
      <c r="H110" s="23"/>
      <c r="I110" s="23"/>
      <c r="J110" s="23"/>
      <c r="K110" s="23"/>
      <c r="L110" s="21"/>
    </row>
    <row r="111" s="2" customFormat="1" ht="16.5" customHeight="1">
      <c r="A111" s="40"/>
      <c r="B111" s="41"/>
      <c r="C111" s="42"/>
      <c r="D111" s="42"/>
      <c r="E111" s="186" t="s">
        <v>319</v>
      </c>
      <c r="F111" s="42"/>
      <c r="G111" s="42"/>
      <c r="H111" s="42"/>
      <c r="I111" s="42"/>
      <c r="J111" s="42"/>
      <c r="K111" s="42"/>
      <c r="L111" s="65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</row>
    <row r="112" s="2" customFormat="1" ht="12" customHeight="1">
      <c r="A112" s="40"/>
      <c r="B112" s="41"/>
      <c r="C112" s="33" t="s">
        <v>320</v>
      </c>
      <c r="D112" s="42"/>
      <c r="E112" s="42"/>
      <c r="F112" s="42"/>
      <c r="G112" s="42"/>
      <c r="H112" s="42"/>
      <c r="I112" s="42"/>
      <c r="J112" s="42"/>
      <c r="K112" s="42"/>
      <c r="L112" s="65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</row>
    <row r="113" s="2" customFormat="1" ht="16.5" customHeight="1">
      <c r="A113" s="40"/>
      <c r="B113" s="41"/>
      <c r="C113" s="42"/>
      <c r="D113" s="42"/>
      <c r="E113" s="78" t="str">
        <f>E11</f>
        <v>D.1.5 - Sportovní vybavení</v>
      </c>
      <c r="F113" s="42"/>
      <c r="G113" s="42"/>
      <c r="H113" s="42"/>
      <c r="I113" s="42"/>
      <c r="J113" s="42"/>
      <c r="K113" s="42"/>
      <c r="L113" s="65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</row>
    <row r="114" s="2" customFormat="1" ht="6.96" customHeight="1">
      <c r="A114" s="40"/>
      <c r="B114" s="41"/>
      <c r="C114" s="42"/>
      <c r="D114" s="42"/>
      <c r="E114" s="42"/>
      <c r="F114" s="42"/>
      <c r="G114" s="42"/>
      <c r="H114" s="42"/>
      <c r="I114" s="42"/>
      <c r="J114" s="42"/>
      <c r="K114" s="42"/>
      <c r="L114" s="65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</row>
    <row r="115" s="2" customFormat="1" ht="12" customHeight="1">
      <c r="A115" s="40"/>
      <c r="B115" s="41"/>
      <c r="C115" s="33" t="s">
        <v>22</v>
      </c>
      <c r="D115" s="42"/>
      <c r="E115" s="42"/>
      <c r="F115" s="28" t="str">
        <f>F14</f>
        <v>Slezská Ostrava</v>
      </c>
      <c r="G115" s="42"/>
      <c r="H115" s="42"/>
      <c r="I115" s="33" t="s">
        <v>24</v>
      </c>
      <c r="J115" s="81" t="str">
        <f>IF(J14="","",J14)</f>
        <v>13. 3. 2020</v>
      </c>
      <c r="K115" s="42"/>
      <c r="L115" s="65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</row>
    <row r="116" s="2" customFormat="1" ht="6.96" customHeight="1">
      <c r="A116" s="40"/>
      <c r="B116" s="41"/>
      <c r="C116" s="42"/>
      <c r="D116" s="42"/>
      <c r="E116" s="42"/>
      <c r="F116" s="42"/>
      <c r="G116" s="42"/>
      <c r="H116" s="42"/>
      <c r="I116" s="42"/>
      <c r="J116" s="42"/>
      <c r="K116" s="42"/>
      <c r="L116" s="65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</row>
    <row r="117" s="2" customFormat="1" ht="15.15" customHeight="1">
      <c r="A117" s="40"/>
      <c r="B117" s="41"/>
      <c r="C117" s="33" t="s">
        <v>30</v>
      </c>
      <c r="D117" s="42"/>
      <c r="E117" s="42"/>
      <c r="F117" s="28" t="str">
        <f>E17</f>
        <v>Statutární město Ostrava</v>
      </c>
      <c r="G117" s="42"/>
      <c r="H117" s="42"/>
      <c r="I117" s="33" t="s">
        <v>36</v>
      </c>
      <c r="J117" s="38" t="str">
        <f>E23</f>
        <v>PPS Kania, s.r.o</v>
      </c>
      <c r="K117" s="42"/>
      <c r="L117" s="65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</row>
    <row r="118" s="2" customFormat="1" ht="15.15" customHeight="1">
      <c r="A118" s="40"/>
      <c r="B118" s="41"/>
      <c r="C118" s="33" t="s">
        <v>34</v>
      </c>
      <c r="D118" s="42"/>
      <c r="E118" s="42"/>
      <c r="F118" s="28" t="str">
        <f>IF(E20="","",E20)</f>
        <v>Vyplň údaj</v>
      </c>
      <c r="G118" s="42"/>
      <c r="H118" s="42"/>
      <c r="I118" s="33" t="s">
        <v>39</v>
      </c>
      <c r="J118" s="38" t="str">
        <f>E26</f>
        <v xml:space="preserve"> </v>
      </c>
      <c r="K118" s="42"/>
      <c r="L118" s="65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</row>
    <row r="119" s="2" customFormat="1" ht="10.32" customHeight="1">
      <c r="A119" s="40"/>
      <c r="B119" s="41"/>
      <c r="C119" s="42"/>
      <c r="D119" s="42"/>
      <c r="E119" s="42"/>
      <c r="F119" s="42"/>
      <c r="G119" s="42"/>
      <c r="H119" s="42"/>
      <c r="I119" s="42"/>
      <c r="J119" s="42"/>
      <c r="K119" s="42"/>
      <c r="L119" s="65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</row>
    <row r="120" s="11" customFormat="1" ht="29.28" customHeight="1">
      <c r="A120" s="202"/>
      <c r="B120" s="203"/>
      <c r="C120" s="204" t="s">
        <v>175</v>
      </c>
      <c r="D120" s="205" t="s">
        <v>68</v>
      </c>
      <c r="E120" s="205" t="s">
        <v>64</v>
      </c>
      <c r="F120" s="205" t="s">
        <v>65</v>
      </c>
      <c r="G120" s="205" t="s">
        <v>176</v>
      </c>
      <c r="H120" s="205" t="s">
        <v>177</v>
      </c>
      <c r="I120" s="205" t="s">
        <v>178</v>
      </c>
      <c r="J120" s="205" t="s">
        <v>164</v>
      </c>
      <c r="K120" s="206" t="s">
        <v>179</v>
      </c>
      <c r="L120" s="207"/>
      <c r="M120" s="102" t="s">
        <v>1</v>
      </c>
      <c r="N120" s="103" t="s">
        <v>47</v>
      </c>
      <c r="O120" s="103" t="s">
        <v>180</v>
      </c>
      <c r="P120" s="103" t="s">
        <v>181</v>
      </c>
      <c r="Q120" s="103" t="s">
        <v>182</v>
      </c>
      <c r="R120" s="103" t="s">
        <v>183</v>
      </c>
      <c r="S120" s="103" t="s">
        <v>184</v>
      </c>
      <c r="T120" s="104" t="s">
        <v>185</v>
      </c>
      <c r="U120" s="202"/>
      <c r="V120" s="202"/>
      <c r="W120" s="202"/>
      <c r="X120" s="202"/>
      <c r="Y120" s="202"/>
      <c r="Z120" s="202"/>
      <c r="AA120" s="202"/>
      <c r="AB120" s="202"/>
      <c r="AC120" s="202"/>
      <c r="AD120" s="202"/>
      <c r="AE120" s="202"/>
    </row>
    <row r="121" s="2" customFormat="1" ht="22.8" customHeight="1">
      <c r="A121" s="40"/>
      <c r="B121" s="41"/>
      <c r="C121" s="109" t="s">
        <v>186</v>
      </c>
      <c r="D121" s="42"/>
      <c r="E121" s="42"/>
      <c r="F121" s="42"/>
      <c r="G121" s="42"/>
      <c r="H121" s="42"/>
      <c r="I121" s="42"/>
      <c r="J121" s="208">
        <f>BK121</f>
        <v>0</v>
      </c>
      <c r="K121" s="42"/>
      <c r="L121" s="46"/>
      <c r="M121" s="105"/>
      <c r="N121" s="209"/>
      <c r="O121" s="106"/>
      <c r="P121" s="210">
        <f>P122</f>
        <v>0</v>
      </c>
      <c r="Q121" s="106"/>
      <c r="R121" s="210">
        <f>R122</f>
        <v>0</v>
      </c>
      <c r="S121" s="106"/>
      <c r="T121" s="211">
        <f>T122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8" t="s">
        <v>82</v>
      </c>
      <c r="AU121" s="18" t="s">
        <v>166</v>
      </c>
      <c r="BK121" s="212">
        <f>BK122</f>
        <v>0</v>
      </c>
    </row>
    <row r="122" s="12" customFormat="1" ht="25.92" customHeight="1">
      <c r="A122" s="12"/>
      <c r="B122" s="213"/>
      <c r="C122" s="214"/>
      <c r="D122" s="215" t="s">
        <v>82</v>
      </c>
      <c r="E122" s="216" t="s">
        <v>1702</v>
      </c>
      <c r="F122" s="216" t="s">
        <v>1846</v>
      </c>
      <c r="G122" s="214"/>
      <c r="H122" s="214"/>
      <c r="I122" s="217"/>
      <c r="J122" s="218">
        <f>BK122</f>
        <v>0</v>
      </c>
      <c r="K122" s="214"/>
      <c r="L122" s="219"/>
      <c r="M122" s="220"/>
      <c r="N122" s="221"/>
      <c r="O122" s="221"/>
      <c r="P122" s="222">
        <f>P123</f>
        <v>0</v>
      </c>
      <c r="Q122" s="221"/>
      <c r="R122" s="222">
        <f>R123</f>
        <v>0</v>
      </c>
      <c r="S122" s="221"/>
      <c r="T122" s="223">
        <f>T123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24" t="s">
        <v>211</v>
      </c>
      <c r="AT122" s="225" t="s">
        <v>82</v>
      </c>
      <c r="AU122" s="225" t="s">
        <v>83</v>
      </c>
      <c r="AY122" s="224" t="s">
        <v>189</v>
      </c>
      <c r="BK122" s="226">
        <f>BK123</f>
        <v>0</v>
      </c>
    </row>
    <row r="123" s="2" customFormat="1" ht="16.5" customHeight="1">
      <c r="A123" s="40"/>
      <c r="B123" s="41"/>
      <c r="C123" s="229" t="s">
        <v>91</v>
      </c>
      <c r="D123" s="229" t="s">
        <v>192</v>
      </c>
      <c r="E123" s="230" t="s">
        <v>1823</v>
      </c>
      <c r="F123" s="231" t="s">
        <v>1847</v>
      </c>
      <c r="G123" s="232" t="s">
        <v>195</v>
      </c>
      <c r="H123" s="233">
        <v>1</v>
      </c>
      <c r="I123" s="234"/>
      <c r="J123" s="235">
        <f>ROUND(I123*H123,2)</f>
        <v>0</v>
      </c>
      <c r="K123" s="231" t="s">
        <v>1</v>
      </c>
      <c r="L123" s="46"/>
      <c r="M123" s="261" t="s">
        <v>1</v>
      </c>
      <c r="N123" s="262" t="s">
        <v>48</v>
      </c>
      <c r="O123" s="249"/>
      <c r="P123" s="263">
        <f>O123*H123</f>
        <v>0</v>
      </c>
      <c r="Q123" s="263">
        <v>0</v>
      </c>
      <c r="R123" s="263">
        <f>Q123*H123</f>
        <v>0</v>
      </c>
      <c r="S123" s="263">
        <v>0</v>
      </c>
      <c r="T123" s="264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40" t="s">
        <v>1707</v>
      </c>
      <c r="AT123" s="240" t="s">
        <v>192</v>
      </c>
      <c r="AU123" s="240" t="s">
        <v>91</v>
      </c>
      <c r="AY123" s="18" t="s">
        <v>189</v>
      </c>
      <c r="BE123" s="241">
        <f>IF(N123="základní",J123,0)</f>
        <v>0</v>
      </c>
      <c r="BF123" s="241">
        <f>IF(N123="snížená",J123,0)</f>
        <v>0</v>
      </c>
      <c r="BG123" s="241">
        <f>IF(N123="zákl. přenesená",J123,0)</f>
        <v>0</v>
      </c>
      <c r="BH123" s="241">
        <f>IF(N123="sníž. přenesená",J123,0)</f>
        <v>0</v>
      </c>
      <c r="BI123" s="241">
        <f>IF(N123="nulová",J123,0)</f>
        <v>0</v>
      </c>
      <c r="BJ123" s="18" t="s">
        <v>91</v>
      </c>
      <c r="BK123" s="241">
        <f>ROUND(I123*H123,2)</f>
        <v>0</v>
      </c>
      <c r="BL123" s="18" t="s">
        <v>1707</v>
      </c>
      <c r="BM123" s="240" t="s">
        <v>1848</v>
      </c>
    </row>
    <row r="124" s="2" customFormat="1" ht="6.96" customHeight="1">
      <c r="A124" s="40"/>
      <c r="B124" s="68"/>
      <c r="C124" s="69"/>
      <c r="D124" s="69"/>
      <c r="E124" s="69"/>
      <c r="F124" s="69"/>
      <c r="G124" s="69"/>
      <c r="H124" s="69"/>
      <c r="I124" s="69"/>
      <c r="J124" s="69"/>
      <c r="K124" s="69"/>
      <c r="L124" s="46"/>
      <c r="M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</row>
  </sheetData>
  <sheetProtection sheet="1" autoFilter="0" formatColumns="0" formatRows="0" objects="1" scenarios="1" spinCount="100000" saltValue="PkWPvqD2+XFCYKu7hIeSGqeYcmG71NYrpVYe8U/GDQNx8hbkJhydh+3R9RF5z8spUoA0CWYEgveDL8N/Ec/HZA==" hashValue="EHUf5wTSew3lT/ZIvz8OxuniVS7PbWwKELAWYCw4+NuAG3+KNIvY8qWv3GPidFc3qAwOzUzLrmfcPa7Dy34R+A==" algorithmName="SHA-512" password="E785"/>
  <autoFilter ref="C120:K123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09:H109"/>
    <mergeCell ref="E111:H111"/>
    <mergeCell ref="E113:H113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134</v>
      </c>
    </row>
    <row r="3" s="1" customFormat="1" ht="6.96" customHeight="1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21"/>
      <c r="AT3" s="18" t="s">
        <v>93</v>
      </c>
    </row>
    <row r="4" s="1" customFormat="1" ht="24.96" customHeight="1">
      <c r="B4" s="21"/>
      <c r="D4" s="151" t="s">
        <v>159</v>
      </c>
      <c r="L4" s="21"/>
      <c r="M4" s="15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3" t="s">
        <v>16</v>
      </c>
      <c r="L6" s="21"/>
    </row>
    <row r="7" s="1" customFormat="1" ht="16.5" customHeight="1">
      <c r="B7" s="21"/>
      <c r="E7" s="154" t="str">
        <f>'Rekapitulace stavby'!K6</f>
        <v>SPORTOVNÍ HALA _ SLEZSKÁ OSTRAVA</v>
      </c>
      <c r="F7" s="153"/>
      <c r="G7" s="153"/>
      <c r="H7" s="153"/>
      <c r="L7" s="21"/>
    </row>
    <row r="8" s="1" customFormat="1" ht="12" customHeight="1">
      <c r="B8" s="21"/>
      <c r="D8" s="153" t="s">
        <v>160</v>
      </c>
      <c r="L8" s="21"/>
    </row>
    <row r="9" s="2" customFormat="1" ht="16.5" customHeight="1">
      <c r="A9" s="40"/>
      <c r="B9" s="46"/>
      <c r="C9" s="40"/>
      <c r="D9" s="40"/>
      <c r="E9" s="154" t="s">
        <v>319</v>
      </c>
      <c r="F9" s="40"/>
      <c r="G9" s="40"/>
      <c r="H9" s="40"/>
      <c r="I9" s="40"/>
      <c r="J9" s="40"/>
      <c r="K9" s="40"/>
      <c r="L9" s="65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53" t="s">
        <v>320</v>
      </c>
      <c r="E10" s="40"/>
      <c r="F10" s="40"/>
      <c r="G10" s="40"/>
      <c r="H10" s="40"/>
      <c r="I10" s="40"/>
      <c r="J10" s="40"/>
      <c r="K10" s="40"/>
      <c r="L10" s="65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55" t="s">
        <v>1849</v>
      </c>
      <c r="F11" s="40"/>
      <c r="G11" s="40"/>
      <c r="H11" s="40"/>
      <c r="I11" s="40"/>
      <c r="J11" s="40"/>
      <c r="K11" s="40"/>
      <c r="L11" s="65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65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53" t="s">
        <v>18</v>
      </c>
      <c r="E13" s="40"/>
      <c r="F13" s="143" t="s">
        <v>19</v>
      </c>
      <c r="G13" s="40"/>
      <c r="H13" s="40"/>
      <c r="I13" s="153" t="s">
        <v>20</v>
      </c>
      <c r="J13" s="143" t="s">
        <v>1</v>
      </c>
      <c r="K13" s="40"/>
      <c r="L13" s="65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53" t="s">
        <v>22</v>
      </c>
      <c r="E14" s="40"/>
      <c r="F14" s="143" t="s">
        <v>23</v>
      </c>
      <c r="G14" s="40"/>
      <c r="H14" s="40"/>
      <c r="I14" s="153" t="s">
        <v>24</v>
      </c>
      <c r="J14" s="156" t="str">
        <f>'Rekapitulace stavby'!AN8</f>
        <v>13. 3. 2020</v>
      </c>
      <c r="K14" s="40"/>
      <c r="L14" s="65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65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53" t="s">
        <v>30</v>
      </c>
      <c r="E16" s="40"/>
      <c r="F16" s="40"/>
      <c r="G16" s="40"/>
      <c r="H16" s="40"/>
      <c r="I16" s="153" t="s">
        <v>31</v>
      </c>
      <c r="J16" s="143" t="s">
        <v>1</v>
      </c>
      <c r="K16" s="40"/>
      <c r="L16" s="65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43" t="s">
        <v>32</v>
      </c>
      <c r="F17" s="40"/>
      <c r="G17" s="40"/>
      <c r="H17" s="40"/>
      <c r="I17" s="153" t="s">
        <v>33</v>
      </c>
      <c r="J17" s="143" t="s">
        <v>1</v>
      </c>
      <c r="K17" s="40"/>
      <c r="L17" s="65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65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53" t="s">
        <v>34</v>
      </c>
      <c r="E19" s="40"/>
      <c r="F19" s="40"/>
      <c r="G19" s="40"/>
      <c r="H19" s="40"/>
      <c r="I19" s="153" t="s">
        <v>31</v>
      </c>
      <c r="J19" s="34" t="str">
        <f>'Rekapitulace stavby'!AN13</f>
        <v>Vyplň údaj</v>
      </c>
      <c r="K19" s="40"/>
      <c r="L19" s="65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4" t="str">
        <f>'Rekapitulace stavby'!E14</f>
        <v>Vyplň údaj</v>
      </c>
      <c r="F20" s="143"/>
      <c r="G20" s="143"/>
      <c r="H20" s="143"/>
      <c r="I20" s="153" t="s">
        <v>33</v>
      </c>
      <c r="J20" s="34" t="str">
        <f>'Rekapitulace stavby'!AN14</f>
        <v>Vyplň údaj</v>
      </c>
      <c r="K20" s="40"/>
      <c r="L20" s="65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65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53" t="s">
        <v>36</v>
      </c>
      <c r="E22" s="40"/>
      <c r="F22" s="40"/>
      <c r="G22" s="40"/>
      <c r="H22" s="40"/>
      <c r="I22" s="153" t="s">
        <v>31</v>
      </c>
      <c r="J22" s="143" t="s">
        <v>1</v>
      </c>
      <c r="K22" s="40"/>
      <c r="L22" s="65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43" t="s">
        <v>37</v>
      </c>
      <c r="F23" s="40"/>
      <c r="G23" s="40"/>
      <c r="H23" s="40"/>
      <c r="I23" s="153" t="s">
        <v>33</v>
      </c>
      <c r="J23" s="143" t="s">
        <v>1</v>
      </c>
      <c r="K23" s="40"/>
      <c r="L23" s="65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65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53" t="s">
        <v>39</v>
      </c>
      <c r="E25" s="40"/>
      <c r="F25" s="40"/>
      <c r="G25" s="40"/>
      <c r="H25" s="40"/>
      <c r="I25" s="153" t="s">
        <v>31</v>
      </c>
      <c r="J25" s="143" t="str">
        <f>IF('Rekapitulace stavby'!AN19="","",'Rekapitulace stavby'!AN19)</f>
        <v/>
      </c>
      <c r="K25" s="40"/>
      <c r="L25" s="65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43" t="str">
        <f>IF('Rekapitulace stavby'!E20="","",'Rekapitulace stavby'!E20)</f>
        <v xml:space="preserve"> </v>
      </c>
      <c r="F26" s="40"/>
      <c r="G26" s="40"/>
      <c r="H26" s="40"/>
      <c r="I26" s="153" t="s">
        <v>33</v>
      </c>
      <c r="J26" s="143" t="str">
        <f>IF('Rekapitulace stavby'!AN20="","",'Rekapitulace stavby'!AN20)</f>
        <v/>
      </c>
      <c r="K26" s="40"/>
      <c r="L26" s="65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65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53" t="s">
        <v>41</v>
      </c>
      <c r="E28" s="40"/>
      <c r="F28" s="40"/>
      <c r="G28" s="40"/>
      <c r="H28" s="40"/>
      <c r="I28" s="40"/>
      <c r="J28" s="40"/>
      <c r="K28" s="40"/>
      <c r="L28" s="65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71.25" customHeight="1">
      <c r="A29" s="157"/>
      <c r="B29" s="158"/>
      <c r="C29" s="157"/>
      <c r="D29" s="157"/>
      <c r="E29" s="159" t="s">
        <v>42</v>
      </c>
      <c r="F29" s="159"/>
      <c r="G29" s="159"/>
      <c r="H29" s="159"/>
      <c r="I29" s="157"/>
      <c r="J29" s="157"/>
      <c r="K29" s="157"/>
      <c r="L29" s="160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65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61"/>
      <c r="E31" s="161"/>
      <c r="F31" s="161"/>
      <c r="G31" s="161"/>
      <c r="H31" s="161"/>
      <c r="I31" s="161"/>
      <c r="J31" s="161"/>
      <c r="K31" s="161"/>
      <c r="L31" s="65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62" t="s">
        <v>43</v>
      </c>
      <c r="E32" s="40"/>
      <c r="F32" s="40"/>
      <c r="G32" s="40"/>
      <c r="H32" s="40"/>
      <c r="I32" s="40"/>
      <c r="J32" s="163">
        <f>ROUND(J121, 2)</f>
        <v>0</v>
      </c>
      <c r="K32" s="40"/>
      <c r="L32" s="65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61"/>
      <c r="E33" s="161"/>
      <c r="F33" s="161"/>
      <c r="G33" s="161"/>
      <c r="H33" s="161"/>
      <c r="I33" s="161"/>
      <c r="J33" s="161"/>
      <c r="K33" s="161"/>
      <c r="L33" s="65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64" t="s">
        <v>45</v>
      </c>
      <c r="G34" s="40"/>
      <c r="H34" s="40"/>
      <c r="I34" s="164" t="s">
        <v>44</v>
      </c>
      <c r="J34" s="164" t="s">
        <v>46</v>
      </c>
      <c r="K34" s="40"/>
      <c r="L34" s="65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65" t="s">
        <v>47</v>
      </c>
      <c r="E35" s="153" t="s">
        <v>48</v>
      </c>
      <c r="F35" s="166">
        <f>ROUND((SUM(BE121:BE123)),  2)</f>
        <v>0</v>
      </c>
      <c r="G35" s="40"/>
      <c r="H35" s="40"/>
      <c r="I35" s="167">
        <v>0.20999999999999999</v>
      </c>
      <c r="J35" s="166">
        <f>ROUND(((SUM(BE121:BE123))*I35),  2)</f>
        <v>0</v>
      </c>
      <c r="K35" s="40"/>
      <c r="L35" s="65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53" t="s">
        <v>49</v>
      </c>
      <c r="F36" s="166">
        <f>ROUND((SUM(BF121:BF123)),  2)</f>
        <v>0</v>
      </c>
      <c r="G36" s="40"/>
      <c r="H36" s="40"/>
      <c r="I36" s="167">
        <v>0.14999999999999999</v>
      </c>
      <c r="J36" s="166">
        <f>ROUND(((SUM(BF121:BF123))*I36),  2)</f>
        <v>0</v>
      </c>
      <c r="K36" s="40"/>
      <c r="L36" s="65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53" t="s">
        <v>50</v>
      </c>
      <c r="F37" s="166">
        <f>ROUND((SUM(BG121:BG123)),  2)</f>
        <v>0</v>
      </c>
      <c r="G37" s="40"/>
      <c r="H37" s="40"/>
      <c r="I37" s="167">
        <v>0.20999999999999999</v>
      </c>
      <c r="J37" s="166">
        <f>0</f>
        <v>0</v>
      </c>
      <c r="K37" s="40"/>
      <c r="L37" s="65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53" t="s">
        <v>51</v>
      </c>
      <c r="F38" s="166">
        <f>ROUND((SUM(BH121:BH123)),  2)</f>
        <v>0</v>
      </c>
      <c r="G38" s="40"/>
      <c r="H38" s="40"/>
      <c r="I38" s="167">
        <v>0.14999999999999999</v>
      </c>
      <c r="J38" s="166">
        <f>0</f>
        <v>0</v>
      </c>
      <c r="K38" s="40"/>
      <c r="L38" s="65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53" t="s">
        <v>52</v>
      </c>
      <c r="F39" s="166">
        <f>ROUND((SUM(BI121:BI123)),  2)</f>
        <v>0</v>
      </c>
      <c r="G39" s="40"/>
      <c r="H39" s="40"/>
      <c r="I39" s="167">
        <v>0</v>
      </c>
      <c r="J39" s="166">
        <f>0</f>
        <v>0</v>
      </c>
      <c r="K39" s="40"/>
      <c r="L39" s="65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65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8"/>
      <c r="D41" s="169" t="s">
        <v>53</v>
      </c>
      <c r="E41" s="170"/>
      <c r="F41" s="170"/>
      <c r="G41" s="171" t="s">
        <v>54</v>
      </c>
      <c r="H41" s="172" t="s">
        <v>55</v>
      </c>
      <c r="I41" s="170"/>
      <c r="J41" s="173">
        <f>SUM(J32:J39)</f>
        <v>0</v>
      </c>
      <c r="K41" s="174"/>
      <c r="L41" s="65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46"/>
      <c r="C42" s="40"/>
      <c r="D42" s="40"/>
      <c r="E42" s="40"/>
      <c r="F42" s="40"/>
      <c r="G42" s="40"/>
      <c r="H42" s="40"/>
      <c r="I42" s="40"/>
      <c r="J42" s="40"/>
      <c r="K42" s="40"/>
      <c r="L42" s="65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5"/>
      <c r="D50" s="175" t="s">
        <v>56</v>
      </c>
      <c r="E50" s="176"/>
      <c r="F50" s="176"/>
      <c r="G50" s="175" t="s">
        <v>57</v>
      </c>
      <c r="H50" s="176"/>
      <c r="I50" s="176"/>
      <c r="J50" s="176"/>
      <c r="K50" s="176"/>
      <c r="L50" s="65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40"/>
      <c r="B61" s="46"/>
      <c r="C61" s="40"/>
      <c r="D61" s="177" t="s">
        <v>58</v>
      </c>
      <c r="E61" s="178"/>
      <c r="F61" s="179" t="s">
        <v>59</v>
      </c>
      <c r="G61" s="177" t="s">
        <v>58</v>
      </c>
      <c r="H61" s="178"/>
      <c r="I61" s="178"/>
      <c r="J61" s="180" t="s">
        <v>59</v>
      </c>
      <c r="K61" s="178"/>
      <c r="L61" s="65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40"/>
      <c r="B65" s="46"/>
      <c r="C65" s="40"/>
      <c r="D65" s="175" t="s">
        <v>60</v>
      </c>
      <c r="E65" s="181"/>
      <c r="F65" s="181"/>
      <c r="G65" s="175" t="s">
        <v>61</v>
      </c>
      <c r="H65" s="181"/>
      <c r="I65" s="181"/>
      <c r="J65" s="181"/>
      <c r="K65" s="181"/>
      <c r="L65" s="65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40"/>
      <c r="B76" s="46"/>
      <c r="C76" s="40"/>
      <c r="D76" s="177" t="s">
        <v>58</v>
      </c>
      <c r="E76" s="178"/>
      <c r="F76" s="179" t="s">
        <v>59</v>
      </c>
      <c r="G76" s="177" t="s">
        <v>58</v>
      </c>
      <c r="H76" s="178"/>
      <c r="I76" s="178"/>
      <c r="J76" s="180" t="s">
        <v>59</v>
      </c>
      <c r="K76" s="178"/>
      <c r="L76" s="65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4.4" customHeight="1">
      <c r="A77" s="40"/>
      <c r="B77" s="182"/>
      <c r="C77" s="183"/>
      <c r="D77" s="183"/>
      <c r="E77" s="183"/>
      <c r="F77" s="183"/>
      <c r="G77" s="183"/>
      <c r="H77" s="183"/>
      <c r="I77" s="183"/>
      <c r="J77" s="183"/>
      <c r="K77" s="183"/>
      <c r="L77" s="65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81" s="2" customFormat="1" ht="6.96" customHeight="1">
      <c r="A81" s="40"/>
      <c r="B81" s="184"/>
      <c r="C81" s="185"/>
      <c r="D81" s="185"/>
      <c r="E81" s="185"/>
      <c r="F81" s="185"/>
      <c r="G81" s="185"/>
      <c r="H81" s="185"/>
      <c r="I81" s="185"/>
      <c r="J81" s="185"/>
      <c r="K81" s="185"/>
      <c r="L81" s="65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24.96" customHeight="1">
      <c r="A82" s="40"/>
      <c r="B82" s="41"/>
      <c r="C82" s="24" t="s">
        <v>162</v>
      </c>
      <c r="D82" s="42"/>
      <c r="E82" s="42"/>
      <c r="F82" s="42"/>
      <c r="G82" s="42"/>
      <c r="H82" s="42"/>
      <c r="I82" s="42"/>
      <c r="J82" s="42"/>
      <c r="K82" s="42"/>
      <c r="L82" s="65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65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3" t="s">
        <v>16</v>
      </c>
      <c r="D84" s="42"/>
      <c r="E84" s="42"/>
      <c r="F84" s="42"/>
      <c r="G84" s="42"/>
      <c r="H84" s="42"/>
      <c r="I84" s="42"/>
      <c r="J84" s="42"/>
      <c r="K84" s="42"/>
      <c r="L84" s="65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186" t="str">
        <f>E7</f>
        <v>SPORTOVNÍ HALA _ SLEZSKÁ OSTRAVA</v>
      </c>
      <c r="F85" s="33"/>
      <c r="G85" s="33"/>
      <c r="H85" s="33"/>
      <c r="I85" s="42"/>
      <c r="J85" s="42"/>
      <c r="K85" s="42"/>
      <c r="L85" s="65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1" customFormat="1" ht="12" customHeight="1">
      <c r="B86" s="22"/>
      <c r="C86" s="33" t="s">
        <v>160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40"/>
      <c r="B87" s="41"/>
      <c r="C87" s="42"/>
      <c r="D87" s="42"/>
      <c r="E87" s="186" t="s">
        <v>319</v>
      </c>
      <c r="F87" s="42"/>
      <c r="G87" s="42"/>
      <c r="H87" s="42"/>
      <c r="I87" s="42"/>
      <c r="J87" s="42"/>
      <c r="K87" s="42"/>
      <c r="L87" s="65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2" customHeight="1">
      <c r="A88" s="40"/>
      <c r="B88" s="41"/>
      <c r="C88" s="33" t="s">
        <v>320</v>
      </c>
      <c r="D88" s="42"/>
      <c r="E88" s="42"/>
      <c r="F88" s="42"/>
      <c r="G88" s="42"/>
      <c r="H88" s="42"/>
      <c r="I88" s="42"/>
      <c r="J88" s="42"/>
      <c r="K88" s="42"/>
      <c r="L88" s="65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6.5" customHeight="1">
      <c r="A89" s="40"/>
      <c r="B89" s="41"/>
      <c r="C89" s="42"/>
      <c r="D89" s="42"/>
      <c r="E89" s="78" t="str">
        <f>E11</f>
        <v>D.2.1 - FOTOVOLTAICKÝ SYSTÉM</v>
      </c>
      <c r="F89" s="42"/>
      <c r="G89" s="42"/>
      <c r="H89" s="42"/>
      <c r="I89" s="42"/>
      <c r="J89" s="42"/>
      <c r="K89" s="42"/>
      <c r="L89" s="65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6.96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65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2" customHeight="1">
      <c r="A91" s="40"/>
      <c r="B91" s="41"/>
      <c r="C91" s="33" t="s">
        <v>22</v>
      </c>
      <c r="D91" s="42"/>
      <c r="E91" s="42"/>
      <c r="F91" s="28" t="str">
        <f>F14</f>
        <v>Slezská Ostrava</v>
      </c>
      <c r="G91" s="42"/>
      <c r="H91" s="42"/>
      <c r="I91" s="33" t="s">
        <v>24</v>
      </c>
      <c r="J91" s="81" t="str">
        <f>IF(J14="","",J14)</f>
        <v>13. 3. 2020</v>
      </c>
      <c r="K91" s="42"/>
      <c r="L91" s="65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6.96" customHeight="1">
      <c r="A92" s="40"/>
      <c r="B92" s="41"/>
      <c r="C92" s="42"/>
      <c r="D92" s="42"/>
      <c r="E92" s="42"/>
      <c r="F92" s="42"/>
      <c r="G92" s="42"/>
      <c r="H92" s="42"/>
      <c r="I92" s="42"/>
      <c r="J92" s="42"/>
      <c r="K92" s="42"/>
      <c r="L92" s="65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5.15" customHeight="1">
      <c r="A93" s="40"/>
      <c r="B93" s="41"/>
      <c r="C93" s="33" t="s">
        <v>30</v>
      </c>
      <c r="D93" s="42"/>
      <c r="E93" s="42"/>
      <c r="F93" s="28" t="str">
        <f>E17</f>
        <v>Statutární město Ostrava</v>
      </c>
      <c r="G93" s="42"/>
      <c r="H93" s="42"/>
      <c r="I93" s="33" t="s">
        <v>36</v>
      </c>
      <c r="J93" s="38" t="str">
        <f>E23</f>
        <v>PPS Kania, s.r.o</v>
      </c>
      <c r="K93" s="42"/>
      <c r="L93" s="65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5.15" customHeight="1">
      <c r="A94" s="40"/>
      <c r="B94" s="41"/>
      <c r="C94" s="33" t="s">
        <v>34</v>
      </c>
      <c r="D94" s="42"/>
      <c r="E94" s="42"/>
      <c r="F94" s="28" t="str">
        <f>IF(E20="","",E20)</f>
        <v>Vyplň údaj</v>
      </c>
      <c r="G94" s="42"/>
      <c r="H94" s="42"/>
      <c r="I94" s="33" t="s">
        <v>39</v>
      </c>
      <c r="J94" s="38" t="str">
        <f>E26</f>
        <v xml:space="preserve"> </v>
      </c>
      <c r="K94" s="42"/>
      <c r="L94" s="65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0.32" customHeight="1">
      <c r="A95" s="40"/>
      <c r="B95" s="41"/>
      <c r="C95" s="42"/>
      <c r="D95" s="42"/>
      <c r="E95" s="42"/>
      <c r="F95" s="42"/>
      <c r="G95" s="42"/>
      <c r="H95" s="42"/>
      <c r="I95" s="42"/>
      <c r="J95" s="42"/>
      <c r="K95" s="42"/>
      <c r="L95" s="65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29.28" customHeight="1">
      <c r="A96" s="40"/>
      <c r="B96" s="41"/>
      <c r="C96" s="187" t="s">
        <v>163</v>
      </c>
      <c r="D96" s="188"/>
      <c r="E96" s="188"/>
      <c r="F96" s="188"/>
      <c r="G96" s="188"/>
      <c r="H96" s="188"/>
      <c r="I96" s="188"/>
      <c r="J96" s="189" t="s">
        <v>164</v>
      </c>
      <c r="K96" s="188"/>
      <c r="L96" s="65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10.32" customHeight="1">
      <c r="A97" s="40"/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65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2" customFormat="1" ht="22.8" customHeight="1">
      <c r="A98" s="40"/>
      <c r="B98" s="41"/>
      <c r="C98" s="190" t="s">
        <v>165</v>
      </c>
      <c r="D98" s="42"/>
      <c r="E98" s="42"/>
      <c r="F98" s="42"/>
      <c r="G98" s="42"/>
      <c r="H98" s="42"/>
      <c r="I98" s="42"/>
      <c r="J98" s="112">
        <f>J121</f>
        <v>0</v>
      </c>
      <c r="K98" s="42"/>
      <c r="L98" s="65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U98" s="18" t="s">
        <v>166</v>
      </c>
    </row>
    <row r="99" s="9" customFormat="1" ht="24.96" customHeight="1">
      <c r="A99" s="9"/>
      <c r="B99" s="191"/>
      <c r="C99" s="192"/>
      <c r="D99" s="193" t="s">
        <v>1845</v>
      </c>
      <c r="E99" s="194"/>
      <c r="F99" s="194"/>
      <c r="G99" s="194"/>
      <c r="H99" s="194"/>
      <c r="I99" s="194"/>
      <c r="J99" s="195">
        <f>J122</f>
        <v>0</v>
      </c>
      <c r="K99" s="192"/>
      <c r="L99" s="19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2" customFormat="1" ht="21.84" customHeight="1">
      <c r="A100" s="40"/>
      <c r="B100" s="41"/>
      <c r="C100" s="42"/>
      <c r="D100" s="42"/>
      <c r="E100" s="42"/>
      <c r="F100" s="42"/>
      <c r="G100" s="42"/>
      <c r="H100" s="42"/>
      <c r="I100" s="42"/>
      <c r="J100" s="42"/>
      <c r="K100" s="42"/>
      <c r="L100" s="65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</row>
    <row r="101" s="2" customFormat="1" ht="6.96" customHeight="1">
      <c r="A101" s="40"/>
      <c r="B101" s="68"/>
      <c r="C101" s="69"/>
      <c r="D101" s="69"/>
      <c r="E101" s="69"/>
      <c r="F101" s="69"/>
      <c r="G101" s="69"/>
      <c r="H101" s="69"/>
      <c r="I101" s="69"/>
      <c r="J101" s="69"/>
      <c r="K101" s="69"/>
      <c r="L101" s="65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</row>
    <row r="105" s="2" customFormat="1" ht="6.96" customHeight="1">
      <c r="A105" s="40"/>
      <c r="B105" s="70"/>
      <c r="C105" s="71"/>
      <c r="D105" s="71"/>
      <c r="E105" s="71"/>
      <c r="F105" s="71"/>
      <c r="G105" s="71"/>
      <c r="H105" s="71"/>
      <c r="I105" s="71"/>
      <c r="J105" s="71"/>
      <c r="K105" s="71"/>
      <c r="L105" s="65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</row>
    <row r="106" s="2" customFormat="1" ht="24.96" customHeight="1">
      <c r="A106" s="40"/>
      <c r="B106" s="41"/>
      <c r="C106" s="24" t="s">
        <v>174</v>
      </c>
      <c r="D106" s="42"/>
      <c r="E106" s="42"/>
      <c r="F106" s="42"/>
      <c r="G106" s="42"/>
      <c r="H106" s="42"/>
      <c r="I106" s="42"/>
      <c r="J106" s="42"/>
      <c r="K106" s="42"/>
      <c r="L106" s="65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</row>
    <row r="107" s="2" customFormat="1" ht="6.96" customHeight="1">
      <c r="A107" s="40"/>
      <c r="B107" s="41"/>
      <c r="C107" s="42"/>
      <c r="D107" s="42"/>
      <c r="E107" s="42"/>
      <c r="F107" s="42"/>
      <c r="G107" s="42"/>
      <c r="H107" s="42"/>
      <c r="I107" s="42"/>
      <c r="J107" s="42"/>
      <c r="K107" s="42"/>
      <c r="L107" s="65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</row>
    <row r="108" s="2" customFormat="1" ht="12" customHeight="1">
      <c r="A108" s="40"/>
      <c r="B108" s="41"/>
      <c r="C108" s="33" t="s">
        <v>16</v>
      </c>
      <c r="D108" s="42"/>
      <c r="E108" s="42"/>
      <c r="F108" s="42"/>
      <c r="G108" s="42"/>
      <c r="H108" s="42"/>
      <c r="I108" s="42"/>
      <c r="J108" s="42"/>
      <c r="K108" s="42"/>
      <c r="L108" s="65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</row>
    <row r="109" s="2" customFormat="1" ht="16.5" customHeight="1">
      <c r="A109" s="40"/>
      <c r="B109" s="41"/>
      <c r="C109" s="42"/>
      <c r="D109" s="42"/>
      <c r="E109" s="186" t="str">
        <f>E7</f>
        <v>SPORTOVNÍ HALA _ SLEZSKÁ OSTRAVA</v>
      </c>
      <c r="F109" s="33"/>
      <c r="G109" s="33"/>
      <c r="H109" s="33"/>
      <c r="I109" s="42"/>
      <c r="J109" s="42"/>
      <c r="K109" s="42"/>
      <c r="L109" s="65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</row>
    <row r="110" s="1" customFormat="1" ht="12" customHeight="1">
      <c r="B110" s="22"/>
      <c r="C110" s="33" t="s">
        <v>160</v>
      </c>
      <c r="D110" s="23"/>
      <c r="E110" s="23"/>
      <c r="F110" s="23"/>
      <c r="G110" s="23"/>
      <c r="H110" s="23"/>
      <c r="I110" s="23"/>
      <c r="J110" s="23"/>
      <c r="K110" s="23"/>
      <c r="L110" s="21"/>
    </row>
    <row r="111" s="2" customFormat="1" ht="16.5" customHeight="1">
      <c r="A111" s="40"/>
      <c r="B111" s="41"/>
      <c r="C111" s="42"/>
      <c r="D111" s="42"/>
      <c r="E111" s="186" t="s">
        <v>319</v>
      </c>
      <c r="F111" s="42"/>
      <c r="G111" s="42"/>
      <c r="H111" s="42"/>
      <c r="I111" s="42"/>
      <c r="J111" s="42"/>
      <c r="K111" s="42"/>
      <c r="L111" s="65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</row>
    <row r="112" s="2" customFormat="1" ht="12" customHeight="1">
      <c r="A112" s="40"/>
      <c r="B112" s="41"/>
      <c r="C112" s="33" t="s">
        <v>320</v>
      </c>
      <c r="D112" s="42"/>
      <c r="E112" s="42"/>
      <c r="F112" s="42"/>
      <c r="G112" s="42"/>
      <c r="H112" s="42"/>
      <c r="I112" s="42"/>
      <c r="J112" s="42"/>
      <c r="K112" s="42"/>
      <c r="L112" s="65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</row>
    <row r="113" s="2" customFormat="1" ht="16.5" customHeight="1">
      <c r="A113" s="40"/>
      <c r="B113" s="41"/>
      <c r="C113" s="42"/>
      <c r="D113" s="42"/>
      <c r="E113" s="78" t="str">
        <f>E11</f>
        <v>D.2.1 - FOTOVOLTAICKÝ SYSTÉM</v>
      </c>
      <c r="F113" s="42"/>
      <c r="G113" s="42"/>
      <c r="H113" s="42"/>
      <c r="I113" s="42"/>
      <c r="J113" s="42"/>
      <c r="K113" s="42"/>
      <c r="L113" s="65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</row>
    <row r="114" s="2" customFormat="1" ht="6.96" customHeight="1">
      <c r="A114" s="40"/>
      <c r="B114" s="41"/>
      <c r="C114" s="42"/>
      <c r="D114" s="42"/>
      <c r="E114" s="42"/>
      <c r="F114" s="42"/>
      <c r="G114" s="42"/>
      <c r="H114" s="42"/>
      <c r="I114" s="42"/>
      <c r="J114" s="42"/>
      <c r="K114" s="42"/>
      <c r="L114" s="65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</row>
    <row r="115" s="2" customFormat="1" ht="12" customHeight="1">
      <c r="A115" s="40"/>
      <c r="B115" s="41"/>
      <c r="C115" s="33" t="s">
        <v>22</v>
      </c>
      <c r="D115" s="42"/>
      <c r="E115" s="42"/>
      <c r="F115" s="28" t="str">
        <f>F14</f>
        <v>Slezská Ostrava</v>
      </c>
      <c r="G115" s="42"/>
      <c r="H115" s="42"/>
      <c r="I115" s="33" t="s">
        <v>24</v>
      </c>
      <c r="J115" s="81" t="str">
        <f>IF(J14="","",J14)</f>
        <v>13. 3. 2020</v>
      </c>
      <c r="K115" s="42"/>
      <c r="L115" s="65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</row>
    <row r="116" s="2" customFormat="1" ht="6.96" customHeight="1">
      <c r="A116" s="40"/>
      <c r="B116" s="41"/>
      <c r="C116" s="42"/>
      <c r="D116" s="42"/>
      <c r="E116" s="42"/>
      <c r="F116" s="42"/>
      <c r="G116" s="42"/>
      <c r="H116" s="42"/>
      <c r="I116" s="42"/>
      <c r="J116" s="42"/>
      <c r="K116" s="42"/>
      <c r="L116" s="65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</row>
    <row r="117" s="2" customFormat="1" ht="15.15" customHeight="1">
      <c r="A117" s="40"/>
      <c r="B117" s="41"/>
      <c r="C117" s="33" t="s">
        <v>30</v>
      </c>
      <c r="D117" s="42"/>
      <c r="E117" s="42"/>
      <c r="F117" s="28" t="str">
        <f>E17</f>
        <v>Statutární město Ostrava</v>
      </c>
      <c r="G117" s="42"/>
      <c r="H117" s="42"/>
      <c r="I117" s="33" t="s">
        <v>36</v>
      </c>
      <c r="J117" s="38" t="str">
        <f>E23</f>
        <v>PPS Kania, s.r.o</v>
      </c>
      <c r="K117" s="42"/>
      <c r="L117" s="65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</row>
    <row r="118" s="2" customFormat="1" ht="15.15" customHeight="1">
      <c r="A118" s="40"/>
      <c r="B118" s="41"/>
      <c r="C118" s="33" t="s">
        <v>34</v>
      </c>
      <c r="D118" s="42"/>
      <c r="E118" s="42"/>
      <c r="F118" s="28" t="str">
        <f>IF(E20="","",E20)</f>
        <v>Vyplň údaj</v>
      </c>
      <c r="G118" s="42"/>
      <c r="H118" s="42"/>
      <c r="I118" s="33" t="s">
        <v>39</v>
      </c>
      <c r="J118" s="38" t="str">
        <f>E26</f>
        <v xml:space="preserve"> </v>
      </c>
      <c r="K118" s="42"/>
      <c r="L118" s="65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</row>
    <row r="119" s="2" customFormat="1" ht="10.32" customHeight="1">
      <c r="A119" s="40"/>
      <c r="B119" s="41"/>
      <c r="C119" s="42"/>
      <c r="D119" s="42"/>
      <c r="E119" s="42"/>
      <c r="F119" s="42"/>
      <c r="G119" s="42"/>
      <c r="H119" s="42"/>
      <c r="I119" s="42"/>
      <c r="J119" s="42"/>
      <c r="K119" s="42"/>
      <c r="L119" s="65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</row>
    <row r="120" s="11" customFormat="1" ht="29.28" customHeight="1">
      <c r="A120" s="202"/>
      <c r="B120" s="203"/>
      <c r="C120" s="204" t="s">
        <v>175</v>
      </c>
      <c r="D120" s="205" t="s">
        <v>68</v>
      </c>
      <c r="E120" s="205" t="s">
        <v>64</v>
      </c>
      <c r="F120" s="205" t="s">
        <v>65</v>
      </c>
      <c r="G120" s="205" t="s">
        <v>176</v>
      </c>
      <c r="H120" s="205" t="s">
        <v>177</v>
      </c>
      <c r="I120" s="205" t="s">
        <v>178</v>
      </c>
      <c r="J120" s="205" t="s">
        <v>164</v>
      </c>
      <c r="K120" s="206" t="s">
        <v>179</v>
      </c>
      <c r="L120" s="207"/>
      <c r="M120" s="102" t="s">
        <v>1</v>
      </c>
      <c r="N120" s="103" t="s">
        <v>47</v>
      </c>
      <c r="O120" s="103" t="s">
        <v>180</v>
      </c>
      <c r="P120" s="103" t="s">
        <v>181</v>
      </c>
      <c r="Q120" s="103" t="s">
        <v>182</v>
      </c>
      <c r="R120" s="103" t="s">
        <v>183</v>
      </c>
      <c r="S120" s="103" t="s">
        <v>184</v>
      </c>
      <c r="T120" s="104" t="s">
        <v>185</v>
      </c>
      <c r="U120" s="202"/>
      <c r="V120" s="202"/>
      <c r="W120" s="202"/>
      <c r="X120" s="202"/>
      <c r="Y120" s="202"/>
      <c r="Z120" s="202"/>
      <c r="AA120" s="202"/>
      <c r="AB120" s="202"/>
      <c r="AC120" s="202"/>
      <c r="AD120" s="202"/>
      <c r="AE120" s="202"/>
    </row>
    <row r="121" s="2" customFormat="1" ht="22.8" customHeight="1">
      <c r="A121" s="40"/>
      <c r="B121" s="41"/>
      <c r="C121" s="109" t="s">
        <v>186</v>
      </c>
      <c r="D121" s="42"/>
      <c r="E121" s="42"/>
      <c r="F121" s="42"/>
      <c r="G121" s="42"/>
      <c r="H121" s="42"/>
      <c r="I121" s="42"/>
      <c r="J121" s="208">
        <f>BK121</f>
        <v>0</v>
      </c>
      <c r="K121" s="42"/>
      <c r="L121" s="46"/>
      <c r="M121" s="105"/>
      <c r="N121" s="209"/>
      <c r="O121" s="106"/>
      <c r="P121" s="210">
        <f>P122</f>
        <v>0</v>
      </c>
      <c r="Q121" s="106"/>
      <c r="R121" s="210">
        <f>R122</f>
        <v>0</v>
      </c>
      <c r="S121" s="106"/>
      <c r="T121" s="211">
        <f>T122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8" t="s">
        <v>82</v>
      </c>
      <c r="AU121" s="18" t="s">
        <v>166</v>
      </c>
      <c r="BK121" s="212">
        <f>BK122</f>
        <v>0</v>
      </c>
    </row>
    <row r="122" s="12" customFormat="1" ht="25.92" customHeight="1">
      <c r="A122" s="12"/>
      <c r="B122" s="213"/>
      <c r="C122" s="214"/>
      <c r="D122" s="215" t="s">
        <v>82</v>
      </c>
      <c r="E122" s="216" t="s">
        <v>1702</v>
      </c>
      <c r="F122" s="216" t="s">
        <v>1846</v>
      </c>
      <c r="G122" s="214"/>
      <c r="H122" s="214"/>
      <c r="I122" s="217"/>
      <c r="J122" s="218">
        <f>BK122</f>
        <v>0</v>
      </c>
      <c r="K122" s="214"/>
      <c r="L122" s="219"/>
      <c r="M122" s="220"/>
      <c r="N122" s="221"/>
      <c r="O122" s="221"/>
      <c r="P122" s="222">
        <f>P123</f>
        <v>0</v>
      </c>
      <c r="Q122" s="221"/>
      <c r="R122" s="222">
        <f>R123</f>
        <v>0</v>
      </c>
      <c r="S122" s="221"/>
      <c r="T122" s="223">
        <f>T123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24" t="s">
        <v>211</v>
      </c>
      <c r="AT122" s="225" t="s">
        <v>82</v>
      </c>
      <c r="AU122" s="225" t="s">
        <v>83</v>
      </c>
      <c r="AY122" s="224" t="s">
        <v>189</v>
      </c>
      <c r="BK122" s="226">
        <f>BK123</f>
        <v>0</v>
      </c>
    </row>
    <row r="123" s="2" customFormat="1" ht="16.5" customHeight="1">
      <c r="A123" s="40"/>
      <c r="B123" s="41"/>
      <c r="C123" s="229" t="s">
        <v>91</v>
      </c>
      <c r="D123" s="229" t="s">
        <v>192</v>
      </c>
      <c r="E123" s="230" t="s">
        <v>1823</v>
      </c>
      <c r="F123" s="231" t="s">
        <v>1850</v>
      </c>
      <c r="G123" s="232" t="s">
        <v>195</v>
      </c>
      <c r="H123" s="233">
        <v>1</v>
      </c>
      <c r="I123" s="234"/>
      <c r="J123" s="235">
        <f>ROUND(I123*H123,2)</f>
        <v>0</v>
      </c>
      <c r="K123" s="231" t="s">
        <v>1</v>
      </c>
      <c r="L123" s="46"/>
      <c r="M123" s="261" t="s">
        <v>1</v>
      </c>
      <c r="N123" s="262" t="s">
        <v>48</v>
      </c>
      <c r="O123" s="249"/>
      <c r="P123" s="263">
        <f>O123*H123</f>
        <v>0</v>
      </c>
      <c r="Q123" s="263">
        <v>0</v>
      </c>
      <c r="R123" s="263">
        <f>Q123*H123</f>
        <v>0</v>
      </c>
      <c r="S123" s="263">
        <v>0</v>
      </c>
      <c r="T123" s="264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40" t="s">
        <v>1707</v>
      </c>
      <c r="AT123" s="240" t="s">
        <v>192</v>
      </c>
      <c r="AU123" s="240" t="s">
        <v>91</v>
      </c>
      <c r="AY123" s="18" t="s">
        <v>189</v>
      </c>
      <c r="BE123" s="241">
        <f>IF(N123="základní",J123,0)</f>
        <v>0</v>
      </c>
      <c r="BF123" s="241">
        <f>IF(N123="snížená",J123,0)</f>
        <v>0</v>
      </c>
      <c r="BG123" s="241">
        <f>IF(N123="zákl. přenesená",J123,0)</f>
        <v>0</v>
      </c>
      <c r="BH123" s="241">
        <f>IF(N123="sníž. přenesená",J123,0)</f>
        <v>0</v>
      </c>
      <c r="BI123" s="241">
        <f>IF(N123="nulová",J123,0)</f>
        <v>0</v>
      </c>
      <c r="BJ123" s="18" t="s">
        <v>91</v>
      </c>
      <c r="BK123" s="241">
        <f>ROUND(I123*H123,2)</f>
        <v>0</v>
      </c>
      <c r="BL123" s="18" t="s">
        <v>1707</v>
      </c>
      <c r="BM123" s="240" t="s">
        <v>1851</v>
      </c>
    </row>
    <row r="124" s="2" customFormat="1" ht="6.96" customHeight="1">
      <c r="A124" s="40"/>
      <c r="B124" s="68"/>
      <c r="C124" s="69"/>
      <c r="D124" s="69"/>
      <c r="E124" s="69"/>
      <c r="F124" s="69"/>
      <c r="G124" s="69"/>
      <c r="H124" s="69"/>
      <c r="I124" s="69"/>
      <c r="J124" s="69"/>
      <c r="K124" s="69"/>
      <c r="L124" s="46"/>
      <c r="M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</row>
  </sheetData>
  <sheetProtection sheet="1" autoFilter="0" formatColumns="0" formatRows="0" objects="1" scenarios="1" spinCount="100000" saltValue="s8l7OXwPyNIFaxFgvmOnwmDIUf2y0fP9mC9J1GdV5wdyWkyh8v8j4xVfVG5EZhxnWqv/HClFIDHaYwnlSwdMBA==" hashValue="tO7EVaV/wXyTkoo2xK5hJlRyq3Gi2NnonIg8Mp2ciPjaK4FGRcx1YPEJteyQ+XlLOtjGQ1Gy6K4XfMI2MM+p7w==" algorithmName="SHA-512" password="E785"/>
  <autoFilter ref="C120:K123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09:H109"/>
    <mergeCell ref="E111:H111"/>
    <mergeCell ref="E113:H113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137</v>
      </c>
    </row>
    <row r="3" s="1" customFormat="1" ht="6.96" customHeight="1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21"/>
      <c r="AT3" s="18" t="s">
        <v>93</v>
      </c>
    </row>
    <row r="4" s="1" customFormat="1" ht="24.96" customHeight="1">
      <c r="B4" s="21"/>
      <c r="D4" s="151" t="s">
        <v>159</v>
      </c>
      <c r="L4" s="21"/>
      <c r="M4" s="15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3" t="s">
        <v>16</v>
      </c>
      <c r="L6" s="21"/>
    </row>
    <row r="7" s="1" customFormat="1" ht="16.5" customHeight="1">
      <c r="B7" s="21"/>
      <c r="E7" s="154" t="str">
        <f>'Rekapitulace stavby'!K6</f>
        <v>SPORTOVNÍ HALA _ SLEZSKÁ OSTRAVA</v>
      </c>
      <c r="F7" s="153"/>
      <c r="G7" s="153"/>
      <c r="H7" s="153"/>
      <c r="L7" s="21"/>
    </row>
    <row r="8" s="2" customFormat="1" ht="12" customHeight="1">
      <c r="A8" s="40"/>
      <c r="B8" s="46"/>
      <c r="C8" s="40"/>
      <c r="D8" s="153" t="s">
        <v>160</v>
      </c>
      <c r="E8" s="40"/>
      <c r="F8" s="40"/>
      <c r="G8" s="40"/>
      <c r="H8" s="40"/>
      <c r="I8" s="40"/>
      <c r="J8" s="40"/>
      <c r="K8" s="40"/>
      <c r="L8" s="65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55" t="s">
        <v>1852</v>
      </c>
      <c r="F9" s="40"/>
      <c r="G9" s="40"/>
      <c r="H9" s="40"/>
      <c r="I9" s="40"/>
      <c r="J9" s="40"/>
      <c r="K9" s="40"/>
      <c r="L9" s="65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65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53" t="s">
        <v>18</v>
      </c>
      <c r="E11" s="40"/>
      <c r="F11" s="143" t="s">
        <v>19</v>
      </c>
      <c r="G11" s="40"/>
      <c r="H11" s="40"/>
      <c r="I11" s="153" t="s">
        <v>20</v>
      </c>
      <c r="J11" s="143" t="s">
        <v>1</v>
      </c>
      <c r="K11" s="40"/>
      <c r="L11" s="65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53" t="s">
        <v>22</v>
      </c>
      <c r="E12" s="40"/>
      <c r="F12" s="143" t="s">
        <v>23</v>
      </c>
      <c r="G12" s="40"/>
      <c r="H12" s="40"/>
      <c r="I12" s="153" t="s">
        <v>24</v>
      </c>
      <c r="J12" s="156" t="str">
        <f>'Rekapitulace stavby'!AN8</f>
        <v>13. 3. 2020</v>
      </c>
      <c r="K12" s="40"/>
      <c r="L12" s="65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65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53" t="s">
        <v>30</v>
      </c>
      <c r="E14" s="40"/>
      <c r="F14" s="40"/>
      <c r="G14" s="40"/>
      <c r="H14" s="40"/>
      <c r="I14" s="153" t="s">
        <v>31</v>
      </c>
      <c r="J14" s="143" t="s">
        <v>1</v>
      </c>
      <c r="K14" s="40"/>
      <c r="L14" s="65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43" t="s">
        <v>32</v>
      </c>
      <c r="F15" s="40"/>
      <c r="G15" s="40"/>
      <c r="H15" s="40"/>
      <c r="I15" s="153" t="s">
        <v>33</v>
      </c>
      <c r="J15" s="143" t="s">
        <v>1</v>
      </c>
      <c r="K15" s="40"/>
      <c r="L15" s="65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65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53" t="s">
        <v>34</v>
      </c>
      <c r="E17" s="40"/>
      <c r="F17" s="40"/>
      <c r="G17" s="40"/>
      <c r="H17" s="40"/>
      <c r="I17" s="153" t="s">
        <v>31</v>
      </c>
      <c r="J17" s="34" t="str">
        <f>'Rekapitulace stavby'!AN13</f>
        <v>Vyplň údaj</v>
      </c>
      <c r="K17" s="40"/>
      <c r="L17" s="65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4" t="str">
        <f>'Rekapitulace stavby'!E14</f>
        <v>Vyplň údaj</v>
      </c>
      <c r="F18" s="143"/>
      <c r="G18" s="143"/>
      <c r="H18" s="143"/>
      <c r="I18" s="153" t="s">
        <v>33</v>
      </c>
      <c r="J18" s="34" t="str">
        <f>'Rekapitulace stavby'!AN14</f>
        <v>Vyplň údaj</v>
      </c>
      <c r="K18" s="40"/>
      <c r="L18" s="65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65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53" t="s">
        <v>36</v>
      </c>
      <c r="E20" s="40"/>
      <c r="F20" s="40"/>
      <c r="G20" s="40"/>
      <c r="H20" s="40"/>
      <c r="I20" s="153" t="s">
        <v>31</v>
      </c>
      <c r="J20" s="143" t="s">
        <v>1</v>
      </c>
      <c r="K20" s="40"/>
      <c r="L20" s="65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43" t="s">
        <v>37</v>
      </c>
      <c r="F21" s="40"/>
      <c r="G21" s="40"/>
      <c r="H21" s="40"/>
      <c r="I21" s="153" t="s">
        <v>33</v>
      </c>
      <c r="J21" s="143" t="s">
        <v>1</v>
      </c>
      <c r="K21" s="40"/>
      <c r="L21" s="65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65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53" t="s">
        <v>39</v>
      </c>
      <c r="E23" s="40"/>
      <c r="F23" s="40"/>
      <c r="G23" s="40"/>
      <c r="H23" s="40"/>
      <c r="I23" s="153" t="s">
        <v>31</v>
      </c>
      <c r="J23" s="143" t="str">
        <f>IF('Rekapitulace stavby'!AN19="","",'Rekapitulace stavby'!AN19)</f>
        <v/>
      </c>
      <c r="K23" s="40"/>
      <c r="L23" s="65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43" t="str">
        <f>IF('Rekapitulace stavby'!E20="","",'Rekapitulace stavby'!E20)</f>
        <v xml:space="preserve"> </v>
      </c>
      <c r="F24" s="40"/>
      <c r="G24" s="40"/>
      <c r="H24" s="40"/>
      <c r="I24" s="153" t="s">
        <v>33</v>
      </c>
      <c r="J24" s="143" t="str">
        <f>IF('Rekapitulace stavby'!AN20="","",'Rekapitulace stavby'!AN20)</f>
        <v/>
      </c>
      <c r="K24" s="40"/>
      <c r="L24" s="65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65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53" t="s">
        <v>41</v>
      </c>
      <c r="E26" s="40"/>
      <c r="F26" s="40"/>
      <c r="G26" s="40"/>
      <c r="H26" s="40"/>
      <c r="I26" s="40"/>
      <c r="J26" s="40"/>
      <c r="K26" s="40"/>
      <c r="L26" s="65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71.25" customHeight="1">
      <c r="A27" s="157"/>
      <c r="B27" s="158"/>
      <c r="C27" s="157"/>
      <c r="D27" s="157"/>
      <c r="E27" s="159" t="s">
        <v>42</v>
      </c>
      <c r="F27" s="159"/>
      <c r="G27" s="159"/>
      <c r="H27" s="159"/>
      <c r="I27" s="157"/>
      <c r="J27" s="157"/>
      <c r="K27" s="157"/>
      <c r="L27" s="160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65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61"/>
      <c r="E29" s="161"/>
      <c r="F29" s="161"/>
      <c r="G29" s="161"/>
      <c r="H29" s="161"/>
      <c r="I29" s="161"/>
      <c r="J29" s="161"/>
      <c r="K29" s="161"/>
      <c r="L29" s="65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62" t="s">
        <v>43</v>
      </c>
      <c r="E30" s="40"/>
      <c r="F30" s="40"/>
      <c r="G30" s="40"/>
      <c r="H30" s="40"/>
      <c r="I30" s="40"/>
      <c r="J30" s="163">
        <f>ROUND(J128, 2)</f>
        <v>0</v>
      </c>
      <c r="K30" s="40"/>
      <c r="L30" s="65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61"/>
      <c r="E31" s="161"/>
      <c r="F31" s="161"/>
      <c r="G31" s="161"/>
      <c r="H31" s="161"/>
      <c r="I31" s="161"/>
      <c r="J31" s="161"/>
      <c r="K31" s="161"/>
      <c r="L31" s="65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64" t="s">
        <v>45</v>
      </c>
      <c r="G32" s="40"/>
      <c r="H32" s="40"/>
      <c r="I32" s="164" t="s">
        <v>44</v>
      </c>
      <c r="J32" s="164" t="s">
        <v>46</v>
      </c>
      <c r="K32" s="40"/>
      <c r="L32" s="65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65" t="s">
        <v>47</v>
      </c>
      <c r="E33" s="153" t="s">
        <v>48</v>
      </c>
      <c r="F33" s="166">
        <f>ROUND((SUM(BE128:BE233)),  2)</f>
        <v>0</v>
      </c>
      <c r="G33" s="40"/>
      <c r="H33" s="40"/>
      <c r="I33" s="167">
        <v>0.20999999999999999</v>
      </c>
      <c r="J33" s="166">
        <f>ROUND(((SUM(BE128:BE233))*I33),  2)</f>
        <v>0</v>
      </c>
      <c r="K33" s="40"/>
      <c r="L33" s="65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53" t="s">
        <v>49</v>
      </c>
      <c r="F34" s="166">
        <f>ROUND((SUM(BF128:BF233)),  2)</f>
        <v>0</v>
      </c>
      <c r="G34" s="40"/>
      <c r="H34" s="40"/>
      <c r="I34" s="167">
        <v>0.14999999999999999</v>
      </c>
      <c r="J34" s="166">
        <f>ROUND(((SUM(BF128:BF233))*I34),  2)</f>
        <v>0</v>
      </c>
      <c r="K34" s="40"/>
      <c r="L34" s="65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53" t="s">
        <v>50</v>
      </c>
      <c r="F35" s="166">
        <f>ROUND((SUM(BG128:BG233)),  2)</f>
        <v>0</v>
      </c>
      <c r="G35" s="40"/>
      <c r="H35" s="40"/>
      <c r="I35" s="167">
        <v>0.20999999999999999</v>
      </c>
      <c r="J35" s="166">
        <f>0</f>
        <v>0</v>
      </c>
      <c r="K35" s="40"/>
      <c r="L35" s="65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53" t="s">
        <v>51</v>
      </c>
      <c r="F36" s="166">
        <f>ROUND((SUM(BH128:BH233)),  2)</f>
        <v>0</v>
      </c>
      <c r="G36" s="40"/>
      <c r="H36" s="40"/>
      <c r="I36" s="167">
        <v>0.14999999999999999</v>
      </c>
      <c r="J36" s="166">
        <f>0</f>
        <v>0</v>
      </c>
      <c r="K36" s="40"/>
      <c r="L36" s="65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53" t="s">
        <v>52</v>
      </c>
      <c r="F37" s="166">
        <f>ROUND((SUM(BI128:BI233)),  2)</f>
        <v>0</v>
      </c>
      <c r="G37" s="40"/>
      <c r="H37" s="40"/>
      <c r="I37" s="167">
        <v>0</v>
      </c>
      <c r="J37" s="166">
        <f>0</f>
        <v>0</v>
      </c>
      <c r="K37" s="40"/>
      <c r="L37" s="65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65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68"/>
      <c r="D39" s="169" t="s">
        <v>53</v>
      </c>
      <c r="E39" s="170"/>
      <c r="F39" s="170"/>
      <c r="G39" s="171" t="s">
        <v>54</v>
      </c>
      <c r="H39" s="172" t="s">
        <v>55</v>
      </c>
      <c r="I39" s="170"/>
      <c r="J39" s="173">
        <f>SUM(J30:J37)</f>
        <v>0</v>
      </c>
      <c r="K39" s="174"/>
      <c r="L39" s="65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65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5"/>
      <c r="D50" s="175" t="s">
        <v>56</v>
      </c>
      <c r="E50" s="176"/>
      <c r="F50" s="176"/>
      <c r="G50" s="175" t="s">
        <v>57</v>
      </c>
      <c r="H50" s="176"/>
      <c r="I50" s="176"/>
      <c r="J50" s="176"/>
      <c r="K50" s="176"/>
      <c r="L50" s="65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40"/>
      <c r="B61" s="46"/>
      <c r="C61" s="40"/>
      <c r="D61" s="177" t="s">
        <v>58</v>
      </c>
      <c r="E61" s="178"/>
      <c r="F61" s="179" t="s">
        <v>59</v>
      </c>
      <c r="G61" s="177" t="s">
        <v>58</v>
      </c>
      <c r="H61" s="178"/>
      <c r="I61" s="178"/>
      <c r="J61" s="180" t="s">
        <v>59</v>
      </c>
      <c r="K61" s="178"/>
      <c r="L61" s="65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40"/>
      <c r="B65" s="46"/>
      <c r="C65" s="40"/>
      <c r="D65" s="175" t="s">
        <v>60</v>
      </c>
      <c r="E65" s="181"/>
      <c r="F65" s="181"/>
      <c r="G65" s="175" t="s">
        <v>61</v>
      </c>
      <c r="H65" s="181"/>
      <c r="I65" s="181"/>
      <c r="J65" s="181"/>
      <c r="K65" s="181"/>
      <c r="L65" s="65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40"/>
      <c r="B76" s="46"/>
      <c r="C76" s="40"/>
      <c r="D76" s="177" t="s">
        <v>58</v>
      </c>
      <c r="E76" s="178"/>
      <c r="F76" s="179" t="s">
        <v>59</v>
      </c>
      <c r="G76" s="177" t="s">
        <v>58</v>
      </c>
      <c r="H76" s="178"/>
      <c r="I76" s="178"/>
      <c r="J76" s="180" t="s">
        <v>59</v>
      </c>
      <c r="K76" s="178"/>
      <c r="L76" s="65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4.4" customHeight="1">
      <c r="A77" s="40"/>
      <c r="B77" s="182"/>
      <c r="C77" s="183"/>
      <c r="D77" s="183"/>
      <c r="E77" s="183"/>
      <c r="F77" s="183"/>
      <c r="G77" s="183"/>
      <c r="H77" s="183"/>
      <c r="I77" s="183"/>
      <c r="J77" s="183"/>
      <c r="K77" s="183"/>
      <c r="L77" s="65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81" s="2" customFormat="1" ht="6.96" customHeight="1">
      <c r="A81" s="40"/>
      <c r="B81" s="184"/>
      <c r="C81" s="185"/>
      <c r="D81" s="185"/>
      <c r="E81" s="185"/>
      <c r="F81" s="185"/>
      <c r="G81" s="185"/>
      <c r="H81" s="185"/>
      <c r="I81" s="185"/>
      <c r="J81" s="185"/>
      <c r="K81" s="185"/>
      <c r="L81" s="65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24.96" customHeight="1">
      <c r="A82" s="40"/>
      <c r="B82" s="41"/>
      <c r="C82" s="24" t="s">
        <v>162</v>
      </c>
      <c r="D82" s="42"/>
      <c r="E82" s="42"/>
      <c r="F82" s="42"/>
      <c r="G82" s="42"/>
      <c r="H82" s="42"/>
      <c r="I82" s="42"/>
      <c r="J82" s="42"/>
      <c r="K82" s="42"/>
      <c r="L82" s="65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65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3" t="s">
        <v>16</v>
      </c>
      <c r="D84" s="42"/>
      <c r="E84" s="42"/>
      <c r="F84" s="42"/>
      <c r="G84" s="42"/>
      <c r="H84" s="42"/>
      <c r="I84" s="42"/>
      <c r="J84" s="42"/>
      <c r="K84" s="42"/>
      <c r="L84" s="65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186" t="str">
        <f>E7</f>
        <v>SPORTOVNÍ HALA _ SLEZSKÁ OSTRAVA</v>
      </c>
      <c r="F85" s="33"/>
      <c r="G85" s="33"/>
      <c r="H85" s="33"/>
      <c r="I85" s="42"/>
      <c r="J85" s="42"/>
      <c r="K85" s="42"/>
      <c r="L85" s="65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3" t="s">
        <v>160</v>
      </c>
      <c r="D86" s="42"/>
      <c r="E86" s="42"/>
      <c r="F86" s="42"/>
      <c r="G86" s="42"/>
      <c r="H86" s="42"/>
      <c r="I86" s="42"/>
      <c r="J86" s="42"/>
      <c r="K86" s="42"/>
      <c r="L86" s="65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6.5" customHeight="1">
      <c r="A87" s="40"/>
      <c r="B87" s="41"/>
      <c r="C87" s="42"/>
      <c r="D87" s="42"/>
      <c r="E87" s="78" t="str">
        <f>E9</f>
        <v>SO 03 - Komunikace a zpevněné plochy</v>
      </c>
      <c r="F87" s="42"/>
      <c r="G87" s="42"/>
      <c r="H87" s="42"/>
      <c r="I87" s="42"/>
      <c r="J87" s="42"/>
      <c r="K87" s="42"/>
      <c r="L87" s="65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65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2" customHeight="1">
      <c r="A89" s="40"/>
      <c r="B89" s="41"/>
      <c r="C89" s="33" t="s">
        <v>22</v>
      </c>
      <c r="D89" s="42"/>
      <c r="E89" s="42"/>
      <c r="F89" s="28" t="str">
        <f>F12</f>
        <v>Slezská Ostrava</v>
      </c>
      <c r="G89" s="42"/>
      <c r="H89" s="42"/>
      <c r="I89" s="33" t="s">
        <v>24</v>
      </c>
      <c r="J89" s="81" t="str">
        <f>IF(J12="","",J12)</f>
        <v>13. 3. 2020</v>
      </c>
      <c r="K89" s="42"/>
      <c r="L89" s="65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6.96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65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5.15" customHeight="1">
      <c r="A91" s="40"/>
      <c r="B91" s="41"/>
      <c r="C91" s="33" t="s">
        <v>30</v>
      </c>
      <c r="D91" s="42"/>
      <c r="E91" s="42"/>
      <c r="F91" s="28" t="str">
        <f>E15</f>
        <v>Statutární město Ostrava</v>
      </c>
      <c r="G91" s="42"/>
      <c r="H91" s="42"/>
      <c r="I91" s="33" t="s">
        <v>36</v>
      </c>
      <c r="J91" s="38" t="str">
        <f>E21</f>
        <v>PPS Kania, s.r.o</v>
      </c>
      <c r="K91" s="42"/>
      <c r="L91" s="65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5.15" customHeight="1">
      <c r="A92" s="40"/>
      <c r="B92" s="41"/>
      <c r="C92" s="33" t="s">
        <v>34</v>
      </c>
      <c r="D92" s="42"/>
      <c r="E92" s="42"/>
      <c r="F92" s="28" t="str">
        <f>IF(E18="","",E18)</f>
        <v>Vyplň údaj</v>
      </c>
      <c r="G92" s="42"/>
      <c r="H92" s="42"/>
      <c r="I92" s="33" t="s">
        <v>39</v>
      </c>
      <c r="J92" s="38" t="str">
        <f>E24</f>
        <v xml:space="preserve"> </v>
      </c>
      <c r="K92" s="42"/>
      <c r="L92" s="65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0.32" customHeight="1">
      <c r="A93" s="40"/>
      <c r="B93" s="41"/>
      <c r="C93" s="42"/>
      <c r="D93" s="42"/>
      <c r="E93" s="42"/>
      <c r="F93" s="42"/>
      <c r="G93" s="42"/>
      <c r="H93" s="42"/>
      <c r="I93" s="42"/>
      <c r="J93" s="42"/>
      <c r="K93" s="42"/>
      <c r="L93" s="65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29.28" customHeight="1">
      <c r="A94" s="40"/>
      <c r="B94" s="41"/>
      <c r="C94" s="187" t="s">
        <v>163</v>
      </c>
      <c r="D94" s="188"/>
      <c r="E94" s="188"/>
      <c r="F94" s="188"/>
      <c r="G94" s="188"/>
      <c r="H94" s="188"/>
      <c r="I94" s="188"/>
      <c r="J94" s="189" t="s">
        <v>164</v>
      </c>
      <c r="K94" s="188"/>
      <c r="L94" s="65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0.32" customHeight="1">
      <c r="A95" s="40"/>
      <c r="B95" s="41"/>
      <c r="C95" s="42"/>
      <c r="D95" s="42"/>
      <c r="E95" s="42"/>
      <c r="F95" s="42"/>
      <c r="G95" s="42"/>
      <c r="H95" s="42"/>
      <c r="I95" s="42"/>
      <c r="J95" s="42"/>
      <c r="K95" s="42"/>
      <c r="L95" s="65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22.8" customHeight="1">
      <c r="A96" s="40"/>
      <c r="B96" s="41"/>
      <c r="C96" s="190" t="s">
        <v>165</v>
      </c>
      <c r="D96" s="42"/>
      <c r="E96" s="42"/>
      <c r="F96" s="42"/>
      <c r="G96" s="42"/>
      <c r="H96" s="42"/>
      <c r="I96" s="42"/>
      <c r="J96" s="112">
        <f>J128</f>
        <v>0</v>
      </c>
      <c r="K96" s="42"/>
      <c r="L96" s="65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U96" s="18" t="s">
        <v>166</v>
      </c>
    </row>
    <row r="97" s="9" customFormat="1" ht="24.96" customHeight="1">
      <c r="A97" s="9"/>
      <c r="B97" s="191"/>
      <c r="C97" s="192"/>
      <c r="D97" s="193" t="s">
        <v>253</v>
      </c>
      <c r="E97" s="194"/>
      <c r="F97" s="194"/>
      <c r="G97" s="194"/>
      <c r="H97" s="194"/>
      <c r="I97" s="194"/>
      <c r="J97" s="195">
        <f>J129</f>
        <v>0</v>
      </c>
      <c r="K97" s="192"/>
      <c r="L97" s="19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7"/>
      <c r="C98" s="135"/>
      <c r="D98" s="198" t="s">
        <v>254</v>
      </c>
      <c r="E98" s="199"/>
      <c r="F98" s="199"/>
      <c r="G98" s="199"/>
      <c r="H98" s="199"/>
      <c r="I98" s="199"/>
      <c r="J98" s="200">
        <f>J130</f>
        <v>0</v>
      </c>
      <c r="K98" s="135"/>
      <c r="L98" s="20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7"/>
      <c r="C99" s="135"/>
      <c r="D99" s="198" t="s">
        <v>322</v>
      </c>
      <c r="E99" s="199"/>
      <c r="F99" s="199"/>
      <c r="G99" s="199"/>
      <c r="H99" s="199"/>
      <c r="I99" s="199"/>
      <c r="J99" s="200">
        <f>J166</f>
        <v>0</v>
      </c>
      <c r="K99" s="135"/>
      <c r="L99" s="20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7"/>
      <c r="C100" s="135"/>
      <c r="D100" s="198" t="s">
        <v>323</v>
      </c>
      <c r="E100" s="199"/>
      <c r="F100" s="199"/>
      <c r="G100" s="199"/>
      <c r="H100" s="199"/>
      <c r="I100" s="199"/>
      <c r="J100" s="200">
        <f>J171</f>
        <v>0</v>
      </c>
      <c r="K100" s="135"/>
      <c r="L100" s="20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7"/>
      <c r="C101" s="135"/>
      <c r="D101" s="198" t="s">
        <v>324</v>
      </c>
      <c r="E101" s="199"/>
      <c r="F101" s="199"/>
      <c r="G101" s="199"/>
      <c r="H101" s="199"/>
      <c r="I101" s="199"/>
      <c r="J101" s="200">
        <f>J176</f>
        <v>0</v>
      </c>
      <c r="K101" s="135"/>
      <c r="L101" s="20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7"/>
      <c r="C102" s="135"/>
      <c r="D102" s="198" t="s">
        <v>1853</v>
      </c>
      <c r="E102" s="199"/>
      <c r="F102" s="199"/>
      <c r="G102" s="199"/>
      <c r="H102" s="199"/>
      <c r="I102" s="199"/>
      <c r="J102" s="200">
        <f>J181</f>
        <v>0</v>
      </c>
      <c r="K102" s="135"/>
      <c r="L102" s="20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7"/>
      <c r="C103" s="135"/>
      <c r="D103" s="198" t="s">
        <v>255</v>
      </c>
      <c r="E103" s="199"/>
      <c r="F103" s="199"/>
      <c r="G103" s="199"/>
      <c r="H103" s="199"/>
      <c r="I103" s="199"/>
      <c r="J103" s="200">
        <f>J196</f>
        <v>0</v>
      </c>
      <c r="K103" s="135"/>
      <c r="L103" s="20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7"/>
      <c r="C104" s="135"/>
      <c r="D104" s="198" t="s">
        <v>326</v>
      </c>
      <c r="E104" s="199"/>
      <c r="F104" s="199"/>
      <c r="G104" s="199"/>
      <c r="H104" s="199"/>
      <c r="I104" s="199"/>
      <c r="J104" s="200">
        <f>J218</f>
        <v>0</v>
      </c>
      <c r="K104" s="135"/>
      <c r="L104" s="20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91"/>
      <c r="C105" s="192"/>
      <c r="D105" s="193" t="s">
        <v>327</v>
      </c>
      <c r="E105" s="194"/>
      <c r="F105" s="194"/>
      <c r="G105" s="194"/>
      <c r="H105" s="194"/>
      <c r="I105" s="194"/>
      <c r="J105" s="195">
        <f>J220</f>
        <v>0</v>
      </c>
      <c r="K105" s="192"/>
      <c r="L105" s="196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97"/>
      <c r="C106" s="135"/>
      <c r="D106" s="198" t="s">
        <v>336</v>
      </c>
      <c r="E106" s="199"/>
      <c r="F106" s="199"/>
      <c r="G106" s="199"/>
      <c r="H106" s="199"/>
      <c r="I106" s="199"/>
      <c r="J106" s="200">
        <f>J221</f>
        <v>0</v>
      </c>
      <c r="K106" s="135"/>
      <c r="L106" s="20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91"/>
      <c r="C107" s="192"/>
      <c r="D107" s="193" t="s">
        <v>344</v>
      </c>
      <c r="E107" s="194"/>
      <c r="F107" s="194"/>
      <c r="G107" s="194"/>
      <c r="H107" s="194"/>
      <c r="I107" s="194"/>
      <c r="J107" s="195">
        <f>J227</f>
        <v>0</v>
      </c>
      <c r="K107" s="192"/>
      <c r="L107" s="196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97"/>
      <c r="C108" s="135"/>
      <c r="D108" s="198" t="s">
        <v>1854</v>
      </c>
      <c r="E108" s="199"/>
      <c r="F108" s="199"/>
      <c r="G108" s="199"/>
      <c r="H108" s="199"/>
      <c r="I108" s="199"/>
      <c r="J108" s="200">
        <f>J228</f>
        <v>0</v>
      </c>
      <c r="K108" s="135"/>
      <c r="L108" s="20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2" customFormat="1" ht="21.84" customHeight="1">
      <c r="A109" s="40"/>
      <c r="B109" s="41"/>
      <c r="C109" s="42"/>
      <c r="D109" s="42"/>
      <c r="E109" s="42"/>
      <c r="F109" s="42"/>
      <c r="G109" s="42"/>
      <c r="H109" s="42"/>
      <c r="I109" s="42"/>
      <c r="J109" s="42"/>
      <c r="K109" s="42"/>
      <c r="L109" s="65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</row>
    <row r="110" s="2" customFormat="1" ht="6.96" customHeight="1">
      <c r="A110" s="40"/>
      <c r="B110" s="68"/>
      <c r="C110" s="69"/>
      <c r="D110" s="69"/>
      <c r="E110" s="69"/>
      <c r="F110" s="69"/>
      <c r="G110" s="69"/>
      <c r="H110" s="69"/>
      <c r="I110" s="69"/>
      <c r="J110" s="69"/>
      <c r="K110" s="69"/>
      <c r="L110" s="65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</row>
    <row r="114" s="2" customFormat="1" ht="6.96" customHeight="1">
      <c r="A114" s="40"/>
      <c r="B114" s="70"/>
      <c r="C114" s="71"/>
      <c r="D114" s="71"/>
      <c r="E114" s="71"/>
      <c r="F114" s="71"/>
      <c r="G114" s="71"/>
      <c r="H114" s="71"/>
      <c r="I114" s="71"/>
      <c r="J114" s="71"/>
      <c r="K114" s="71"/>
      <c r="L114" s="65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</row>
    <row r="115" s="2" customFormat="1" ht="24.96" customHeight="1">
      <c r="A115" s="40"/>
      <c r="B115" s="41"/>
      <c r="C115" s="24" t="s">
        <v>174</v>
      </c>
      <c r="D115" s="42"/>
      <c r="E115" s="42"/>
      <c r="F115" s="42"/>
      <c r="G115" s="42"/>
      <c r="H115" s="42"/>
      <c r="I115" s="42"/>
      <c r="J115" s="42"/>
      <c r="K115" s="42"/>
      <c r="L115" s="65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</row>
    <row r="116" s="2" customFormat="1" ht="6.96" customHeight="1">
      <c r="A116" s="40"/>
      <c r="B116" s="41"/>
      <c r="C116" s="42"/>
      <c r="D116" s="42"/>
      <c r="E116" s="42"/>
      <c r="F116" s="42"/>
      <c r="G116" s="42"/>
      <c r="H116" s="42"/>
      <c r="I116" s="42"/>
      <c r="J116" s="42"/>
      <c r="K116" s="42"/>
      <c r="L116" s="65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</row>
    <row r="117" s="2" customFormat="1" ht="12" customHeight="1">
      <c r="A117" s="40"/>
      <c r="B117" s="41"/>
      <c r="C117" s="33" t="s">
        <v>16</v>
      </c>
      <c r="D117" s="42"/>
      <c r="E117" s="42"/>
      <c r="F117" s="42"/>
      <c r="G117" s="42"/>
      <c r="H117" s="42"/>
      <c r="I117" s="42"/>
      <c r="J117" s="42"/>
      <c r="K117" s="42"/>
      <c r="L117" s="65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</row>
    <row r="118" s="2" customFormat="1" ht="16.5" customHeight="1">
      <c r="A118" s="40"/>
      <c r="B118" s="41"/>
      <c r="C118" s="42"/>
      <c r="D118" s="42"/>
      <c r="E118" s="186" t="str">
        <f>E7</f>
        <v>SPORTOVNÍ HALA _ SLEZSKÁ OSTRAVA</v>
      </c>
      <c r="F118" s="33"/>
      <c r="G118" s="33"/>
      <c r="H118" s="33"/>
      <c r="I118" s="42"/>
      <c r="J118" s="42"/>
      <c r="K118" s="42"/>
      <c r="L118" s="65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</row>
    <row r="119" s="2" customFormat="1" ht="12" customHeight="1">
      <c r="A119" s="40"/>
      <c r="B119" s="41"/>
      <c r="C119" s="33" t="s">
        <v>160</v>
      </c>
      <c r="D119" s="42"/>
      <c r="E119" s="42"/>
      <c r="F119" s="42"/>
      <c r="G119" s="42"/>
      <c r="H119" s="42"/>
      <c r="I119" s="42"/>
      <c r="J119" s="42"/>
      <c r="K119" s="42"/>
      <c r="L119" s="65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</row>
    <row r="120" s="2" customFormat="1" ht="16.5" customHeight="1">
      <c r="A120" s="40"/>
      <c r="B120" s="41"/>
      <c r="C120" s="42"/>
      <c r="D120" s="42"/>
      <c r="E120" s="78" t="str">
        <f>E9</f>
        <v>SO 03 - Komunikace a zpevněné plochy</v>
      </c>
      <c r="F120" s="42"/>
      <c r="G120" s="42"/>
      <c r="H120" s="42"/>
      <c r="I120" s="42"/>
      <c r="J120" s="42"/>
      <c r="K120" s="42"/>
      <c r="L120" s="65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</row>
    <row r="121" s="2" customFormat="1" ht="6.96" customHeight="1">
      <c r="A121" s="40"/>
      <c r="B121" s="41"/>
      <c r="C121" s="42"/>
      <c r="D121" s="42"/>
      <c r="E121" s="42"/>
      <c r="F121" s="42"/>
      <c r="G121" s="42"/>
      <c r="H121" s="42"/>
      <c r="I121" s="42"/>
      <c r="J121" s="42"/>
      <c r="K121" s="42"/>
      <c r="L121" s="65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</row>
    <row r="122" s="2" customFormat="1" ht="12" customHeight="1">
      <c r="A122" s="40"/>
      <c r="B122" s="41"/>
      <c r="C122" s="33" t="s">
        <v>22</v>
      </c>
      <c r="D122" s="42"/>
      <c r="E122" s="42"/>
      <c r="F122" s="28" t="str">
        <f>F12</f>
        <v>Slezská Ostrava</v>
      </c>
      <c r="G122" s="42"/>
      <c r="H122" s="42"/>
      <c r="I122" s="33" t="s">
        <v>24</v>
      </c>
      <c r="J122" s="81" t="str">
        <f>IF(J12="","",J12)</f>
        <v>13. 3. 2020</v>
      </c>
      <c r="K122" s="42"/>
      <c r="L122" s="65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</row>
    <row r="123" s="2" customFormat="1" ht="6.96" customHeight="1">
      <c r="A123" s="40"/>
      <c r="B123" s="41"/>
      <c r="C123" s="42"/>
      <c r="D123" s="42"/>
      <c r="E123" s="42"/>
      <c r="F123" s="42"/>
      <c r="G123" s="42"/>
      <c r="H123" s="42"/>
      <c r="I123" s="42"/>
      <c r="J123" s="42"/>
      <c r="K123" s="42"/>
      <c r="L123" s="65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</row>
    <row r="124" s="2" customFormat="1" ht="15.15" customHeight="1">
      <c r="A124" s="40"/>
      <c r="B124" s="41"/>
      <c r="C124" s="33" t="s">
        <v>30</v>
      </c>
      <c r="D124" s="42"/>
      <c r="E124" s="42"/>
      <c r="F124" s="28" t="str">
        <f>E15</f>
        <v>Statutární město Ostrava</v>
      </c>
      <c r="G124" s="42"/>
      <c r="H124" s="42"/>
      <c r="I124" s="33" t="s">
        <v>36</v>
      </c>
      <c r="J124" s="38" t="str">
        <f>E21</f>
        <v>PPS Kania, s.r.o</v>
      </c>
      <c r="K124" s="42"/>
      <c r="L124" s="65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</row>
    <row r="125" s="2" customFormat="1" ht="15.15" customHeight="1">
      <c r="A125" s="40"/>
      <c r="B125" s="41"/>
      <c r="C125" s="33" t="s">
        <v>34</v>
      </c>
      <c r="D125" s="42"/>
      <c r="E125" s="42"/>
      <c r="F125" s="28" t="str">
        <f>IF(E18="","",E18)</f>
        <v>Vyplň údaj</v>
      </c>
      <c r="G125" s="42"/>
      <c r="H125" s="42"/>
      <c r="I125" s="33" t="s">
        <v>39</v>
      </c>
      <c r="J125" s="38" t="str">
        <f>E24</f>
        <v xml:space="preserve"> </v>
      </c>
      <c r="K125" s="42"/>
      <c r="L125" s="65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</row>
    <row r="126" s="2" customFormat="1" ht="10.32" customHeight="1">
      <c r="A126" s="40"/>
      <c r="B126" s="41"/>
      <c r="C126" s="42"/>
      <c r="D126" s="42"/>
      <c r="E126" s="42"/>
      <c r="F126" s="42"/>
      <c r="G126" s="42"/>
      <c r="H126" s="42"/>
      <c r="I126" s="42"/>
      <c r="J126" s="42"/>
      <c r="K126" s="42"/>
      <c r="L126" s="65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</row>
    <row r="127" s="11" customFormat="1" ht="29.28" customHeight="1">
      <c r="A127" s="202"/>
      <c r="B127" s="203"/>
      <c r="C127" s="204" t="s">
        <v>175</v>
      </c>
      <c r="D127" s="205" t="s">
        <v>68</v>
      </c>
      <c r="E127" s="205" t="s">
        <v>64</v>
      </c>
      <c r="F127" s="205" t="s">
        <v>65</v>
      </c>
      <c r="G127" s="205" t="s">
        <v>176</v>
      </c>
      <c r="H127" s="205" t="s">
        <v>177</v>
      </c>
      <c r="I127" s="205" t="s">
        <v>178</v>
      </c>
      <c r="J127" s="205" t="s">
        <v>164</v>
      </c>
      <c r="K127" s="206" t="s">
        <v>179</v>
      </c>
      <c r="L127" s="207"/>
      <c r="M127" s="102" t="s">
        <v>1</v>
      </c>
      <c r="N127" s="103" t="s">
        <v>47</v>
      </c>
      <c r="O127" s="103" t="s">
        <v>180</v>
      </c>
      <c r="P127" s="103" t="s">
        <v>181</v>
      </c>
      <c r="Q127" s="103" t="s">
        <v>182</v>
      </c>
      <c r="R127" s="103" t="s">
        <v>183</v>
      </c>
      <c r="S127" s="103" t="s">
        <v>184</v>
      </c>
      <c r="T127" s="104" t="s">
        <v>185</v>
      </c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</row>
    <row r="128" s="2" customFormat="1" ht="22.8" customHeight="1">
      <c r="A128" s="40"/>
      <c r="B128" s="41"/>
      <c r="C128" s="109" t="s">
        <v>186</v>
      </c>
      <c r="D128" s="42"/>
      <c r="E128" s="42"/>
      <c r="F128" s="42"/>
      <c r="G128" s="42"/>
      <c r="H128" s="42"/>
      <c r="I128" s="42"/>
      <c r="J128" s="208">
        <f>BK128</f>
        <v>0</v>
      </c>
      <c r="K128" s="42"/>
      <c r="L128" s="46"/>
      <c r="M128" s="105"/>
      <c r="N128" s="209"/>
      <c r="O128" s="106"/>
      <c r="P128" s="210">
        <f>P129+P220+P227</f>
        <v>0</v>
      </c>
      <c r="Q128" s="106"/>
      <c r="R128" s="210">
        <f>R129+R220+R227</f>
        <v>693.98803963</v>
      </c>
      <c r="S128" s="106"/>
      <c r="T128" s="211">
        <f>T129+T220+T227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8" t="s">
        <v>82</v>
      </c>
      <c r="AU128" s="18" t="s">
        <v>166</v>
      </c>
      <c r="BK128" s="212">
        <f>BK129+BK220+BK227</f>
        <v>0</v>
      </c>
    </row>
    <row r="129" s="12" customFormat="1" ht="25.92" customHeight="1">
      <c r="A129" s="12"/>
      <c r="B129" s="213"/>
      <c r="C129" s="214"/>
      <c r="D129" s="215" t="s">
        <v>82</v>
      </c>
      <c r="E129" s="216" t="s">
        <v>257</v>
      </c>
      <c r="F129" s="216" t="s">
        <v>258</v>
      </c>
      <c r="G129" s="214"/>
      <c r="H129" s="214"/>
      <c r="I129" s="217"/>
      <c r="J129" s="218">
        <f>BK129</f>
        <v>0</v>
      </c>
      <c r="K129" s="214"/>
      <c r="L129" s="219"/>
      <c r="M129" s="220"/>
      <c r="N129" s="221"/>
      <c r="O129" s="221"/>
      <c r="P129" s="222">
        <f>P130+P166+P171+P176+P181+P196+P218</f>
        <v>0</v>
      </c>
      <c r="Q129" s="221"/>
      <c r="R129" s="222">
        <f>R130+R166+R171+R176+R181+R196+R218</f>
        <v>693.12302963000002</v>
      </c>
      <c r="S129" s="221"/>
      <c r="T129" s="223">
        <f>T130+T166+T171+T176+T181+T196+T218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4" t="s">
        <v>91</v>
      </c>
      <c r="AT129" s="225" t="s">
        <v>82</v>
      </c>
      <c r="AU129" s="225" t="s">
        <v>83</v>
      </c>
      <c r="AY129" s="224" t="s">
        <v>189</v>
      </c>
      <c r="BK129" s="226">
        <f>BK130+BK166+BK171+BK176+BK181+BK196+BK218</f>
        <v>0</v>
      </c>
    </row>
    <row r="130" s="12" customFormat="1" ht="22.8" customHeight="1">
      <c r="A130" s="12"/>
      <c r="B130" s="213"/>
      <c r="C130" s="214"/>
      <c r="D130" s="215" t="s">
        <v>82</v>
      </c>
      <c r="E130" s="227" t="s">
        <v>91</v>
      </c>
      <c r="F130" s="227" t="s">
        <v>259</v>
      </c>
      <c r="G130" s="214"/>
      <c r="H130" s="214"/>
      <c r="I130" s="217"/>
      <c r="J130" s="228">
        <f>BK130</f>
        <v>0</v>
      </c>
      <c r="K130" s="214"/>
      <c r="L130" s="219"/>
      <c r="M130" s="220"/>
      <c r="N130" s="221"/>
      <c r="O130" s="221"/>
      <c r="P130" s="222">
        <f>SUM(P131:P165)</f>
        <v>0</v>
      </c>
      <c r="Q130" s="221"/>
      <c r="R130" s="222">
        <f>SUM(R131:R165)</f>
        <v>0</v>
      </c>
      <c r="S130" s="221"/>
      <c r="T130" s="223">
        <f>SUM(T131:T165)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4" t="s">
        <v>91</v>
      </c>
      <c r="AT130" s="225" t="s">
        <v>82</v>
      </c>
      <c r="AU130" s="225" t="s">
        <v>91</v>
      </c>
      <c r="AY130" s="224" t="s">
        <v>189</v>
      </c>
      <c r="BK130" s="226">
        <f>SUM(BK131:BK165)</f>
        <v>0</v>
      </c>
    </row>
    <row r="131" s="2" customFormat="1" ht="21.75" customHeight="1">
      <c r="A131" s="40"/>
      <c r="B131" s="41"/>
      <c r="C131" s="229" t="s">
        <v>91</v>
      </c>
      <c r="D131" s="229" t="s">
        <v>192</v>
      </c>
      <c r="E131" s="230" t="s">
        <v>1855</v>
      </c>
      <c r="F131" s="231" t="s">
        <v>1856</v>
      </c>
      <c r="G131" s="232" t="s">
        <v>269</v>
      </c>
      <c r="H131" s="233">
        <v>178.25999999999999</v>
      </c>
      <c r="I131" s="234"/>
      <c r="J131" s="235">
        <f>ROUND(I131*H131,2)</f>
        <v>0</v>
      </c>
      <c r="K131" s="231" t="s">
        <v>196</v>
      </c>
      <c r="L131" s="46"/>
      <c r="M131" s="236" t="s">
        <v>1</v>
      </c>
      <c r="N131" s="237" t="s">
        <v>48</v>
      </c>
      <c r="O131" s="93"/>
      <c r="P131" s="238">
        <f>O131*H131</f>
        <v>0</v>
      </c>
      <c r="Q131" s="238">
        <v>0</v>
      </c>
      <c r="R131" s="238">
        <f>Q131*H131</f>
        <v>0</v>
      </c>
      <c r="S131" s="238">
        <v>0</v>
      </c>
      <c r="T131" s="239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40" t="s">
        <v>211</v>
      </c>
      <c r="AT131" s="240" t="s">
        <v>192</v>
      </c>
      <c r="AU131" s="240" t="s">
        <v>93</v>
      </c>
      <c r="AY131" s="18" t="s">
        <v>189</v>
      </c>
      <c r="BE131" s="241">
        <f>IF(N131="základní",J131,0)</f>
        <v>0</v>
      </c>
      <c r="BF131" s="241">
        <f>IF(N131="snížená",J131,0)</f>
        <v>0</v>
      </c>
      <c r="BG131" s="241">
        <f>IF(N131="zákl. přenesená",J131,0)</f>
        <v>0</v>
      </c>
      <c r="BH131" s="241">
        <f>IF(N131="sníž. přenesená",J131,0)</f>
        <v>0</v>
      </c>
      <c r="BI131" s="241">
        <f>IF(N131="nulová",J131,0)</f>
        <v>0</v>
      </c>
      <c r="BJ131" s="18" t="s">
        <v>91</v>
      </c>
      <c r="BK131" s="241">
        <f>ROUND(I131*H131,2)</f>
        <v>0</v>
      </c>
      <c r="BL131" s="18" t="s">
        <v>211</v>
      </c>
      <c r="BM131" s="240" t="s">
        <v>1857</v>
      </c>
    </row>
    <row r="132" s="14" customFormat="1">
      <c r="A132" s="14"/>
      <c r="B132" s="265"/>
      <c r="C132" s="266"/>
      <c r="D132" s="242" t="s">
        <v>277</v>
      </c>
      <c r="E132" s="267" t="s">
        <v>1</v>
      </c>
      <c r="F132" s="268" t="s">
        <v>1858</v>
      </c>
      <c r="G132" s="266"/>
      <c r="H132" s="267" t="s">
        <v>1</v>
      </c>
      <c r="I132" s="269"/>
      <c r="J132" s="266"/>
      <c r="K132" s="266"/>
      <c r="L132" s="270"/>
      <c r="M132" s="271"/>
      <c r="N132" s="272"/>
      <c r="O132" s="272"/>
      <c r="P132" s="272"/>
      <c r="Q132" s="272"/>
      <c r="R132" s="272"/>
      <c r="S132" s="272"/>
      <c r="T132" s="273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74" t="s">
        <v>277</v>
      </c>
      <c r="AU132" s="274" t="s">
        <v>93</v>
      </c>
      <c r="AV132" s="14" t="s">
        <v>91</v>
      </c>
      <c r="AW132" s="14" t="s">
        <v>38</v>
      </c>
      <c r="AX132" s="14" t="s">
        <v>83</v>
      </c>
      <c r="AY132" s="274" t="s">
        <v>189</v>
      </c>
    </row>
    <row r="133" s="13" customFormat="1">
      <c r="A133" s="13"/>
      <c r="B133" s="251"/>
      <c r="C133" s="252"/>
      <c r="D133" s="242" t="s">
        <v>277</v>
      </c>
      <c r="E133" s="275" t="s">
        <v>1</v>
      </c>
      <c r="F133" s="253" t="s">
        <v>1859</v>
      </c>
      <c r="G133" s="252"/>
      <c r="H133" s="254">
        <v>178.25999999999999</v>
      </c>
      <c r="I133" s="255"/>
      <c r="J133" s="252"/>
      <c r="K133" s="252"/>
      <c r="L133" s="256"/>
      <c r="M133" s="257"/>
      <c r="N133" s="258"/>
      <c r="O133" s="258"/>
      <c r="P133" s="258"/>
      <c r="Q133" s="258"/>
      <c r="R133" s="258"/>
      <c r="S133" s="258"/>
      <c r="T133" s="259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60" t="s">
        <v>277</v>
      </c>
      <c r="AU133" s="260" t="s">
        <v>93</v>
      </c>
      <c r="AV133" s="13" t="s">
        <v>93</v>
      </c>
      <c r="AW133" s="13" t="s">
        <v>38</v>
      </c>
      <c r="AX133" s="13" t="s">
        <v>83</v>
      </c>
      <c r="AY133" s="260" t="s">
        <v>189</v>
      </c>
    </row>
    <row r="134" s="15" customFormat="1">
      <c r="A134" s="15"/>
      <c r="B134" s="276"/>
      <c r="C134" s="277"/>
      <c r="D134" s="242" t="s">
        <v>277</v>
      </c>
      <c r="E134" s="278" t="s">
        <v>1</v>
      </c>
      <c r="F134" s="279" t="s">
        <v>354</v>
      </c>
      <c r="G134" s="277"/>
      <c r="H134" s="280">
        <v>178.25999999999999</v>
      </c>
      <c r="I134" s="281"/>
      <c r="J134" s="277"/>
      <c r="K134" s="277"/>
      <c r="L134" s="282"/>
      <c r="M134" s="283"/>
      <c r="N134" s="284"/>
      <c r="O134" s="284"/>
      <c r="P134" s="284"/>
      <c r="Q134" s="284"/>
      <c r="R134" s="284"/>
      <c r="S134" s="284"/>
      <c r="T134" s="28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86" t="s">
        <v>277</v>
      </c>
      <c r="AU134" s="286" t="s">
        <v>93</v>
      </c>
      <c r="AV134" s="15" t="s">
        <v>211</v>
      </c>
      <c r="AW134" s="15" t="s">
        <v>38</v>
      </c>
      <c r="AX134" s="15" t="s">
        <v>91</v>
      </c>
      <c r="AY134" s="286" t="s">
        <v>189</v>
      </c>
    </row>
    <row r="135" s="2" customFormat="1" ht="16.5" customHeight="1">
      <c r="A135" s="40"/>
      <c r="B135" s="41"/>
      <c r="C135" s="229" t="s">
        <v>93</v>
      </c>
      <c r="D135" s="229" t="s">
        <v>192</v>
      </c>
      <c r="E135" s="230" t="s">
        <v>1860</v>
      </c>
      <c r="F135" s="231" t="s">
        <v>1861</v>
      </c>
      <c r="G135" s="232" t="s">
        <v>289</v>
      </c>
      <c r="H135" s="233">
        <v>14</v>
      </c>
      <c r="I135" s="234"/>
      <c r="J135" s="235">
        <f>ROUND(I135*H135,2)</f>
        <v>0</v>
      </c>
      <c r="K135" s="231" t="s">
        <v>196</v>
      </c>
      <c r="L135" s="46"/>
      <c r="M135" s="236" t="s">
        <v>1</v>
      </c>
      <c r="N135" s="237" t="s">
        <v>48</v>
      </c>
      <c r="O135" s="93"/>
      <c r="P135" s="238">
        <f>O135*H135</f>
        <v>0</v>
      </c>
      <c r="Q135" s="238">
        <v>0</v>
      </c>
      <c r="R135" s="238">
        <f>Q135*H135</f>
        <v>0</v>
      </c>
      <c r="S135" s="238">
        <v>0</v>
      </c>
      <c r="T135" s="239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40" t="s">
        <v>211</v>
      </c>
      <c r="AT135" s="240" t="s">
        <v>192</v>
      </c>
      <c r="AU135" s="240" t="s">
        <v>93</v>
      </c>
      <c r="AY135" s="18" t="s">
        <v>189</v>
      </c>
      <c r="BE135" s="241">
        <f>IF(N135="základní",J135,0)</f>
        <v>0</v>
      </c>
      <c r="BF135" s="241">
        <f>IF(N135="snížená",J135,0)</f>
        <v>0</v>
      </c>
      <c r="BG135" s="241">
        <f>IF(N135="zákl. přenesená",J135,0)</f>
        <v>0</v>
      </c>
      <c r="BH135" s="241">
        <f>IF(N135="sníž. přenesená",J135,0)</f>
        <v>0</v>
      </c>
      <c r="BI135" s="241">
        <f>IF(N135="nulová",J135,0)</f>
        <v>0</v>
      </c>
      <c r="BJ135" s="18" t="s">
        <v>91</v>
      </c>
      <c r="BK135" s="241">
        <f>ROUND(I135*H135,2)</f>
        <v>0</v>
      </c>
      <c r="BL135" s="18" t="s">
        <v>211</v>
      </c>
      <c r="BM135" s="240" t="s">
        <v>1862</v>
      </c>
    </row>
    <row r="136" s="14" customFormat="1">
      <c r="A136" s="14"/>
      <c r="B136" s="265"/>
      <c r="C136" s="266"/>
      <c r="D136" s="242" t="s">
        <v>277</v>
      </c>
      <c r="E136" s="267" t="s">
        <v>1</v>
      </c>
      <c r="F136" s="268" t="s">
        <v>1858</v>
      </c>
      <c r="G136" s="266"/>
      <c r="H136" s="267" t="s">
        <v>1</v>
      </c>
      <c r="I136" s="269"/>
      <c r="J136" s="266"/>
      <c r="K136" s="266"/>
      <c r="L136" s="270"/>
      <c r="M136" s="271"/>
      <c r="N136" s="272"/>
      <c r="O136" s="272"/>
      <c r="P136" s="272"/>
      <c r="Q136" s="272"/>
      <c r="R136" s="272"/>
      <c r="S136" s="272"/>
      <c r="T136" s="273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74" t="s">
        <v>277</v>
      </c>
      <c r="AU136" s="274" t="s">
        <v>93</v>
      </c>
      <c r="AV136" s="14" t="s">
        <v>91</v>
      </c>
      <c r="AW136" s="14" t="s">
        <v>38</v>
      </c>
      <c r="AX136" s="14" t="s">
        <v>83</v>
      </c>
      <c r="AY136" s="274" t="s">
        <v>189</v>
      </c>
    </row>
    <row r="137" s="13" customFormat="1">
      <c r="A137" s="13"/>
      <c r="B137" s="251"/>
      <c r="C137" s="252"/>
      <c r="D137" s="242" t="s">
        <v>277</v>
      </c>
      <c r="E137" s="275" t="s">
        <v>1</v>
      </c>
      <c r="F137" s="253" t="s">
        <v>1863</v>
      </c>
      <c r="G137" s="252"/>
      <c r="H137" s="254">
        <v>14</v>
      </c>
      <c r="I137" s="255"/>
      <c r="J137" s="252"/>
      <c r="K137" s="252"/>
      <c r="L137" s="256"/>
      <c r="M137" s="257"/>
      <c r="N137" s="258"/>
      <c r="O137" s="258"/>
      <c r="P137" s="258"/>
      <c r="Q137" s="258"/>
      <c r="R137" s="258"/>
      <c r="S137" s="258"/>
      <c r="T137" s="259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60" t="s">
        <v>277</v>
      </c>
      <c r="AU137" s="260" t="s">
        <v>93</v>
      </c>
      <c r="AV137" s="13" t="s">
        <v>93</v>
      </c>
      <c r="AW137" s="13" t="s">
        <v>38</v>
      </c>
      <c r="AX137" s="13" t="s">
        <v>83</v>
      </c>
      <c r="AY137" s="260" t="s">
        <v>189</v>
      </c>
    </row>
    <row r="138" s="15" customFormat="1">
      <c r="A138" s="15"/>
      <c r="B138" s="276"/>
      <c r="C138" s="277"/>
      <c r="D138" s="242" t="s">
        <v>277</v>
      </c>
      <c r="E138" s="278" t="s">
        <v>1</v>
      </c>
      <c r="F138" s="279" t="s">
        <v>354</v>
      </c>
      <c r="G138" s="277"/>
      <c r="H138" s="280">
        <v>14</v>
      </c>
      <c r="I138" s="281"/>
      <c r="J138" s="277"/>
      <c r="K138" s="277"/>
      <c r="L138" s="282"/>
      <c r="M138" s="283"/>
      <c r="N138" s="284"/>
      <c r="O138" s="284"/>
      <c r="P138" s="284"/>
      <c r="Q138" s="284"/>
      <c r="R138" s="284"/>
      <c r="S138" s="284"/>
      <c r="T138" s="28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86" t="s">
        <v>277</v>
      </c>
      <c r="AU138" s="286" t="s">
        <v>93</v>
      </c>
      <c r="AV138" s="15" t="s">
        <v>211</v>
      </c>
      <c r="AW138" s="15" t="s">
        <v>38</v>
      </c>
      <c r="AX138" s="15" t="s">
        <v>91</v>
      </c>
      <c r="AY138" s="286" t="s">
        <v>189</v>
      </c>
    </row>
    <row r="139" s="2" customFormat="1" ht="21.75" customHeight="1">
      <c r="A139" s="40"/>
      <c r="B139" s="41"/>
      <c r="C139" s="229" t="s">
        <v>109</v>
      </c>
      <c r="D139" s="229" t="s">
        <v>192</v>
      </c>
      <c r="E139" s="230" t="s">
        <v>1864</v>
      </c>
      <c r="F139" s="231" t="s">
        <v>1865</v>
      </c>
      <c r="G139" s="232" t="s">
        <v>269</v>
      </c>
      <c r="H139" s="233">
        <v>151.22999999999999</v>
      </c>
      <c r="I139" s="234"/>
      <c r="J139" s="235">
        <f>ROUND(I139*H139,2)</f>
        <v>0</v>
      </c>
      <c r="K139" s="231" t="s">
        <v>196</v>
      </c>
      <c r="L139" s="46"/>
      <c r="M139" s="236" t="s">
        <v>1</v>
      </c>
      <c r="N139" s="237" t="s">
        <v>48</v>
      </c>
      <c r="O139" s="93"/>
      <c r="P139" s="238">
        <f>O139*H139</f>
        <v>0</v>
      </c>
      <c r="Q139" s="238">
        <v>0</v>
      </c>
      <c r="R139" s="238">
        <f>Q139*H139</f>
        <v>0</v>
      </c>
      <c r="S139" s="238">
        <v>0</v>
      </c>
      <c r="T139" s="239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40" t="s">
        <v>211</v>
      </c>
      <c r="AT139" s="240" t="s">
        <v>192</v>
      </c>
      <c r="AU139" s="240" t="s">
        <v>93</v>
      </c>
      <c r="AY139" s="18" t="s">
        <v>189</v>
      </c>
      <c r="BE139" s="241">
        <f>IF(N139="základní",J139,0)</f>
        <v>0</v>
      </c>
      <c r="BF139" s="241">
        <f>IF(N139="snížená",J139,0)</f>
        <v>0</v>
      </c>
      <c r="BG139" s="241">
        <f>IF(N139="zákl. přenesená",J139,0)</f>
        <v>0</v>
      </c>
      <c r="BH139" s="241">
        <f>IF(N139="sníž. přenesená",J139,0)</f>
        <v>0</v>
      </c>
      <c r="BI139" s="241">
        <f>IF(N139="nulová",J139,0)</f>
        <v>0</v>
      </c>
      <c r="BJ139" s="18" t="s">
        <v>91</v>
      </c>
      <c r="BK139" s="241">
        <f>ROUND(I139*H139,2)</f>
        <v>0</v>
      </c>
      <c r="BL139" s="18" t="s">
        <v>211</v>
      </c>
      <c r="BM139" s="240" t="s">
        <v>1866</v>
      </c>
    </row>
    <row r="140" s="14" customFormat="1">
      <c r="A140" s="14"/>
      <c r="B140" s="265"/>
      <c r="C140" s="266"/>
      <c r="D140" s="242" t="s">
        <v>277</v>
      </c>
      <c r="E140" s="267" t="s">
        <v>1</v>
      </c>
      <c r="F140" s="268" t="s">
        <v>1858</v>
      </c>
      <c r="G140" s="266"/>
      <c r="H140" s="267" t="s">
        <v>1</v>
      </c>
      <c r="I140" s="269"/>
      <c r="J140" s="266"/>
      <c r="K140" s="266"/>
      <c r="L140" s="270"/>
      <c r="M140" s="271"/>
      <c r="N140" s="272"/>
      <c r="O140" s="272"/>
      <c r="P140" s="272"/>
      <c r="Q140" s="272"/>
      <c r="R140" s="272"/>
      <c r="S140" s="272"/>
      <c r="T140" s="273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74" t="s">
        <v>277</v>
      </c>
      <c r="AU140" s="274" t="s">
        <v>93</v>
      </c>
      <c r="AV140" s="14" t="s">
        <v>91</v>
      </c>
      <c r="AW140" s="14" t="s">
        <v>38</v>
      </c>
      <c r="AX140" s="14" t="s">
        <v>83</v>
      </c>
      <c r="AY140" s="274" t="s">
        <v>189</v>
      </c>
    </row>
    <row r="141" s="13" customFormat="1">
      <c r="A141" s="13"/>
      <c r="B141" s="251"/>
      <c r="C141" s="252"/>
      <c r="D141" s="242" t="s">
        <v>277</v>
      </c>
      <c r="E141" s="275" t="s">
        <v>1</v>
      </c>
      <c r="F141" s="253" t="s">
        <v>1867</v>
      </c>
      <c r="G141" s="252"/>
      <c r="H141" s="254">
        <v>151.22999999999999</v>
      </c>
      <c r="I141" s="255"/>
      <c r="J141" s="252"/>
      <c r="K141" s="252"/>
      <c r="L141" s="256"/>
      <c r="M141" s="257"/>
      <c r="N141" s="258"/>
      <c r="O141" s="258"/>
      <c r="P141" s="258"/>
      <c r="Q141" s="258"/>
      <c r="R141" s="258"/>
      <c r="S141" s="258"/>
      <c r="T141" s="259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60" t="s">
        <v>277</v>
      </c>
      <c r="AU141" s="260" t="s">
        <v>93</v>
      </c>
      <c r="AV141" s="13" t="s">
        <v>93</v>
      </c>
      <c r="AW141" s="13" t="s">
        <v>38</v>
      </c>
      <c r="AX141" s="13" t="s">
        <v>83</v>
      </c>
      <c r="AY141" s="260" t="s">
        <v>189</v>
      </c>
    </row>
    <row r="142" s="15" customFormat="1">
      <c r="A142" s="15"/>
      <c r="B142" s="276"/>
      <c r="C142" s="277"/>
      <c r="D142" s="242" t="s">
        <v>277</v>
      </c>
      <c r="E142" s="278" t="s">
        <v>1</v>
      </c>
      <c r="F142" s="279" t="s">
        <v>354</v>
      </c>
      <c r="G142" s="277"/>
      <c r="H142" s="280">
        <v>151.22999999999999</v>
      </c>
      <c r="I142" s="281"/>
      <c r="J142" s="277"/>
      <c r="K142" s="277"/>
      <c r="L142" s="282"/>
      <c r="M142" s="283"/>
      <c r="N142" s="284"/>
      <c r="O142" s="284"/>
      <c r="P142" s="284"/>
      <c r="Q142" s="284"/>
      <c r="R142" s="284"/>
      <c r="S142" s="284"/>
      <c r="T142" s="28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86" t="s">
        <v>277</v>
      </c>
      <c r="AU142" s="286" t="s">
        <v>93</v>
      </c>
      <c r="AV142" s="15" t="s">
        <v>211</v>
      </c>
      <c r="AW142" s="15" t="s">
        <v>38</v>
      </c>
      <c r="AX142" s="15" t="s">
        <v>91</v>
      </c>
      <c r="AY142" s="286" t="s">
        <v>189</v>
      </c>
    </row>
    <row r="143" s="2" customFormat="1" ht="16.5" customHeight="1">
      <c r="A143" s="40"/>
      <c r="B143" s="41"/>
      <c r="C143" s="229" t="s">
        <v>211</v>
      </c>
      <c r="D143" s="229" t="s">
        <v>192</v>
      </c>
      <c r="E143" s="230" t="s">
        <v>1868</v>
      </c>
      <c r="F143" s="231" t="s">
        <v>1869</v>
      </c>
      <c r="G143" s="232" t="s">
        <v>269</v>
      </c>
      <c r="H143" s="233">
        <v>90.744</v>
      </c>
      <c r="I143" s="234"/>
      <c r="J143" s="235">
        <f>ROUND(I143*H143,2)</f>
        <v>0</v>
      </c>
      <c r="K143" s="231" t="s">
        <v>196</v>
      </c>
      <c r="L143" s="46"/>
      <c r="M143" s="236" t="s">
        <v>1</v>
      </c>
      <c r="N143" s="237" t="s">
        <v>48</v>
      </c>
      <c r="O143" s="93"/>
      <c r="P143" s="238">
        <f>O143*H143</f>
        <v>0</v>
      </c>
      <c r="Q143" s="238">
        <v>0</v>
      </c>
      <c r="R143" s="238">
        <f>Q143*H143</f>
        <v>0</v>
      </c>
      <c r="S143" s="238">
        <v>0</v>
      </c>
      <c r="T143" s="239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40" t="s">
        <v>211</v>
      </c>
      <c r="AT143" s="240" t="s">
        <v>192</v>
      </c>
      <c r="AU143" s="240" t="s">
        <v>93</v>
      </c>
      <c r="AY143" s="18" t="s">
        <v>189</v>
      </c>
      <c r="BE143" s="241">
        <f>IF(N143="základní",J143,0)</f>
        <v>0</v>
      </c>
      <c r="BF143" s="241">
        <f>IF(N143="snížená",J143,0)</f>
        <v>0</v>
      </c>
      <c r="BG143" s="241">
        <f>IF(N143="zákl. přenesená",J143,0)</f>
        <v>0</v>
      </c>
      <c r="BH143" s="241">
        <f>IF(N143="sníž. přenesená",J143,0)</f>
        <v>0</v>
      </c>
      <c r="BI143" s="241">
        <f>IF(N143="nulová",J143,0)</f>
        <v>0</v>
      </c>
      <c r="BJ143" s="18" t="s">
        <v>91</v>
      </c>
      <c r="BK143" s="241">
        <f>ROUND(I143*H143,2)</f>
        <v>0</v>
      </c>
      <c r="BL143" s="18" t="s">
        <v>211</v>
      </c>
      <c r="BM143" s="240" t="s">
        <v>1870</v>
      </c>
    </row>
    <row r="144" s="2" customFormat="1">
      <c r="A144" s="40"/>
      <c r="B144" s="41"/>
      <c r="C144" s="42"/>
      <c r="D144" s="242" t="s">
        <v>199</v>
      </c>
      <c r="E144" s="42"/>
      <c r="F144" s="243" t="s">
        <v>1871</v>
      </c>
      <c r="G144" s="42"/>
      <c r="H144" s="42"/>
      <c r="I144" s="244"/>
      <c r="J144" s="42"/>
      <c r="K144" s="42"/>
      <c r="L144" s="46"/>
      <c r="M144" s="245"/>
      <c r="N144" s="246"/>
      <c r="O144" s="93"/>
      <c r="P144" s="93"/>
      <c r="Q144" s="93"/>
      <c r="R144" s="93"/>
      <c r="S144" s="93"/>
      <c r="T144" s="94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8" t="s">
        <v>199</v>
      </c>
      <c r="AU144" s="18" t="s">
        <v>93</v>
      </c>
    </row>
    <row r="145" s="13" customFormat="1">
      <c r="A145" s="13"/>
      <c r="B145" s="251"/>
      <c r="C145" s="252"/>
      <c r="D145" s="242" t="s">
        <v>277</v>
      </c>
      <c r="E145" s="252"/>
      <c r="F145" s="253" t="s">
        <v>1872</v>
      </c>
      <c r="G145" s="252"/>
      <c r="H145" s="254">
        <v>90.744</v>
      </c>
      <c r="I145" s="255"/>
      <c r="J145" s="252"/>
      <c r="K145" s="252"/>
      <c r="L145" s="256"/>
      <c r="M145" s="257"/>
      <c r="N145" s="258"/>
      <c r="O145" s="258"/>
      <c r="P145" s="258"/>
      <c r="Q145" s="258"/>
      <c r="R145" s="258"/>
      <c r="S145" s="258"/>
      <c r="T145" s="259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60" t="s">
        <v>277</v>
      </c>
      <c r="AU145" s="260" t="s">
        <v>93</v>
      </c>
      <c r="AV145" s="13" t="s">
        <v>93</v>
      </c>
      <c r="AW145" s="13" t="s">
        <v>4</v>
      </c>
      <c r="AX145" s="13" t="s">
        <v>91</v>
      </c>
      <c r="AY145" s="260" t="s">
        <v>189</v>
      </c>
    </row>
    <row r="146" s="2" customFormat="1" ht="16.5" customHeight="1">
      <c r="A146" s="40"/>
      <c r="B146" s="41"/>
      <c r="C146" s="229" t="s">
        <v>188</v>
      </c>
      <c r="D146" s="229" t="s">
        <v>192</v>
      </c>
      <c r="E146" s="230" t="s">
        <v>271</v>
      </c>
      <c r="F146" s="231" t="s">
        <v>272</v>
      </c>
      <c r="G146" s="232" t="s">
        <v>269</v>
      </c>
      <c r="H146" s="233">
        <v>284.80799999999999</v>
      </c>
      <c r="I146" s="234"/>
      <c r="J146" s="235">
        <f>ROUND(I146*H146,2)</f>
        <v>0</v>
      </c>
      <c r="K146" s="231" t="s">
        <v>196</v>
      </c>
      <c r="L146" s="46"/>
      <c r="M146" s="236" t="s">
        <v>1</v>
      </c>
      <c r="N146" s="237" t="s">
        <v>48</v>
      </c>
      <c r="O146" s="93"/>
      <c r="P146" s="238">
        <f>O146*H146</f>
        <v>0</v>
      </c>
      <c r="Q146" s="238">
        <v>0</v>
      </c>
      <c r="R146" s="238">
        <f>Q146*H146</f>
        <v>0</v>
      </c>
      <c r="S146" s="238">
        <v>0</v>
      </c>
      <c r="T146" s="239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40" t="s">
        <v>211</v>
      </c>
      <c r="AT146" s="240" t="s">
        <v>192</v>
      </c>
      <c r="AU146" s="240" t="s">
        <v>93</v>
      </c>
      <c r="AY146" s="18" t="s">
        <v>189</v>
      </c>
      <c r="BE146" s="241">
        <f>IF(N146="základní",J146,0)</f>
        <v>0</v>
      </c>
      <c r="BF146" s="241">
        <f>IF(N146="snížená",J146,0)</f>
        <v>0</v>
      </c>
      <c r="BG146" s="241">
        <f>IF(N146="zákl. přenesená",J146,0)</f>
        <v>0</v>
      </c>
      <c r="BH146" s="241">
        <f>IF(N146="sníž. přenesená",J146,0)</f>
        <v>0</v>
      </c>
      <c r="BI146" s="241">
        <f>IF(N146="nulová",J146,0)</f>
        <v>0</v>
      </c>
      <c r="BJ146" s="18" t="s">
        <v>91</v>
      </c>
      <c r="BK146" s="241">
        <f>ROUND(I146*H146,2)</f>
        <v>0</v>
      </c>
      <c r="BL146" s="18" t="s">
        <v>211</v>
      </c>
      <c r="BM146" s="240" t="s">
        <v>1873</v>
      </c>
    </row>
    <row r="147" s="14" customFormat="1">
      <c r="A147" s="14"/>
      <c r="B147" s="265"/>
      <c r="C147" s="266"/>
      <c r="D147" s="242" t="s">
        <v>277</v>
      </c>
      <c r="E147" s="267" t="s">
        <v>1</v>
      </c>
      <c r="F147" s="268" t="s">
        <v>1858</v>
      </c>
      <c r="G147" s="266"/>
      <c r="H147" s="267" t="s">
        <v>1</v>
      </c>
      <c r="I147" s="269"/>
      <c r="J147" s="266"/>
      <c r="K147" s="266"/>
      <c r="L147" s="270"/>
      <c r="M147" s="271"/>
      <c r="N147" s="272"/>
      <c r="O147" s="272"/>
      <c r="P147" s="272"/>
      <c r="Q147" s="272"/>
      <c r="R147" s="272"/>
      <c r="S147" s="272"/>
      <c r="T147" s="273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74" t="s">
        <v>277</v>
      </c>
      <c r="AU147" s="274" t="s">
        <v>93</v>
      </c>
      <c r="AV147" s="14" t="s">
        <v>91</v>
      </c>
      <c r="AW147" s="14" t="s">
        <v>38</v>
      </c>
      <c r="AX147" s="14" t="s">
        <v>83</v>
      </c>
      <c r="AY147" s="274" t="s">
        <v>189</v>
      </c>
    </row>
    <row r="148" s="13" customFormat="1">
      <c r="A148" s="13"/>
      <c r="B148" s="251"/>
      <c r="C148" s="252"/>
      <c r="D148" s="242" t="s">
        <v>277</v>
      </c>
      <c r="E148" s="275" t="s">
        <v>1</v>
      </c>
      <c r="F148" s="253" t="s">
        <v>1874</v>
      </c>
      <c r="G148" s="252"/>
      <c r="H148" s="254">
        <v>105.861</v>
      </c>
      <c r="I148" s="255"/>
      <c r="J148" s="252"/>
      <c r="K148" s="252"/>
      <c r="L148" s="256"/>
      <c r="M148" s="257"/>
      <c r="N148" s="258"/>
      <c r="O148" s="258"/>
      <c r="P148" s="258"/>
      <c r="Q148" s="258"/>
      <c r="R148" s="258"/>
      <c r="S148" s="258"/>
      <c r="T148" s="259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60" t="s">
        <v>277</v>
      </c>
      <c r="AU148" s="260" t="s">
        <v>93</v>
      </c>
      <c r="AV148" s="13" t="s">
        <v>93</v>
      </c>
      <c r="AW148" s="13" t="s">
        <v>38</v>
      </c>
      <c r="AX148" s="13" t="s">
        <v>83</v>
      </c>
      <c r="AY148" s="260" t="s">
        <v>189</v>
      </c>
    </row>
    <row r="149" s="13" customFormat="1">
      <c r="A149" s="13"/>
      <c r="B149" s="251"/>
      <c r="C149" s="252"/>
      <c r="D149" s="242" t="s">
        <v>277</v>
      </c>
      <c r="E149" s="275" t="s">
        <v>1</v>
      </c>
      <c r="F149" s="253" t="s">
        <v>1875</v>
      </c>
      <c r="G149" s="252"/>
      <c r="H149" s="254">
        <v>0.68700000000000006</v>
      </c>
      <c r="I149" s="255"/>
      <c r="J149" s="252"/>
      <c r="K149" s="252"/>
      <c r="L149" s="256"/>
      <c r="M149" s="257"/>
      <c r="N149" s="258"/>
      <c r="O149" s="258"/>
      <c r="P149" s="258"/>
      <c r="Q149" s="258"/>
      <c r="R149" s="258"/>
      <c r="S149" s="258"/>
      <c r="T149" s="259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60" t="s">
        <v>277</v>
      </c>
      <c r="AU149" s="260" t="s">
        <v>93</v>
      </c>
      <c r="AV149" s="13" t="s">
        <v>93</v>
      </c>
      <c r="AW149" s="13" t="s">
        <v>38</v>
      </c>
      <c r="AX149" s="13" t="s">
        <v>83</v>
      </c>
      <c r="AY149" s="260" t="s">
        <v>189</v>
      </c>
    </row>
    <row r="150" s="13" customFormat="1">
      <c r="A150" s="13"/>
      <c r="B150" s="251"/>
      <c r="C150" s="252"/>
      <c r="D150" s="242" t="s">
        <v>277</v>
      </c>
      <c r="E150" s="275" t="s">
        <v>1</v>
      </c>
      <c r="F150" s="253" t="s">
        <v>1859</v>
      </c>
      <c r="G150" s="252"/>
      <c r="H150" s="254">
        <v>178.25999999999999</v>
      </c>
      <c r="I150" s="255"/>
      <c r="J150" s="252"/>
      <c r="K150" s="252"/>
      <c r="L150" s="256"/>
      <c r="M150" s="257"/>
      <c r="N150" s="258"/>
      <c r="O150" s="258"/>
      <c r="P150" s="258"/>
      <c r="Q150" s="258"/>
      <c r="R150" s="258"/>
      <c r="S150" s="258"/>
      <c r="T150" s="259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60" t="s">
        <v>277</v>
      </c>
      <c r="AU150" s="260" t="s">
        <v>93</v>
      </c>
      <c r="AV150" s="13" t="s">
        <v>93</v>
      </c>
      <c r="AW150" s="13" t="s">
        <v>38</v>
      </c>
      <c r="AX150" s="13" t="s">
        <v>83</v>
      </c>
      <c r="AY150" s="260" t="s">
        <v>189</v>
      </c>
    </row>
    <row r="151" s="15" customFormat="1">
      <c r="A151" s="15"/>
      <c r="B151" s="276"/>
      <c r="C151" s="277"/>
      <c r="D151" s="242" t="s">
        <v>277</v>
      </c>
      <c r="E151" s="278" t="s">
        <v>1</v>
      </c>
      <c r="F151" s="279" t="s">
        <v>354</v>
      </c>
      <c r="G151" s="277"/>
      <c r="H151" s="280">
        <v>284.80799999999999</v>
      </c>
      <c r="I151" s="281"/>
      <c r="J151" s="277"/>
      <c r="K151" s="277"/>
      <c r="L151" s="282"/>
      <c r="M151" s="283"/>
      <c r="N151" s="284"/>
      <c r="O151" s="284"/>
      <c r="P151" s="284"/>
      <c r="Q151" s="284"/>
      <c r="R151" s="284"/>
      <c r="S151" s="284"/>
      <c r="T151" s="28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86" t="s">
        <v>277</v>
      </c>
      <c r="AU151" s="286" t="s">
        <v>93</v>
      </c>
      <c r="AV151" s="15" t="s">
        <v>211</v>
      </c>
      <c r="AW151" s="15" t="s">
        <v>38</v>
      </c>
      <c r="AX151" s="15" t="s">
        <v>91</v>
      </c>
      <c r="AY151" s="286" t="s">
        <v>189</v>
      </c>
    </row>
    <row r="152" s="2" customFormat="1" ht="24.15" customHeight="1">
      <c r="A152" s="40"/>
      <c r="B152" s="41"/>
      <c r="C152" s="229" t="s">
        <v>222</v>
      </c>
      <c r="D152" s="229" t="s">
        <v>192</v>
      </c>
      <c r="E152" s="230" t="s">
        <v>274</v>
      </c>
      <c r="F152" s="231" t="s">
        <v>275</v>
      </c>
      <c r="G152" s="232" t="s">
        <v>269</v>
      </c>
      <c r="H152" s="233">
        <v>5696.1599999999999</v>
      </c>
      <c r="I152" s="234"/>
      <c r="J152" s="235">
        <f>ROUND(I152*H152,2)</f>
        <v>0</v>
      </c>
      <c r="K152" s="231" t="s">
        <v>196</v>
      </c>
      <c r="L152" s="46"/>
      <c r="M152" s="236" t="s">
        <v>1</v>
      </c>
      <c r="N152" s="237" t="s">
        <v>48</v>
      </c>
      <c r="O152" s="93"/>
      <c r="P152" s="238">
        <f>O152*H152</f>
        <v>0</v>
      </c>
      <c r="Q152" s="238">
        <v>0</v>
      </c>
      <c r="R152" s="238">
        <f>Q152*H152</f>
        <v>0</v>
      </c>
      <c r="S152" s="238">
        <v>0</v>
      </c>
      <c r="T152" s="239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40" t="s">
        <v>211</v>
      </c>
      <c r="AT152" s="240" t="s">
        <v>192</v>
      </c>
      <c r="AU152" s="240" t="s">
        <v>93</v>
      </c>
      <c r="AY152" s="18" t="s">
        <v>189</v>
      </c>
      <c r="BE152" s="241">
        <f>IF(N152="základní",J152,0)</f>
        <v>0</v>
      </c>
      <c r="BF152" s="241">
        <f>IF(N152="snížená",J152,0)</f>
        <v>0</v>
      </c>
      <c r="BG152" s="241">
        <f>IF(N152="zákl. přenesená",J152,0)</f>
        <v>0</v>
      </c>
      <c r="BH152" s="241">
        <f>IF(N152="sníž. přenesená",J152,0)</f>
        <v>0</v>
      </c>
      <c r="BI152" s="241">
        <f>IF(N152="nulová",J152,0)</f>
        <v>0</v>
      </c>
      <c r="BJ152" s="18" t="s">
        <v>91</v>
      </c>
      <c r="BK152" s="241">
        <f>ROUND(I152*H152,2)</f>
        <v>0</v>
      </c>
      <c r="BL152" s="18" t="s">
        <v>211</v>
      </c>
      <c r="BM152" s="240" t="s">
        <v>1876</v>
      </c>
    </row>
    <row r="153" s="13" customFormat="1">
      <c r="A153" s="13"/>
      <c r="B153" s="251"/>
      <c r="C153" s="252"/>
      <c r="D153" s="242" t="s">
        <v>277</v>
      </c>
      <c r="E153" s="252"/>
      <c r="F153" s="253" t="s">
        <v>1877</v>
      </c>
      <c r="G153" s="252"/>
      <c r="H153" s="254">
        <v>5696.1599999999999</v>
      </c>
      <c r="I153" s="255"/>
      <c r="J153" s="252"/>
      <c r="K153" s="252"/>
      <c r="L153" s="256"/>
      <c r="M153" s="257"/>
      <c r="N153" s="258"/>
      <c r="O153" s="258"/>
      <c r="P153" s="258"/>
      <c r="Q153" s="258"/>
      <c r="R153" s="258"/>
      <c r="S153" s="258"/>
      <c r="T153" s="259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60" t="s">
        <v>277</v>
      </c>
      <c r="AU153" s="260" t="s">
        <v>93</v>
      </c>
      <c r="AV153" s="13" t="s">
        <v>93</v>
      </c>
      <c r="AW153" s="13" t="s">
        <v>4</v>
      </c>
      <c r="AX153" s="13" t="s">
        <v>91</v>
      </c>
      <c r="AY153" s="260" t="s">
        <v>189</v>
      </c>
    </row>
    <row r="154" s="2" customFormat="1" ht="16.5" customHeight="1">
      <c r="A154" s="40"/>
      <c r="B154" s="41"/>
      <c r="C154" s="229" t="s">
        <v>229</v>
      </c>
      <c r="D154" s="229" t="s">
        <v>192</v>
      </c>
      <c r="E154" s="230" t="s">
        <v>1878</v>
      </c>
      <c r="F154" s="231" t="s">
        <v>1879</v>
      </c>
      <c r="G154" s="232" t="s">
        <v>302</v>
      </c>
      <c r="H154" s="233">
        <v>512.654</v>
      </c>
      <c r="I154" s="234"/>
      <c r="J154" s="235">
        <f>ROUND(I154*H154,2)</f>
        <v>0</v>
      </c>
      <c r="K154" s="231" t="s">
        <v>196</v>
      </c>
      <c r="L154" s="46"/>
      <c r="M154" s="236" t="s">
        <v>1</v>
      </c>
      <c r="N154" s="237" t="s">
        <v>48</v>
      </c>
      <c r="O154" s="93"/>
      <c r="P154" s="238">
        <f>O154*H154</f>
        <v>0</v>
      </c>
      <c r="Q154" s="238">
        <v>0</v>
      </c>
      <c r="R154" s="238">
        <f>Q154*H154</f>
        <v>0</v>
      </c>
      <c r="S154" s="238">
        <v>0</v>
      </c>
      <c r="T154" s="239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40" t="s">
        <v>211</v>
      </c>
      <c r="AT154" s="240" t="s">
        <v>192</v>
      </c>
      <c r="AU154" s="240" t="s">
        <v>93</v>
      </c>
      <c r="AY154" s="18" t="s">
        <v>189</v>
      </c>
      <c r="BE154" s="241">
        <f>IF(N154="základní",J154,0)</f>
        <v>0</v>
      </c>
      <c r="BF154" s="241">
        <f>IF(N154="snížená",J154,0)</f>
        <v>0</v>
      </c>
      <c r="BG154" s="241">
        <f>IF(N154="zákl. přenesená",J154,0)</f>
        <v>0</v>
      </c>
      <c r="BH154" s="241">
        <f>IF(N154="sníž. přenesená",J154,0)</f>
        <v>0</v>
      </c>
      <c r="BI154" s="241">
        <f>IF(N154="nulová",J154,0)</f>
        <v>0</v>
      </c>
      <c r="BJ154" s="18" t="s">
        <v>91</v>
      </c>
      <c r="BK154" s="241">
        <f>ROUND(I154*H154,2)</f>
        <v>0</v>
      </c>
      <c r="BL154" s="18" t="s">
        <v>211</v>
      </c>
      <c r="BM154" s="240" t="s">
        <v>1880</v>
      </c>
    </row>
    <row r="155" s="13" customFormat="1">
      <c r="A155" s="13"/>
      <c r="B155" s="251"/>
      <c r="C155" s="252"/>
      <c r="D155" s="242" t="s">
        <v>277</v>
      </c>
      <c r="E155" s="252"/>
      <c r="F155" s="253" t="s">
        <v>1881</v>
      </c>
      <c r="G155" s="252"/>
      <c r="H155" s="254">
        <v>512.654</v>
      </c>
      <c r="I155" s="255"/>
      <c r="J155" s="252"/>
      <c r="K155" s="252"/>
      <c r="L155" s="256"/>
      <c r="M155" s="257"/>
      <c r="N155" s="258"/>
      <c r="O155" s="258"/>
      <c r="P155" s="258"/>
      <c r="Q155" s="258"/>
      <c r="R155" s="258"/>
      <c r="S155" s="258"/>
      <c r="T155" s="259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60" t="s">
        <v>277</v>
      </c>
      <c r="AU155" s="260" t="s">
        <v>93</v>
      </c>
      <c r="AV155" s="13" t="s">
        <v>93</v>
      </c>
      <c r="AW155" s="13" t="s">
        <v>4</v>
      </c>
      <c r="AX155" s="13" t="s">
        <v>91</v>
      </c>
      <c r="AY155" s="260" t="s">
        <v>189</v>
      </c>
    </row>
    <row r="156" s="2" customFormat="1" ht="16.5" customHeight="1">
      <c r="A156" s="40"/>
      <c r="B156" s="41"/>
      <c r="C156" s="229" t="s">
        <v>234</v>
      </c>
      <c r="D156" s="229" t="s">
        <v>192</v>
      </c>
      <c r="E156" s="230" t="s">
        <v>375</v>
      </c>
      <c r="F156" s="231" t="s">
        <v>376</v>
      </c>
      <c r="G156" s="232" t="s">
        <v>269</v>
      </c>
      <c r="H156" s="233">
        <v>284.80799999999999</v>
      </c>
      <c r="I156" s="234"/>
      <c r="J156" s="235">
        <f>ROUND(I156*H156,2)</f>
        <v>0</v>
      </c>
      <c r="K156" s="231" t="s">
        <v>196</v>
      </c>
      <c r="L156" s="46"/>
      <c r="M156" s="236" t="s">
        <v>1</v>
      </c>
      <c r="N156" s="237" t="s">
        <v>48</v>
      </c>
      <c r="O156" s="93"/>
      <c r="P156" s="238">
        <f>O156*H156</f>
        <v>0</v>
      </c>
      <c r="Q156" s="238">
        <v>0</v>
      </c>
      <c r="R156" s="238">
        <f>Q156*H156</f>
        <v>0</v>
      </c>
      <c r="S156" s="238">
        <v>0</v>
      </c>
      <c r="T156" s="239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40" t="s">
        <v>211</v>
      </c>
      <c r="AT156" s="240" t="s">
        <v>192</v>
      </c>
      <c r="AU156" s="240" t="s">
        <v>93</v>
      </c>
      <c r="AY156" s="18" t="s">
        <v>189</v>
      </c>
      <c r="BE156" s="241">
        <f>IF(N156="základní",J156,0)</f>
        <v>0</v>
      </c>
      <c r="BF156" s="241">
        <f>IF(N156="snížená",J156,0)</f>
        <v>0</v>
      </c>
      <c r="BG156" s="241">
        <f>IF(N156="zákl. přenesená",J156,0)</f>
        <v>0</v>
      </c>
      <c r="BH156" s="241">
        <f>IF(N156="sníž. přenesená",J156,0)</f>
        <v>0</v>
      </c>
      <c r="BI156" s="241">
        <f>IF(N156="nulová",J156,0)</f>
        <v>0</v>
      </c>
      <c r="BJ156" s="18" t="s">
        <v>91</v>
      </c>
      <c r="BK156" s="241">
        <f>ROUND(I156*H156,2)</f>
        <v>0</v>
      </c>
      <c r="BL156" s="18" t="s">
        <v>211</v>
      </c>
      <c r="BM156" s="240" t="s">
        <v>1882</v>
      </c>
    </row>
    <row r="157" s="2" customFormat="1" ht="16.5" customHeight="1">
      <c r="A157" s="40"/>
      <c r="B157" s="41"/>
      <c r="C157" s="229" t="s">
        <v>241</v>
      </c>
      <c r="D157" s="229" t="s">
        <v>192</v>
      </c>
      <c r="E157" s="230" t="s">
        <v>378</v>
      </c>
      <c r="F157" s="231" t="s">
        <v>379</v>
      </c>
      <c r="G157" s="232" t="s">
        <v>269</v>
      </c>
      <c r="H157" s="233">
        <v>45.372</v>
      </c>
      <c r="I157" s="234"/>
      <c r="J157" s="235">
        <f>ROUND(I157*H157,2)</f>
        <v>0</v>
      </c>
      <c r="K157" s="231" t="s">
        <v>196</v>
      </c>
      <c r="L157" s="46"/>
      <c r="M157" s="236" t="s">
        <v>1</v>
      </c>
      <c r="N157" s="237" t="s">
        <v>48</v>
      </c>
      <c r="O157" s="93"/>
      <c r="P157" s="238">
        <f>O157*H157</f>
        <v>0</v>
      </c>
      <c r="Q157" s="238">
        <v>0</v>
      </c>
      <c r="R157" s="238">
        <f>Q157*H157</f>
        <v>0</v>
      </c>
      <c r="S157" s="238">
        <v>0</v>
      </c>
      <c r="T157" s="239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40" t="s">
        <v>211</v>
      </c>
      <c r="AT157" s="240" t="s">
        <v>192</v>
      </c>
      <c r="AU157" s="240" t="s">
        <v>93</v>
      </c>
      <c r="AY157" s="18" t="s">
        <v>189</v>
      </c>
      <c r="BE157" s="241">
        <f>IF(N157="základní",J157,0)</f>
        <v>0</v>
      </c>
      <c r="BF157" s="241">
        <f>IF(N157="snížená",J157,0)</f>
        <v>0</v>
      </c>
      <c r="BG157" s="241">
        <f>IF(N157="zákl. přenesená",J157,0)</f>
        <v>0</v>
      </c>
      <c r="BH157" s="241">
        <f>IF(N157="sníž. přenesená",J157,0)</f>
        <v>0</v>
      </c>
      <c r="BI157" s="241">
        <f>IF(N157="nulová",J157,0)</f>
        <v>0</v>
      </c>
      <c r="BJ157" s="18" t="s">
        <v>91</v>
      </c>
      <c r="BK157" s="241">
        <f>ROUND(I157*H157,2)</f>
        <v>0</v>
      </c>
      <c r="BL157" s="18" t="s">
        <v>211</v>
      </c>
      <c r="BM157" s="240" t="s">
        <v>1883</v>
      </c>
    </row>
    <row r="158" s="13" customFormat="1">
      <c r="A158" s="13"/>
      <c r="B158" s="251"/>
      <c r="C158" s="252"/>
      <c r="D158" s="242" t="s">
        <v>277</v>
      </c>
      <c r="E158" s="275" t="s">
        <v>1</v>
      </c>
      <c r="F158" s="253" t="s">
        <v>1884</v>
      </c>
      <c r="G158" s="252"/>
      <c r="H158" s="254">
        <v>45.372</v>
      </c>
      <c r="I158" s="255"/>
      <c r="J158" s="252"/>
      <c r="K158" s="252"/>
      <c r="L158" s="256"/>
      <c r="M158" s="257"/>
      <c r="N158" s="258"/>
      <c r="O158" s="258"/>
      <c r="P158" s="258"/>
      <c r="Q158" s="258"/>
      <c r="R158" s="258"/>
      <c r="S158" s="258"/>
      <c r="T158" s="259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60" t="s">
        <v>277</v>
      </c>
      <c r="AU158" s="260" t="s">
        <v>93</v>
      </c>
      <c r="AV158" s="13" t="s">
        <v>93</v>
      </c>
      <c r="AW158" s="13" t="s">
        <v>38</v>
      </c>
      <c r="AX158" s="13" t="s">
        <v>83</v>
      </c>
      <c r="AY158" s="260" t="s">
        <v>189</v>
      </c>
    </row>
    <row r="159" s="15" customFormat="1">
      <c r="A159" s="15"/>
      <c r="B159" s="276"/>
      <c r="C159" s="277"/>
      <c r="D159" s="242" t="s">
        <v>277</v>
      </c>
      <c r="E159" s="278" t="s">
        <v>1</v>
      </c>
      <c r="F159" s="279" t="s">
        <v>354</v>
      </c>
      <c r="G159" s="277"/>
      <c r="H159" s="280">
        <v>45.372</v>
      </c>
      <c r="I159" s="281"/>
      <c r="J159" s="277"/>
      <c r="K159" s="277"/>
      <c r="L159" s="282"/>
      <c r="M159" s="283"/>
      <c r="N159" s="284"/>
      <c r="O159" s="284"/>
      <c r="P159" s="284"/>
      <c r="Q159" s="284"/>
      <c r="R159" s="284"/>
      <c r="S159" s="284"/>
      <c r="T159" s="28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86" t="s">
        <v>277</v>
      </c>
      <c r="AU159" s="286" t="s">
        <v>93</v>
      </c>
      <c r="AV159" s="15" t="s">
        <v>211</v>
      </c>
      <c r="AW159" s="15" t="s">
        <v>38</v>
      </c>
      <c r="AX159" s="15" t="s">
        <v>91</v>
      </c>
      <c r="AY159" s="286" t="s">
        <v>189</v>
      </c>
    </row>
    <row r="160" s="2" customFormat="1" ht="21.75" customHeight="1">
      <c r="A160" s="40"/>
      <c r="B160" s="41"/>
      <c r="C160" s="229" t="s">
        <v>248</v>
      </c>
      <c r="D160" s="229" t="s">
        <v>192</v>
      </c>
      <c r="E160" s="230" t="s">
        <v>1885</v>
      </c>
      <c r="F160" s="231" t="s">
        <v>1886</v>
      </c>
      <c r="G160" s="232" t="s">
        <v>262</v>
      </c>
      <c r="H160" s="233">
        <v>896.65999999999997</v>
      </c>
      <c r="I160" s="234"/>
      <c r="J160" s="235">
        <f>ROUND(I160*H160,2)</f>
        <v>0</v>
      </c>
      <c r="K160" s="231" t="s">
        <v>303</v>
      </c>
      <c r="L160" s="46"/>
      <c r="M160" s="236" t="s">
        <v>1</v>
      </c>
      <c r="N160" s="237" t="s">
        <v>48</v>
      </c>
      <c r="O160" s="93"/>
      <c r="P160" s="238">
        <f>O160*H160</f>
        <v>0</v>
      </c>
      <c r="Q160" s="238">
        <v>0</v>
      </c>
      <c r="R160" s="238">
        <f>Q160*H160</f>
        <v>0</v>
      </c>
      <c r="S160" s="238">
        <v>0</v>
      </c>
      <c r="T160" s="239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40" t="s">
        <v>211</v>
      </c>
      <c r="AT160" s="240" t="s">
        <v>192</v>
      </c>
      <c r="AU160" s="240" t="s">
        <v>93</v>
      </c>
      <c r="AY160" s="18" t="s">
        <v>189</v>
      </c>
      <c r="BE160" s="241">
        <f>IF(N160="základní",J160,0)</f>
        <v>0</v>
      </c>
      <c r="BF160" s="241">
        <f>IF(N160="snížená",J160,0)</f>
        <v>0</v>
      </c>
      <c r="BG160" s="241">
        <f>IF(N160="zákl. přenesená",J160,0)</f>
        <v>0</v>
      </c>
      <c r="BH160" s="241">
        <f>IF(N160="sníž. přenesená",J160,0)</f>
        <v>0</v>
      </c>
      <c r="BI160" s="241">
        <f>IF(N160="nulová",J160,0)</f>
        <v>0</v>
      </c>
      <c r="BJ160" s="18" t="s">
        <v>91</v>
      </c>
      <c r="BK160" s="241">
        <f>ROUND(I160*H160,2)</f>
        <v>0</v>
      </c>
      <c r="BL160" s="18" t="s">
        <v>211</v>
      </c>
      <c r="BM160" s="240" t="s">
        <v>1887</v>
      </c>
    </row>
    <row r="161" s="14" customFormat="1">
      <c r="A161" s="14"/>
      <c r="B161" s="265"/>
      <c r="C161" s="266"/>
      <c r="D161" s="242" t="s">
        <v>277</v>
      </c>
      <c r="E161" s="267" t="s">
        <v>1</v>
      </c>
      <c r="F161" s="268" t="s">
        <v>1858</v>
      </c>
      <c r="G161" s="266"/>
      <c r="H161" s="267" t="s">
        <v>1</v>
      </c>
      <c r="I161" s="269"/>
      <c r="J161" s="266"/>
      <c r="K161" s="266"/>
      <c r="L161" s="270"/>
      <c r="M161" s="271"/>
      <c r="N161" s="272"/>
      <c r="O161" s="272"/>
      <c r="P161" s="272"/>
      <c r="Q161" s="272"/>
      <c r="R161" s="272"/>
      <c r="S161" s="272"/>
      <c r="T161" s="273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74" t="s">
        <v>277</v>
      </c>
      <c r="AU161" s="274" t="s">
        <v>93</v>
      </c>
      <c r="AV161" s="14" t="s">
        <v>91</v>
      </c>
      <c r="AW161" s="14" t="s">
        <v>38</v>
      </c>
      <c r="AX161" s="14" t="s">
        <v>83</v>
      </c>
      <c r="AY161" s="274" t="s">
        <v>189</v>
      </c>
    </row>
    <row r="162" s="13" customFormat="1">
      <c r="A162" s="13"/>
      <c r="B162" s="251"/>
      <c r="C162" s="252"/>
      <c r="D162" s="242" t="s">
        <v>277</v>
      </c>
      <c r="E162" s="275" t="s">
        <v>1</v>
      </c>
      <c r="F162" s="253" t="s">
        <v>1888</v>
      </c>
      <c r="G162" s="252"/>
      <c r="H162" s="254">
        <v>302.45999999999998</v>
      </c>
      <c r="I162" s="255"/>
      <c r="J162" s="252"/>
      <c r="K162" s="252"/>
      <c r="L162" s="256"/>
      <c r="M162" s="257"/>
      <c r="N162" s="258"/>
      <c r="O162" s="258"/>
      <c r="P162" s="258"/>
      <c r="Q162" s="258"/>
      <c r="R162" s="258"/>
      <c r="S162" s="258"/>
      <c r="T162" s="259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60" t="s">
        <v>277</v>
      </c>
      <c r="AU162" s="260" t="s">
        <v>93</v>
      </c>
      <c r="AV162" s="13" t="s">
        <v>93</v>
      </c>
      <c r="AW162" s="13" t="s">
        <v>38</v>
      </c>
      <c r="AX162" s="13" t="s">
        <v>83</v>
      </c>
      <c r="AY162" s="260" t="s">
        <v>189</v>
      </c>
    </row>
    <row r="163" s="13" customFormat="1">
      <c r="A163" s="13"/>
      <c r="B163" s="251"/>
      <c r="C163" s="252"/>
      <c r="D163" s="242" t="s">
        <v>277</v>
      </c>
      <c r="E163" s="275" t="s">
        <v>1</v>
      </c>
      <c r="F163" s="253" t="s">
        <v>1889</v>
      </c>
      <c r="G163" s="252"/>
      <c r="H163" s="254">
        <v>594.20000000000005</v>
      </c>
      <c r="I163" s="255"/>
      <c r="J163" s="252"/>
      <c r="K163" s="252"/>
      <c r="L163" s="256"/>
      <c r="M163" s="257"/>
      <c r="N163" s="258"/>
      <c r="O163" s="258"/>
      <c r="P163" s="258"/>
      <c r="Q163" s="258"/>
      <c r="R163" s="258"/>
      <c r="S163" s="258"/>
      <c r="T163" s="259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60" t="s">
        <v>277</v>
      </c>
      <c r="AU163" s="260" t="s">
        <v>93</v>
      </c>
      <c r="AV163" s="13" t="s">
        <v>93</v>
      </c>
      <c r="AW163" s="13" t="s">
        <v>38</v>
      </c>
      <c r="AX163" s="13" t="s">
        <v>83</v>
      </c>
      <c r="AY163" s="260" t="s">
        <v>189</v>
      </c>
    </row>
    <row r="164" s="15" customFormat="1">
      <c r="A164" s="15"/>
      <c r="B164" s="276"/>
      <c r="C164" s="277"/>
      <c r="D164" s="242" t="s">
        <v>277</v>
      </c>
      <c r="E164" s="278" t="s">
        <v>1</v>
      </c>
      <c r="F164" s="279" t="s">
        <v>354</v>
      </c>
      <c r="G164" s="277"/>
      <c r="H164" s="280">
        <v>896.65999999999997</v>
      </c>
      <c r="I164" s="281"/>
      <c r="J164" s="277"/>
      <c r="K164" s="277"/>
      <c r="L164" s="282"/>
      <c r="M164" s="283"/>
      <c r="N164" s="284"/>
      <c r="O164" s="284"/>
      <c r="P164" s="284"/>
      <c r="Q164" s="284"/>
      <c r="R164" s="284"/>
      <c r="S164" s="284"/>
      <c r="T164" s="28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86" t="s">
        <v>277</v>
      </c>
      <c r="AU164" s="286" t="s">
        <v>93</v>
      </c>
      <c r="AV164" s="15" t="s">
        <v>211</v>
      </c>
      <c r="AW164" s="15" t="s">
        <v>38</v>
      </c>
      <c r="AX164" s="15" t="s">
        <v>91</v>
      </c>
      <c r="AY164" s="286" t="s">
        <v>189</v>
      </c>
    </row>
    <row r="165" s="2" customFormat="1" ht="16.5" customHeight="1">
      <c r="A165" s="40"/>
      <c r="B165" s="41"/>
      <c r="C165" s="229" t="s">
        <v>299</v>
      </c>
      <c r="D165" s="229" t="s">
        <v>192</v>
      </c>
      <c r="E165" s="230" t="s">
        <v>1890</v>
      </c>
      <c r="F165" s="231" t="s">
        <v>1891</v>
      </c>
      <c r="G165" s="232" t="s">
        <v>269</v>
      </c>
      <c r="H165" s="233">
        <v>45.372</v>
      </c>
      <c r="I165" s="234"/>
      <c r="J165" s="235">
        <f>ROUND(I165*H165,2)</f>
        <v>0</v>
      </c>
      <c r="K165" s="231" t="s">
        <v>196</v>
      </c>
      <c r="L165" s="46"/>
      <c r="M165" s="236" t="s">
        <v>1</v>
      </c>
      <c r="N165" s="237" t="s">
        <v>48</v>
      </c>
      <c r="O165" s="93"/>
      <c r="P165" s="238">
        <f>O165*H165</f>
        <v>0</v>
      </c>
      <c r="Q165" s="238">
        <v>0</v>
      </c>
      <c r="R165" s="238">
        <f>Q165*H165</f>
        <v>0</v>
      </c>
      <c r="S165" s="238">
        <v>0</v>
      </c>
      <c r="T165" s="239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40" t="s">
        <v>211</v>
      </c>
      <c r="AT165" s="240" t="s">
        <v>192</v>
      </c>
      <c r="AU165" s="240" t="s">
        <v>93</v>
      </c>
      <c r="AY165" s="18" t="s">
        <v>189</v>
      </c>
      <c r="BE165" s="241">
        <f>IF(N165="základní",J165,0)</f>
        <v>0</v>
      </c>
      <c r="BF165" s="241">
        <f>IF(N165="snížená",J165,0)</f>
        <v>0</v>
      </c>
      <c r="BG165" s="241">
        <f>IF(N165="zákl. přenesená",J165,0)</f>
        <v>0</v>
      </c>
      <c r="BH165" s="241">
        <f>IF(N165="sníž. přenesená",J165,0)</f>
        <v>0</v>
      </c>
      <c r="BI165" s="241">
        <f>IF(N165="nulová",J165,0)</f>
        <v>0</v>
      </c>
      <c r="BJ165" s="18" t="s">
        <v>91</v>
      </c>
      <c r="BK165" s="241">
        <f>ROUND(I165*H165,2)</f>
        <v>0</v>
      </c>
      <c r="BL165" s="18" t="s">
        <v>211</v>
      </c>
      <c r="BM165" s="240" t="s">
        <v>1892</v>
      </c>
    </row>
    <row r="166" s="12" customFormat="1" ht="22.8" customHeight="1">
      <c r="A166" s="12"/>
      <c r="B166" s="213"/>
      <c r="C166" s="214"/>
      <c r="D166" s="215" t="s">
        <v>82</v>
      </c>
      <c r="E166" s="227" t="s">
        <v>93</v>
      </c>
      <c r="F166" s="227" t="s">
        <v>390</v>
      </c>
      <c r="G166" s="214"/>
      <c r="H166" s="214"/>
      <c r="I166" s="217"/>
      <c r="J166" s="228">
        <f>BK166</f>
        <v>0</v>
      </c>
      <c r="K166" s="214"/>
      <c r="L166" s="219"/>
      <c r="M166" s="220"/>
      <c r="N166" s="221"/>
      <c r="O166" s="221"/>
      <c r="P166" s="222">
        <f>SUM(P167:P170)</f>
        <v>0</v>
      </c>
      <c r="Q166" s="221"/>
      <c r="R166" s="222">
        <f>SUM(R167:R170)</f>
        <v>1.68541023</v>
      </c>
      <c r="S166" s="221"/>
      <c r="T166" s="223">
        <f>SUM(T167:T170)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24" t="s">
        <v>91</v>
      </c>
      <c r="AT166" s="225" t="s">
        <v>82</v>
      </c>
      <c r="AU166" s="225" t="s">
        <v>91</v>
      </c>
      <c r="AY166" s="224" t="s">
        <v>189</v>
      </c>
      <c r="BK166" s="226">
        <f>SUM(BK167:BK170)</f>
        <v>0</v>
      </c>
    </row>
    <row r="167" s="2" customFormat="1" ht="16.5" customHeight="1">
      <c r="A167" s="40"/>
      <c r="B167" s="41"/>
      <c r="C167" s="229" t="s">
        <v>306</v>
      </c>
      <c r="D167" s="229" t="s">
        <v>192</v>
      </c>
      <c r="E167" s="230" t="s">
        <v>1893</v>
      </c>
      <c r="F167" s="231" t="s">
        <v>1894</v>
      </c>
      <c r="G167" s="232" t="s">
        <v>269</v>
      </c>
      <c r="H167" s="233">
        <v>0.68700000000000006</v>
      </c>
      <c r="I167" s="234"/>
      <c r="J167" s="235">
        <f>ROUND(I167*H167,2)</f>
        <v>0</v>
      </c>
      <c r="K167" s="231" t="s">
        <v>196</v>
      </c>
      <c r="L167" s="46"/>
      <c r="M167" s="236" t="s">
        <v>1</v>
      </c>
      <c r="N167" s="237" t="s">
        <v>48</v>
      </c>
      <c r="O167" s="93"/>
      <c r="P167" s="238">
        <f>O167*H167</f>
        <v>0</v>
      </c>
      <c r="Q167" s="238">
        <v>2.45329</v>
      </c>
      <c r="R167" s="238">
        <f>Q167*H167</f>
        <v>1.68541023</v>
      </c>
      <c r="S167" s="238">
        <v>0</v>
      </c>
      <c r="T167" s="239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40" t="s">
        <v>211</v>
      </c>
      <c r="AT167" s="240" t="s">
        <v>192</v>
      </c>
      <c r="AU167" s="240" t="s">
        <v>93</v>
      </c>
      <c r="AY167" s="18" t="s">
        <v>189</v>
      </c>
      <c r="BE167" s="241">
        <f>IF(N167="základní",J167,0)</f>
        <v>0</v>
      </c>
      <c r="BF167" s="241">
        <f>IF(N167="snížená",J167,0)</f>
        <v>0</v>
      </c>
      <c r="BG167" s="241">
        <f>IF(N167="zákl. přenesená",J167,0)</f>
        <v>0</v>
      </c>
      <c r="BH167" s="241">
        <f>IF(N167="sníž. přenesená",J167,0)</f>
        <v>0</v>
      </c>
      <c r="BI167" s="241">
        <f>IF(N167="nulová",J167,0)</f>
        <v>0</v>
      </c>
      <c r="BJ167" s="18" t="s">
        <v>91</v>
      </c>
      <c r="BK167" s="241">
        <f>ROUND(I167*H167,2)</f>
        <v>0</v>
      </c>
      <c r="BL167" s="18" t="s">
        <v>211</v>
      </c>
      <c r="BM167" s="240" t="s">
        <v>1895</v>
      </c>
    </row>
    <row r="168" s="14" customFormat="1">
      <c r="A168" s="14"/>
      <c r="B168" s="265"/>
      <c r="C168" s="266"/>
      <c r="D168" s="242" t="s">
        <v>277</v>
      </c>
      <c r="E168" s="267" t="s">
        <v>1</v>
      </c>
      <c r="F168" s="268" t="s">
        <v>1858</v>
      </c>
      <c r="G168" s="266"/>
      <c r="H168" s="267" t="s">
        <v>1</v>
      </c>
      <c r="I168" s="269"/>
      <c r="J168" s="266"/>
      <c r="K168" s="266"/>
      <c r="L168" s="270"/>
      <c r="M168" s="271"/>
      <c r="N168" s="272"/>
      <c r="O168" s="272"/>
      <c r="P168" s="272"/>
      <c r="Q168" s="272"/>
      <c r="R168" s="272"/>
      <c r="S168" s="272"/>
      <c r="T168" s="273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74" t="s">
        <v>277</v>
      </c>
      <c r="AU168" s="274" t="s">
        <v>93</v>
      </c>
      <c r="AV168" s="14" t="s">
        <v>91</v>
      </c>
      <c r="AW168" s="14" t="s">
        <v>38</v>
      </c>
      <c r="AX168" s="14" t="s">
        <v>83</v>
      </c>
      <c r="AY168" s="274" t="s">
        <v>189</v>
      </c>
    </row>
    <row r="169" s="13" customFormat="1">
      <c r="A169" s="13"/>
      <c r="B169" s="251"/>
      <c r="C169" s="252"/>
      <c r="D169" s="242" t="s">
        <v>277</v>
      </c>
      <c r="E169" s="275" t="s">
        <v>1</v>
      </c>
      <c r="F169" s="253" t="s">
        <v>1875</v>
      </c>
      <c r="G169" s="252"/>
      <c r="H169" s="254">
        <v>0.68700000000000006</v>
      </c>
      <c r="I169" s="255"/>
      <c r="J169" s="252"/>
      <c r="K169" s="252"/>
      <c r="L169" s="256"/>
      <c r="M169" s="257"/>
      <c r="N169" s="258"/>
      <c r="O169" s="258"/>
      <c r="P169" s="258"/>
      <c r="Q169" s="258"/>
      <c r="R169" s="258"/>
      <c r="S169" s="258"/>
      <c r="T169" s="259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60" t="s">
        <v>277</v>
      </c>
      <c r="AU169" s="260" t="s">
        <v>93</v>
      </c>
      <c r="AV169" s="13" t="s">
        <v>93</v>
      </c>
      <c r="AW169" s="13" t="s">
        <v>38</v>
      </c>
      <c r="AX169" s="13" t="s">
        <v>83</v>
      </c>
      <c r="AY169" s="260" t="s">
        <v>189</v>
      </c>
    </row>
    <row r="170" s="15" customFormat="1">
      <c r="A170" s="15"/>
      <c r="B170" s="276"/>
      <c r="C170" s="277"/>
      <c r="D170" s="242" t="s">
        <v>277</v>
      </c>
      <c r="E170" s="278" t="s">
        <v>1</v>
      </c>
      <c r="F170" s="279" t="s">
        <v>354</v>
      </c>
      <c r="G170" s="277"/>
      <c r="H170" s="280">
        <v>0.68700000000000006</v>
      </c>
      <c r="I170" s="281"/>
      <c r="J170" s="277"/>
      <c r="K170" s="277"/>
      <c r="L170" s="282"/>
      <c r="M170" s="283"/>
      <c r="N170" s="284"/>
      <c r="O170" s="284"/>
      <c r="P170" s="284"/>
      <c r="Q170" s="284"/>
      <c r="R170" s="284"/>
      <c r="S170" s="284"/>
      <c r="T170" s="28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86" t="s">
        <v>277</v>
      </c>
      <c r="AU170" s="286" t="s">
        <v>93</v>
      </c>
      <c r="AV170" s="15" t="s">
        <v>211</v>
      </c>
      <c r="AW170" s="15" t="s">
        <v>38</v>
      </c>
      <c r="AX170" s="15" t="s">
        <v>91</v>
      </c>
      <c r="AY170" s="286" t="s">
        <v>189</v>
      </c>
    </row>
    <row r="171" s="12" customFormat="1" ht="22.8" customHeight="1">
      <c r="A171" s="12"/>
      <c r="B171" s="213"/>
      <c r="C171" s="214"/>
      <c r="D171" s="215" t="s">
        <v>82</v>
      </c>
      <c r="E171" s="227" t="s">
        <v>109</v>
      </c>
      <c r="F171" s="227" t="s">
        <v>473</v>
      </c>
      <c r="G171" s="214"/>
      <c r="H171" s="214"/>
      <c r="I171" s="217"/>
      <c r="J171" s="228">
        <f>BK171</f>
        <v>0</v>
      </c>
      <c r="K171" s="214"/>
      <c r="L171" s="219"/>
      <c r="M171" s="220"/>
      <c r="N171" s="221"/>
      <c r="O171" s="221"/>
      <c r="P171" s="222">
        <f>SUM(P172:P175)</f>
        <v>0</v>
      </c>
      <c r="Q171" s="221"/>
      <c r="R171" s="222">
        <f>SUM(R172:R175)</f>
        <v>8.4614399999999996</v>
      </c>
      <c r="S171" s="221"/>
      <c r="T171" s="223">
        <f>SUM(T172:T175)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24" t="s">
        <v>91</v>
      </c>
      <c r="AT171" s="225" t="s">
        <v>82</v>
      </c>
      <c r="AU171" s="225" t="s">
        <v>91</v>
      </c>
      <c r="AY171" s="224" t="s">
        <v>189</v>
      </c>
      <c r="BK171" s="226">
        <f>SUM(BK172:BK175)</f>
        <v>0</v>
      </c>
    </row>
    <row r="172" s="2" customFormat="1" ht="16.5" customHeight="1">
      <c r="A172" s="40"/>
      <c r="B172" s="41"/>
      <c r="C172" s="229" t="s">
        <v>310</v>
      </c>
      <c r="D172" s="229" t="s">
        <v>192</v>
      </c>
      <c r="E172" s="230" t="s">
        <v>1896</v>
      </c>
      <c r="F172" s="231" t="s">
        <v>1897</v>
      </c>
      <c r="G172" s="232" t="s">
        <v>285</v>
      </c>
      <c r="H172" s="233">
        <v>72</v>
      </c>
      <c r="I172" s="234"/>
      <c r="J172" s="235">
        <f>ROUND(I172*H172,2)</f>
        <v>0</v>
      </c>
      <c r="K172" s="231" t="s">
        <v>196</v>
      </c>
      <c r="L172" s="46"/>
      <c r="M172" s="236" t="s">
        <v>1</v>
      </c>
      <c r="N172" s="237" t="s">
        <v>48</v>
      </c>
      <c r="O172" s="93"/>
      <c r="P172" s="238">
        <f>O172*H172</f>
        <v>0</v>
      </c>
      <c r="Q172" s="238">
        <v>0.067019999999999996</v>
      </c>
      <c r="R172" s="238">
        <f>Q172*H172</f>
        <v>4.8254399999999995</v>
      </c>
      <c r="S172" s="238">
        <v>0</v>
      </c>
      <c r="T172" s="239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40" t="s">
        <v>211</v>
      </c>
      <c r="AT172" s="240" t="s">
        <v>192</v>
      </c>
      <c r="AU172" s="240" t="s">
        <v>93</v>
      </c>
      <c r="AY172" s="18" t="s">
        <v>189</v>
      </c>
      <c r="BE172" s="241">
        <f>IF(N172="základní",J172,0)</f>
        <v>0</v>
      </c>
      <c r="BF172" s="241">
        <f>IF(N172="snížená",J172,0)</f>
        <v>0</v>
      </c>
      <c r="BG172" s="241">
        <f>IF(N172="zákl. přenesená",J172,0)</f>
        <v>0</v>
      </c>
      <c r="BH172" s="241">
        <f>IF(N172="sníž. přenesená",J172,0)</f>
        <v>0</v>
      </c>
      <c r="BI172" s="241">
        <f>IF(N172="nulová",J172,0)</f>
        <v>0</v>
      </c>
      <c r="BJ172" s="18" t="s">
        <v>91</v>
      </c>
      <c r="BK172" s="241">
        <f>ROUND(I172*H172,2)</f>
        <v>0</v>
      </c>
      <c r="BL172" s="18" t="s">
        <v>211</v>
      </c>
      <c r="BM172" s="240" t="s">
        <v>1898</v>
      </c>
    </row>
    <row r="173" s="13" customFormat="1">
      <c r="A173" s="13"/>
      <c r="B173" s="251"/>
      <c r="C173" s="252"/>
      <c r="D173" s="242" t="s">
        <v>277</v>
      </c>
      <c r="E173" s="275" t="s">
        <v>1</v>
      </c>
      <c r="F173" s="253" t="s">
        <v>1899</v>
      </c>
      <c r="G173" s="252"/>
      <c r="H173" s="254">
        <v>72</v>
      </c>
      <c r="I173" s="255"/>
      <c r="J173" s="252"/>
      <c r="K173" s="252"/>
      <c r="L173" s="256"/>
      <c r="M173" s="257"/>
      <c r="N173" s="258"/>
      <c r="O173" s="258"/>
      <c r="P173" s="258"/>
      <c r="Q173" s="258"/>
      <c r="R173" s="258"/>
      <c r="S173" s="258"/>
      <c r="T173" s="259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60" t="s">
        <v>277</v>
      </c>
      <c r="AU173" s="260" t="s">
        <v>93</v>
      </c>
      <c r="AV173" s="13" t="s">
        <v>93</v>
      </c>
      <c r="AW173" s="13" t="s">
        <v>38</v>
      </c>
      <c r="AX173" s="13" t="s">
        <v>83</v>
      </c>
      <c r="AY173" s="260" t="s">
        <v>189</v>
      </c>
    </row>
    <row r="174" s="15" customFormat="1">
      <c r="A174" s="15"/>
      <c r="B174" s="276"/>
      <c r="C174" s="277"/>
      <c r="D174" s="242" t="s">
        <v>277</v>
      </c>
      <c r="E174" s="278" t="s">
        <v>1</v>
      </c>
      <c r="F174" s="279" t="s">
        <v>354</v>
      </c>
      <c r="G174" s="277"/>
      <c r="H174" s="280">
        <v>72</v>
      </c>
      <c r="I174" s="281"/>
      <c r="J174" s="277"/>
      <c r="K174" s="277"/>
      <c r="L174" s="282"/>
      <c r="M174" s="283"/>
      <c r="N174" s="284"/>
      <c r="O174" s="284"/>
      <c r="P174" s="284"/>
      <c r="Q174" s="284"/>
      <c r="R174" s="284"/>
      <c r="S174" s="284"/>
      <c r="T174" s="28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86" t="s">
        <v>277</v>
      </c>
      <c r="AU174" s="286" t="s">
        <v>93</v>
      </c>
      <c r="AV174" s="15" t="s">
        <v>211</v>
      </c>
      <c r="AW174" s="15" t="s">
        <v>38</v>
      </c>
      <c r="AX174" s="15" t="s">
        <v>91</v>
      </c>
      <c r="AY174" s="286" t="s">
        <v>189</v>
      </c>
    </row>
    <row r="175" s="2" customFormat="1" ht="16.5" customHeight="1">
      <c r="A175" s="40"/>
      <c r="B175" s="41"/>
      <c r="C175" s="287" t="s">
        <v>315</v>
      </c>
      <c r="D175" s="287" t="s">
        <v>363</v>
      </c>
      <c r="E175" s="288" t="s">
        <v>1900</v>
      </c>
      <c r="F175" s="289" t="s">
        <v>1901</v>
      </c>
      <c r="G175" s="290" t="s">
        <v>285</v>
      </c>
      <c r="H175" s="291">
        <v>72</v>
      </c>
      <c r="I175" s="292"/>
      <c r="J175" s="293">
        <f>ROUND(I175*H175,2)</f>
        <v>0</v>
      </c>
      <c r="K175" s="289" t="s">
        <v>303</v>
      </c>
      <c r="L175" s="294"/>
      <c r="M175" s="295" t="s">
        <v>1</v>
      </c>
      <c r="N175" s="296" t="s">
        <v>48</v>
      </c>
      <c r="O175" s="93"/>
      <c r="P175" s="238">
        <f>O175*H175</f>
        <v>0</v>
      </c>
      <c r="Q175" s="238">
        <v>0.050500000000000003</v>
      </c>
      <c r="R175" s="238">
        <f>Q175*H175</f>
        <v>3.6360000000000001</v>
      </c>
      <c r="S175" s="238">
        <v>0</v>
      </c>
      <c r="T175" s="239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40" t="s">
        <v>234</v>
      </c>
      <c r="AT175" s="240" t="s">
        <v>363</v>
      </c>
      <c r="AU175" s="240" t="s">
        <v>93</v>
      </c>
      <c r="AY175" s="18" t="s">
        <v>189</v>
      </c>
      <c r="BE175" s="241">
        <f>IF(N175="základní",J175,0)</f>
        <v>0</v>
      </c>
      <c r="BF175" s="241">
        <f>IF(N175="snížená",J175,0)</f>
        <v>0</v>
      </c>
      <c r="BG175" s="241">
        <f>IF(N175="zákl. přenesená",J175,0)</f>
        <v>0</v>
      </c>
      <c r="BH175" s="241">
        <f>IF(N175="sníž. přenesená",J175,0)</f>
        <v>0</v>
      </c>
      <c r="BI175" s="241">
        <f>IF(N175="nulová",J175,0)</f>
        <v>0</v>
      </c>
      <c r="BJ175" s="18" t="s">
        <v>91</v>
      </c>
      <c r="BK175" s="241">
        <f>ROUND(I175*H175,2)</f>
        <v>0</v>
      </c>
      <c r="BL175" s="18" t="s">
        <v>211</v>
      </c>
      <c r="BM175" s="240" t="s">
        <v>1902</v>
      </c>
    </row>
    <row r="176" s="12" customFormat="1" ht="22.8" customHeight="1">
      <c r="A176" s="12"/>
      <c r="B176" s="213"/>
      <c r="C176" s="214"/>
      <c r="D176" s="215" t="s">
        <v>82</v>
      </c>
      <c r="E176" s="227" t="s">
        <v>211</v>
      </c>
      <c r="F176" s="227" t="s">
        <v>603</v>
      </c>
      <c r="G176" s="214"/>
      <c r="H176" s="214"/>
      <c r="I176" s="217"/>
      <c r="J176" s="228">
        <f>BK176</f>
        <v>0</v>
      </c>
      <c r="K176" s="214"/>
      <c r="L176" s="219"/>
      <c r="M176" s="220"/>
      <c r="N176" s="221"/>
      <c r="O176" s="221"/>
      <c r="P176" s="222">
        <f>SUM(P177:P180)</f>
        <v>0</v>
      </c>
      <c r="Q176" s="221"/>
      <c r="R176" s="222">
        <f>SUM(R177:R180)</f>
        <v>36.398036399999995</v>
      </c>
      <c r="S176" s="221"/>
      <c r="T176" s="223">
        <f>SUM(T177:T180)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24" t="s">
        <v>91</v>
      </c>
      <c r="AT176" s="225" t="s">
        <v>82</v>
      </c>
      <c r="AU176" s="225" t="s">
        <v>91</v>
      </c>
      <c r="AY176" s="224" t="s">
        <v>189</v>
      </c>
      <c r="BK176" s="226">
        <f>SUM(BK177:BK180)</f>
        <v>0</v>
      </c>
    </row>
    <row r="177" s="2" customFormat="1" ht="16.5" customHeight="1">
      <c r="A177" s="40"/>
      <c r="B177" s="41"/>
      <c r="C177" s="229" t="s">
        <v>8</v>
      </c>
      <c r="D177" s="229" t="s">
        <v>192</v>
      </c>
      <c r="E177" s="230" t="s">
        <v>1903</v>
      </c>
      <c r="F177" s="231" t="s">
        <v>1904</v>
      </c>
      <c r="G177" s="232" t="s">
        <v>262</v>
      </c>
      <c r="H177" s="233">
        <v>201.63999999999999</v>
      </c>
      <c r="I177" s="234"/>
      <c r="J177" s="235">
        <f>ROUND(I177*H177,2)</f>
        <v>0</v>
      </c>
      <c r="K177" s="231" t="s">
        <v>196</v>
      </c>
      <c r="L177" s="46"/>
      <c r="M177" s="236" t="s">
        <v>1</v>
      </c>
      <c r="N177" s="237" t="s">
        <v>48</v>
      </c>
      <c r="O177" s="93"/>
      <c r="P177" s="238">
        <f>O177*H177</f>
        <v>0</v>
      </c>
      <c r="Q177" s="238">
        <v>0.18051</v>
      </c>
      <c r="R177" s="238">
        <f>Q177*H177</f>
        <v>36.398036399999995</v>
      </c>
      <c r="S177" s="238">
        <v>0</v>
      </c>
      <c r="T177" s="239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40" t="s">
        <v>211</v>
      </c>
      <c r="AT177" s="240" t="s">
        <v>192</v>
      </c>
      <c r="AU177" s="240" t="s">
        <v>93</v>
      </c>
      <c r="AY177" s="18" t="s">
        <v>189</v>
      </c>
      <c r="BE177" s="241">
        <f>IF(N177="základní",J177,0)</f>
        <v>0</v>
      </c>
      <c r="BF177" s="241">
        <f>IF(N177="snížená",J177,0)</f>
        <v>0</v>
      </c>
      <c r="BG177" s="241">
        <f>IF(N177="zákl. přenesená",J177,0)</f>
        <v>0</v>
      </c>
      <c r="BH177" s="241">
        <f>IF(N177="sníž. přenesená",J177,0)</f>
        <v>0</v>
      </c>
      <c r="BI177" s="241">
        <f>IF(N177="nulová",J177,0)</f>
        <v>0</v>
      </c>
      <c r="BJ177" s="18" t="s">
        <v>91</v>
      </c>
      <c r="BK177" s="241">
        <f>ROUND(I177*H177,2)</f>
        <v>0</v>
      </c>
      <c r="BL177" s="18" t="s">
        <v>211</v>
      </c>
      <c r="BM177" s="240" t="s">
        <v>1905</v>
      </c>
    </row>
    <row r="178" s="14" customFormat="1">
      <c r="A178" s="14"/>
      <c r="B178" s="265"/>
      <c r="C178" s="266"/>
      <c r="D178" s="242" t="s">
        <v>277</v>
      </c>
      <c r="E178" s="267" t="s">
        <v>1</v>
      </c>
      <c r="F178" s="268" t="s">
        <v>1858</v>
      </c>
      <c r="G178" s="266"/>
      <c r="H178" s="267" t="s">
        <v>1</v>
      </c>
      <c r="I178" s="269"/>
      <c r="J178" s="266"/>
      <c r="K178" s="266"/>
      <c r="L178" s="270"/>
      <c r="M178" s="271"/>
      <c r="N178" s="272"/>
      <c r="O178" s="272"/>
      <c r="P178" s="272"/>
      <c r="Q178" s="272"/>
      <c r="R178" s="272"/>
      <c r="S178" s="272"/>
      <c r="T178" s="273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74" t="s">
        <v>277</v>
      </c>
      <c r="AU178" s="274" t="s">
        <v>93</v>
      </c>
      <c r="AV178" s="14" t="s">
        <v>91</v>
      </c>
      <c r="AW178" s="14" t="s">
        <v>38</v>
      </c>
      <c r="AX178" s="14" t="s">
        <v>83</v>
      </c>
      <c r="AY178" s="274" t="s">
        <v>189</v>
      </c>
    </row>
    <row r="179" s="13" customFormat="1">
      <c r="A179" s="13"/>
      <c r="B179" s="251"/>
      <c r="C179" s="252"/>
      <c r="D179" s="242" t="s">
        <v>277</v>
      </c>
      <c r="E179" s="275" t="s">
        <v>1</v>
      </c>
      <c r="F179" s="253" t="s">
        <v>1906</v>
      </c>
      <c r="G179" s="252"/>
      <c r="H179" s="254">
        <v>201.63999999999999</v>
      </c>
      <c r="I179" s="255"/>
      <c r="J179" s="252"/>
      <c r="K179" s="252"/>
      <c r="L179" s="256"/>
      <c r="M179" s="257"/>
      <c r="N179" s="258"/>
      <c r="O179" s="258"/>
      <c r="P179" s="258"/>
      <c r="Q179" s="258"/>
      <c r="R179" s="258"/>
      <c r="S179" s="258"/>
      <c r="T179" s="259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60" t="s">
        <v>277</v>
      </c>
      <c r="AU179" s="260" t="s">
        <v>93</v>
      </c>
      <c r="AV179" s="13" t="s">
        <v>93</v>
      </c>
      <c r="AW179" s="13" t="s">
        <v>38</v>
      </c>
      <c r="AX179" s="13" t="s">
        <v>83</v>
      </c>
      <c r="AY179" s="260" t="s">
        <v>189</v>
      </c>
    </row>
    <row r="180" s="15" customFormat="1">
      <c r="A180" s="15"/>
      <c r="B180" s="276"/>
      <c r="C180" s="277"/>
      <c r="D180" s="242" t="s">
        <v>277</v>
      </c>
      <c r="E180" s="278" t="s">
        <v>1</v>
      </c>
      <c r="F180" s="279" t="s">
        <v>354</v>
      </c>
      <c r="G180" s="277"/>
      <c r="H180" s="280">
        <v>201.63999999999999</v>
      </c>
      <c r="I180" s="281"/>
      <c r="J180" s="277"/>
      <c r="K180" s="277"/>
      <c r="L180" s="282"/>
      <c r="M180" s="283"/>
      <c r="N180" s="284"/>
      <c r="O180" s="284"/>
      <c r="P180" s="284"/>
      <c r="Q180" s="284"/>
      <c r="R180" s="284"/>
      <c r="S180" s="284"/>
      <c r="T180" s="28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286" t="s">
        <v>277</v>
      </c>
      <c r="AU180" s="286" t="s">
        <v>93</v>
      </c>
      <c r="AV180" s="15" t="s">
        <v>211</v>
      </c>
      <c r="AW180" s="15" t="s">
        <v>38</v>
      </c>
      <c r="AX180" s="15" t="s">
        <v>91</v>
      </c>
      <c r="AY180" s="286" t="s">
        <v>189</v>
      </c>
    </row>
    <row r="181" s="12" customFormat="1" ht="22.8" customHeight="1">
      <c r="A181" s="12"/>
      <c r="B181" s="213"/>
      <c r="C181" s="214"/>
      <c r="D181" s="215" t="s">
        <v>82</v>
      </c>
      <c r="E181" s="227" t="s">
        <v>188</v>
      </c>
      <c r="F181" s="227" t="s">
        <v>1907</v>
      </c>
      <c r="G181" s="214"/>
      <c r="H181" s="214"/>
      <c r="I181" s="217"/>
      <c r="J181" s="228">
        <f>BK181</f>
        <v>0</v>
      </c>
      <c r="K181" s="214"/>
      <c r="L181" s="219"/>
      <c r="M181" s="220"/>
      <c r="N181" s="221"/>
      <c r="O181" s="221"/>
      <c r="P181" s="222">
        <f>SUM(P182:P195)</f>
        <v>0</v>
      </c>
      <c r="Q181" s="221"/>
      <c r="R181" s="222">
        <f>SUM(R182:R195)</f>
        <v>463.03035000000006</v>
      </c>
      <c r="S181" s="221"/>
      <c r="T181" s="223">
        <f>SUM(T182:T195)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24" t="s">
        <v>91</v>
      </c>
      <c r="AT181" s="225" t="s">
        <v>82</v>
      </c>
      <c r="AU181" s="225" t="s">
        <v>91</v>
      </c>
      <c r="AY181" s="224" t="s">
        <v>189</v>
      </c>
      <c r="BK181" s="226">
        <f>SUM(BK182:BK195)</f>
        <v>0</v>
      </c>
    </row>
    <row r="182" s="2" customFormat="1" ht="16.5" customHeight="1">
      <c r="A182" s="40"/>
      <c r="B182" s="41"/>
      <c r="C182" s="229" t="s">
        <v>407</v>
      </c>
      <c r="D182" s="229" t="s">
        <v>192</v>
      </c>
      <c r="E182" s="230" t="s">
        <v>1908</v>
      </c>
      <c r="F182" s="231" t="s">
        <v>1909</v>
      </c>
      <c r="G182" s="232" t="s">
        <v>262</v>
      </c>
      <c r="H182" s="233">
        <v>594.20000000000005</v>
      </c>
      <c r="I182" s="234"/>
      <c r="J182" s="235">
        <f>ROUND(I182*H182,2)</f>
        <v>0</v>
      </c>
      <c r="K182" s="231" t="s">
        <v>196</v>
      </c>
      <c r="L182" s="46"/>
      <c r="M182" s="236" t="s">
        <v>1</v>
      </c>
      <c r="N182" s="237" t="s">
        <v>48</v>
      </c>
      <c r="O182" s="93"/>
      <c r="P182" s="238">
        <f>O182*H182</f>
        <v>0</v>
      </c>
      <c r="Q182" s="238">
        <v>0.091999999999999998</v>
      </c>
      <c r="R182" s="238">
        <f>Q182*H182</f>
        <v>54.666400000000003</v>
      </c>
      <c r="S182" s="238">
        <v>0</v>
      </c>
      <c r="T182" s="239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40" t="s">
        <v>211</v>
      </c>
      <c r="AT182" s="240" t="s">
        <v>192</v>
      </c>
      <c r="AU182" s="240" t="s">
        <v>93</v>
      </c>
      <c r="AY182" s="18" t="s">
        <v>189</v>
      </c>
      <c r="BE182" s="241">
        <f>IF(N182="základní",J182,0)</f>
        <v>0</v>
      </c>
      <c r="BF182" s="241">
        <f>IF(N182="snížená",J182,0)</f>
        <v>0</v>
      </c>
      <c r="BG182" s="241">
        <f>IF(N182="zákl. přenesená",J182,0)</f>
        <v>0</v>
      </c>
      <c r="BH182" s="241">
        <f>IF(N182="sníž. přenesená",J182,0)</f>
        <v>0</v>
      </c>
      <c r="BI182" s="241">
        <f>IF(N182="nulová",J182,0)</f>
        <v>0</v>
      </c>
      <c r="BJ182" s="18" t="s">
        <v>91</v>
      </c>
      <c r="BK182" s="241">
        <f>ROUND(I182*H182,2)</f>
        <v>0</v>
      </c>
      <c r="BL182" s="18" t="s">
        <v>211</v>
      </c>
      <c r="BM182" s="240" t="s">
        <v>1910</v>
      </c>
    </row>
    <row r="183" s="14" customFormat="1">
      <c r="A183" s="14"/>
      <c r="B183" s="265"/>
      <c r="C183" s="266"/>
      <c r="D183" s="242" t="s">
        <v>277</v>
      </c>
      <c r="E183" s="267" t="s">
        <v>1</v>
      </c>
      <c r="F183" s="268" t="s">
        <v>1858</v>
      </c>
      <c r="G183" s="266"/>
      <c r="H183" s="267" t="s">
        <v>1</v>
      </c>
      <c r="I183" s="269"/>
      <c r="J183" s="266"/>
      <c r="K183" s="266"/>
      <c r="L183" s="270"/>
      <c r="M183" s="271"/>
      <c r="N183" s="272"/>
      <c r="O183" s="272"/>
      <c r="P183" s="272"/>
      <c r="Q183" s="272"/>
      <c r="R183" s="272"/>
      <c r="S183" s="272"/>
      <c r="T183" s="273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74" t="s">
        <v>277</v>
      </c>
      <c r="AU183" s="274" t="s">
        <v>93</v>
      </c>
      <c r="AV183" s="14" t="s">
        <v>91</v>
      </c>
      <c r="AW183" s="14" t="s">
        <v>38</v>
      </c>
      <c r="AX183" s="14" t="s">
        <v>83</v>
      </c>
      <c r="AY183" s="274" t="s">
        <v>189</v>
      </c>
    </row>
    <row r="184" s="13" customFormat="1">
      <c r="A184" s="13"/>
      <c r="B184" s="251"/>
      <c r="C184" s="252"/>
      <c r="D184" s="242" t="s">
        <v>277</v>
      </c>
      <c r="E184" s="275" t="s">
        <v>1</v>
      </c>
      <c r="F184" s="253" t="s">
        <v>1889</v>
      </c>
      <c r="G184" s="252"/>
      <c r="H184" s="254">
        <v>594.20000000000005</v>
      </c>
      <c r="I184" s="255"/>
      <c r="J184" s="252"/>
      <c r="K184" s="252"/>
      <c r="L184" s="256"/>
      <c r="M184" s="257"/>
      <c r="N184" s="258"/>
      <c r="O184" s="258"/>
      <c r="P184" s="258"/>
      <c r="Q184" s="258"/>
      <c r="R184" s="258"/>
      <c r="S184" s="258"/>
      <c r="T184" s="259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60" t="s">
        <v>277</v>
      </c>
      <c r="AU184" s="260" t="s">
        <v>93</v>
      </c>
      <c r="AV184" s="13" t="s">
        <v>93</v>
      </c>
      <c r="AW184" s="13" t="s">
        <v>38</v>
      </c>
      <c r="AX184" s="13" t="s">
        <v>83</v>
      </c>
      <c r="AY184" s="260" t="s">
        <v>189</v>
      </c>
    </row>
    <row r="185" s="15" customFormat="1">
      <c r="A185" s="15"/>
      <c r="B185" s="276"/>
      <c r="C185" s="277"/>
      <c r="D185" s="242" t="s">
        <v>277</v>
      </c>
      <c r="E185" s="278" t="s">
        <v>1</v>
      </c>
      <c r="F185" s="279" t="s">
        <v>354</v>
      </c>
      <c r="G185" s="277"/>
      <c r="H185" s="280">
        <v>594.20000000000005</v>
      </c>
      <c r="I185" s="281"/>
      <c r="J185" s="277"/>
      <c r="K185" s="277"/>
      <c r="L185" s="282"/>
      <c r="M185" s="283"/>
      <c r="N185" s="284"/>
      <c r="O185" s="284"/>
      <c r="P185" s="284"/>
      <c r="Q185" s="284"/>
      <c r="R185" s="284"/>
      <c r="S185" s="284"/>
      <c r="T185" s="28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86" t="s">
        <v>277</v>
      </c>
      <c r="AU185" s="286" t="s">
        <v>93</v>
      </c>
      <c r="AV185" s="15" t="s">
        <v>211</v>
      </c>
      <c r="AW185" s="15" t="s">
        <v>38</v>
      </c>
      <c r="AX185" s="15" t="s">
        <v>91</v>
      </c>
      <c r="AY185" s="286" t="s">
        <v>189</v>
      </c>
    </row>
    <row r="186" s="2" customFormat="1" ht="16.5" customHeight="1">
      <c r="A186" s="40"/>
      <c r="B186" s="41"/>
      <c r="C186" s="229" t="s">
        <v>412</v>
      </c>
      <c r="D186" s="229" t="s">
        <v>192</v>
      </c>
      <c r="E186" s="230" t="s">
        <v>1911</v>
      </c>
      <c r="F186" s="231" t="s">
        <v>1912</v>
      </c>
      <c r="G186" s="232" t="s">
        <v>262</v>
      </c>
      <c r="H186" s="233">
        <v>594.20000000000005</v>
      </c>
      <c r="I186" s="234"/>
      <c r="J186" s="235">
        <f>ROUND(I186*H186,2)</f>
        <v>0</v>
      </c>
      <c r="K186" s="231" t="s">
        <v>196</v>
      </c>
      <c r="L186" s="46"/>
      <c r="M186" s="236" t="s">
        <v>1</v>
      </c>
      <c r="N186" s="237" t="s">
        <v>48</v>
      </c>
      <c r="O186" s="93"/>
      <c r="P186" s="238">
        <f>O186*H186</f>
        <v>0</v>
      </c>
      <c r="Q186" s="238">
        <v>0.46000000000000002</v>
      </c>
      <c r="R186" s="238">
        <f>Q186*H186</f>
        <v>273.33200000000005</v>
      </c>
      <c r="S186" s="238">
        <v>0</v>
      </c>
      <c r="T186" s="239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40" t="s">
        <v>211</v>
      </c>
      <c r="AT186" s="240" t="s">
        <v>192</v>
      </c>
      <c r="AU186" s="240" t="s">
        <v>93</v>
      </c>
      <c r="AY186" s="18" t="s">
        <v>189</v>
      </c>
      <c r="BE186" s="241">
        <f>IF(N186="základní",J186,0)</f>
        <v>0</v>
      </c>
      <c r="BF186" s="241">
        <f>IF(N186="snížená",J186,0)</f>
        <v>0</v>
      </c>
      <c r="BG186" s="241">
        <f>IF(N186="zákl. přenesená",J186,0)</f>
        <v>0</v>
      </c>
      <c r="BH186" s="241">
        <f>IF(N186="sníž. přenesená",J186,0)</f>
        <v>0</v>
      </c>
      <c r="BI186" s="241">
        <f>IF(N186="nulová",J186,0)</f>
        <v>0</v>
      </c>
      <c r="BJ186" s="18" t="s">
        <v>91</v>
      </c>
      <c r="BK186" s="241">
        <f>ROUND(I186*H186,2)</f>
        <v>0</v>
      </c>
      <c r="BL186" s="18" t="s">
        <v>211</v>
      </c>
      <c r="BM186" s="240" t="s">
        <v>1913</v>
      </c>
    </row>
    <row r="187" s="14" customFormat="1">
      <c r="A187" s="14"/>
      <c r="B187" s="265"/>
      <c r="C187" s="266"/>
      <c r="D187" s="242" t="s">
        <v>277</v>
      </c>
      <c r="E187" s="267" t="s">
        <v>1</v>
      </c>
      <c r="F187" s="268" t="s">
        <v>1858</v>
      </c>
      <c r="G187" s="266"/>
      <c r="H187" s="267" t="s">
        <v>1</v>
      </c>
      <c r="I187" s="269"/>
      <c r="J187" s="266"/>
      <c r="K187" s="266"/>
      <c r="L187" s="270"/>
      <c r="M187" s="271"/>
      <c r="N187" s="272"/>
      <c r="O187" s="272"/>
      <c r="P187" s="272"/>
      <c r="Q187" s="272"/>
      <c r="R187" s="272"/>
      <c r="S187" s="272"/>
      <c r="T187" s="273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74" t="s">
        <v>277</v>
      </c>
      <c r="AU187" s="274" t="s">
        <v>93</v>
      </c>
      <c r="AV187" s="14" t="s">
        <v>91</v>
      </c>
      <c r="AW187" s="14" t="s">
        <v>38</v>
      </c>
      <c r="AX187" s="14" t="s">
        <v>83</v>
      </c>
      <c r="AY187" s="274" t="s">
        <v>189</v>
      </c>
    </row>
    <row r="188" s="13" customFormat="1">
      <c r="A188" s="13"/>
      <c r="B188" s="251"/>
      <c r="C188" s="252"/>
      <c r="D188" s="242" t="s">
        <v>277</v>
      </c>
      <c r="E188" s="275" t="s">
        <v>1</v>
      </c>
      <c r="F188" s="253" t="s">
        <v>1889</v>
      </c>
      <c r="G188" s="252"/>
      <c r="H188" s="254">
        <v>594.20000000000005</v>
      </c>
      <c r="I188" s="255"/>
      <c r="J188" s="252"/>
      <c r="K188" s="252"/>
      <c r="L188" s="256"/>
      <c r="M188" s="257"/>
      <c r="N188" s="258"/>
      <c r="O188" s="258"/>
      <c r="P188" s="258"/>
      <c r="Q188" s="258"/>
      <c r="R188" s="258"/>
      <c r="S188" s="258"/>
      <c r="T188" s="259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60" t="s">
        <v>277</v>
      </c>
      <c r="AU188" s="260" t="s">
        <v>93</v>
      </c>
      <c r="AV188" s="13" t="s">
        <v>93</v>
      </c>
      <c r="AW188" s="13" t="s">
        <v>38</v>
      </c>
      <c r="AX188" s="13" t="s">
        <v>83</v>
      </c>
      <c r="AY188" s="260" t="s">
        <v>189</v>
      </c>
    </row>
    <row r="189" s="15" customFormat="1">
      <c r="A189" s="15"/>
      <c r="B189" s="276"/>
      <c r="C189" s="277"/>
      <c r="D189" s="242" t="s">
        <v>277</v>
      </c>
      <c r="E189" s="278" t="s">
        <v>1</v>
      </c>
      <c r="F189" s="279" t="s">
        <v>354</v>
      </c>
      <c r="G189" s="277"/>
      <c r="H189" s="280">
        <v>594.20000000000005</v>
      </c>
      <c r="I189" s="281"/>
      <c r="J189" s="277"/>
      <c r="K189" s="277"/>
      <c r="L189" s="282"/>
      <c r="M189" s="283"/>
      <c r="N189" s="284"/>
      <c r="O189" s="284"/>
      <c r="P189" s="284"/>
      <c r="Q189" s="284"/>
      <c r="R189" s="284"/>
      <c r="S189" s="284"/>
      <c r="T189" s="28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T189" s="286" t="s">
        <v>277</v>
      </c>
      <c r="AU189" s="286" t="s">
        <v>93</v>
      </c>
      <c r="AV189" s="15" t="s">
        <v>211</v>
      </c>
      <c r="AW189" s="15" t="s">
        <v>38</v>
      </c>
      <c r="AX189" s="15" t="s">
        <v>91</v>
      </c>
      <c r="AY189" s="286" t="s">
        <v>189</v>
      </c>
    </row>
    <row r="190" s="2" customFormat="1" ht="16.5" customHeight="1">
      <c r="A190" s="40"/>
      <c r="B190" s="41"/>
      <c r="C190" s="229" t="s">
        <v>417</v>
      </c>
      <c r="D190" s="229" t="s">
        <v>192</v>
      </c>
      <c r="E190" s="230" t="s">
        <v>1914</v>
      </c>
      <c r="F190" s="231" t="s">
        <v>1915</v>
      </c>
      <c r="G190" s="232" t="s">
        <v>262</v>
      </c>
      <c r="H190" s="233">
        <v>594.20000000000005</v>
      </c>
      <c r="I190" s="234"/>
      <c r="J190" s="235">
        <f>ROUND(I190*H190,2)</f>
        <v>0</v>
      </c>
      <c r="K190" s="231" t="s">
        <v>196</v>
      </c>
      <c r="L190" s="46"/>
      <c r="M190" s="236" t="s">
        <v>1</v>
      </c>
      <c r="N190" s="237" t="s">
        <v>48</v>
      </c>
      <c r="O190" s="93"/>
      <c r="P190" s="238">
        <f>O190*H190</f>
        <v>0</v>
      </c>
      <c r="Q190" s="238">
        <v>0.084250000000000005</v>
      </c>
      <c r="R190" s="238">
        <f>Q190*H190</f>
        <v>50.061350000000004</v>
      </c>
      <c r="S190" s="238">
        <v>0</v>
      </c>
      <c r="T190" s="239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40" t="s">
        <v>211</v>
      </c>
      <c r="AT190" s="240" t="s">
        <v>192</v>
      </c>
      <c r="AU190" s="240" t="s">
        <v>93</v>
      </c>
      <c r="AY190" s="18" t="s">
        <v>189</v>
      </c>
      <c r="BE190" s="241">
        <f>IF(N190="základní",J190,0)</f>
        <v>0</v>
      </c>
      <c r="BF190" s="241">
        <f>IF(N190="snížená",J190,0)</f>
        <v>0</v>
      </c>
      <c r="BG190" s="241">
        <f>IF(N190="zákl. přenesená",J190,0)</f>
        <v>0</v>
      </c>
      <c r="BH190" s="241">
        <f>IF(N190="sníž. přenesená",J190,0)</f>
        <v>0</v>
      </c>
      <c r="BI190" s="241">
        <f>IF(N190="nulová",J190,0)</f>
        <v>0</v>
      </c>
      <c r="BJ190" s="18" t="s">
        <v>91</v>
      </c>
      <c r="BK190" s="241">
        <f>ROUND(I190*H190,2)</f>
        <v>0</v>
      </c>
      <c r="BL190" s="18" t="s">
        <v>211</v>
      </c>
      <c r="BM190" s="240" t="s">
        <v>1916</v>
      </c>
    </row>
    <row r="191" s="14" customFormat="1">
      <c r="A191" s="14"/>
      <c r="B191" s="265"/>
      <c r="C191" s="266"/>
      <c r="D191" s="242" t="s">
        <v>277</v>
      </c>
      <c r="E191" s="267" t="s">
        <v>1</v>
      </c>
      <c r="F191" s="268" t="s">
        <v>1858</v>
      </c>
      <c r="G191" s="266"/>
      <c r="H191" s="267" t="s">
        <v>1</v>
      </c>
      <c r="I191" s="269"/>
      <c r="J191" s="266"/>
      <c r="K191" s="266"/>
      <c r="L191" s="270"/>
      <c r="M191" s="271"/>
      <c r="N191" s="272"/>
      <c r="O191" s="272"/>
      <c r="P191" s="272"/>
      <c r="Q191" s="272"/>
      <c r="R191" s="272"/>
      <c r="S191" s="272"/>
      <c r="T191" s="273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74" t="s">
        <v>277</v>
      </c>
      <c r="AU191" s="274" t="s">
        <v>93</v>
      </c>
      <c r="AV191" s="14" t="s">
        <v>91</v>
      </c>
      <c r="AW191" s="14" t="s">
        <v>38</v>
      </c>
      <c r="AX191" s="14" t="s">
        <v>83</v>
      </c>
      <c r="AY191" s="274" t="s">
        <v>189</v>
      </c>
    </row>
    <row r="192" s="13" customFormat="1">
      <c r="A192" s="13"/>
      <c r="B192" s="251"/>
      <c r="C192" s="252"/>
      <c r="D192" s="242" t="s">
        <v>277</v>
      </c>
      <c r="E192" s="275" t="s">
        <v>1</v>
      </c>
      <c r="F192" s="253" t="s">
        <v>1889</v>
      </c>
      <c r="G192" s="252"/>
      <c r="H192" s="254">
        <v>594.20000000000005</v>
      </c>
      <c r="I192" s="255"/>
      <c r="J192" s="252"/>
      <c r="K192" s="252"/>
      <c r="L192" s="256"/>
      <c r="M192" s="257"/>
      <c r="N192" s="258"/>
      <c r="O192" s="258"/>
      <c r="P192" s="258"/>
      <c r="Q192" s="258"/>
      <c r="R192" s="258"/>
      <c r="S192" s="258"/>
      <c r="T192" s="259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60" t="s">
        <v>277</v>
      </c>
      <c r="AU192" s="260" t="s">
        <v>93</v>
      </c>
      <c r="AV192" s="13" t="s">
        <v>93</v>
      </c>
      <c r="AW192" s="13" t="s">
        <v>38</v>
      </c>
      <c r="AX192" s="13" t="s">
        <v>83</v>
      </c>
      <c r="AY192" s="260" t="s">
        <v>189</v>
      </c>
    </row>
    <row r="193" s="15" customFormat="1">
      <c r="A193" s="15"/>
      <c r="B193" s="276"/>
      <c r="C193" s="277"/>
      <c r="D193" s="242" t="s">
        <v>277</v>
      </c>
      <c r="E193" s="278" t="s">
        <v>1</v>
      </c>
      <c r="F193" s="279" t="s">
        <v>354</v>
      </c>
      <c r="G193" s="277"/>
      <c r="H193" s="280">
        <v>594.20000000000005</v>
      </c>
      <c r="I193" s="281"/>
      <c r="J193" s="277"/>
      <c r="K193" s="277"/>
      <c r="L193" s="282"/>
      <c r="M193" s="283"/>
      <c r="N193" s="284"/>
      <c r="O193" s="284"/>
      <c r="P193" s="284"/>
      <c r="Q193" s="284"/>
      <c r="R193" s="284"/>
      <c r="S193" s="284"/>
      <c r="T193" s="28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T193" s="286" t="s">
        <v>277</v>
      </c>
      <c r="AU193" s="286" t="s">
        <v>93</v>
      </c>
      <c r="AV193" s="15" t="s">
        <v>211</v>
      </c>
      <c r="AW193" s="15" t="s">
        <v>38</v>
      </c>
      <c r="AX193" s="15" t="s">
        <v>91</v>
      </c>
      <c r="AY193" s="286" t="s">
        <v>189</v>
      </c>
    </row>
    <row r="194" s="2" customFormat="1" ht="16.5" customHeight="1">
      <c r="A194" s="40"/>
      <c r="B194" s="41"/>
      <c r="C194" s="287" t="s">
        <v>421</v>
      </c>
      <c r="D194" s="287" t="s">
        <v>363</v>
      </c>
      <c r="E194" s="288" t="s">
        <v>1917</v>
      </c>
      <c r="F194" s="289" t="s">
        <v>1918</v>
      </c>
      <c r="G194" s="290" t="s">
        <v>262</v>
      </c>
      <c r="H194" s="291">
        <v>653.62</v>
      </c>
      <c r="I194" s="292"/>
      <c r="J194" s="293">
        <f>ROUND(I194*H194,2)</f>
        <v>0</v>
      </c>
      <c r="K194" s="289" t="s">
        <v>303</v>
      </c>
      <c r="L194" s="294"/>
      <c r="M194" s="295" t="s">
        <v>1</v>
      </c>
      <c r="N194" s="296" t="s">
        <v>48</v>
      </c>
      <c r="O194" s="93"/>
      <c r="P194" s="238">
        <f>O194*H194</f>
        <v>0</v>
      </c>
      <c r="Q194" s="238">
        <v>0.13</v>
      </c>
      <c r="R194" s="238">
        <f>Q194*H194</f>
        <v>84.970600000000005</v>
      </c>
      <c r="S194" s="238">
        <v>0</v>
      </c>
      <c r="T194" s="239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40" t="s">
        <v>234</v>
      </c>
      <c r="AT194" s="240" t="s">
        <v>363</v>
      </c>
      <c r="AU194" s="240" t="s">
        <v>93</v>
      </c>
      <c r="AY194" s="18" t="s">
        <v>189</v>
      </c>
      <c r="BE194" s="241">
        <f>IF(N194="základní",J194,0)</f>
        <v>0</v>
      </c>
      <c r="BF194" s="241">
        <f>IF(N194="snížená",J194,0)</f>
        <v>0</v>
      </c>
      <c r="BG194" s="241">
        <f>IF(N194="zákl. přenesená",J194,0)</f>
        <v>0</v>
      </c>
      <c r="BH194" s="241">
        <f>IF(N194="sníž. přenesená",J194,0)</f>
        <v>0</v>
      </c>
      <c r="BI194" s="241">
        <f>IF(N194="nulová",J194,0)</f>
        <v>0</v>
      </c>
      <c r="BJ194" s="18" t="s">
        <v>91</v>
      </c>
      <c r="BK194" s="241">
        <f>ROUND(I194*H194,2)</f>
        <v>0</v>
      </c>
      <c r="BL194" s="18" t="s">
        <v>211</v>
      </c>
      <c r="BM194" s="240" t="s">
        <v>1919</v>
      </c>
    </row>
    <row r="195" s="13" customFormat="1">
      <c r="A195" s="13"/>
      <c r="B195" s="251"/>
      <c r="C195" s="252"/>
      <c r="D195" s="242" t="s">
        <v>277</v>
      </c>
      <c r="E195" s="252"/>
      <c r="F195" s="253" t="s">
        <v>1920</v>
      </c>
      <c r="G195" s="252"/>
      <c r="H195" s="254">
        <v>653.62</v>
      </c>
      <c r="I195" s="255"/>
      <c r="J195" s="252"/>
      <c r="K195" s="252"/>
      <c r="L195" s="256"/>
      <c r="M195" s="257"/>
      <c r="N195" s="258"/>
      <c r="O195" s="258"/>
      <c r="P195" s="258"/>
      <c r="Q195" s="258"/>
      <c r="R195" s="258"/>
      <c r="S195" s="258"/>
      <c r="T195" s="259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60" t="s">
        <v>277</v>
      </c>
      <c r="AU195" s="260" t="s">
        <v>93</v>
      </c>
      <c r="AV195" s="13" t="s">
        <v>93</v>
      </c>
      <c r="AW195" s="13" t="s">
        <v>4</v>
      </c>
      <c r="AX195" s="13" t="s">
        <v>91</v>
      </c>
      <c r="AY195" s="260" t="s">
        <v>189</v>
      </c>
    </row>
    <row r="196" s="12" customFormat="1" ht="22.8" customHeight="1">
      <c r="A196" s="12"/>
      <c r="B196" s="213"/>
      <c r="C196" s="214"/>
      <c r="D196" s="215" t="s">
        <v>82</v>
      </c>
      <c r="E196" s="227" t="s">
        <v>241</v>
      </c>
      <c r="F196" s="227" t="s">
        <v>279</v>
      </c>
      <c r="G196" s="214"/>
      <c r="H196" s="214"/>
      <c r="I196" s="217"/>
      <c r="J196" s="228">
        <f>BK196</f>
        <v>0</v>
      </c>
      <c r="K196" s="214"/>
      <c r="L196" s="219"/>
      <c r="M196" s="220"/>
      <c r="N196" s="221"/>
      <c r="O196" s="221"/>
      <c r="P196" s="222">
        <f>SUM(P197:P217)</f>
        <v>0</v>
      </c>
      <c r="Q196" s="221"/>
      <c r="R196" s="222">
        <f>SUM(R197:R217)</f>
        <v>183.54779300000001</v>
      </c>
      <c r="S196" s="221"/>
      <c r="T196" s="223">
        <f>SUM(T197:T217)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224" t="s">
        <v>91</v>
      </c>
      <c r="AT196" s="225" t="s">
        <v>82</v>
      </c>
      <c r="AU196" s="225" t="s">
        <v>91</v>
      </c>
      <c r="AY196" s="224" t="s">
        <v>189</v>
      </c>
      <c r="BK196" s="226">
        <f>SUM(BK197:BK217)</f>
        <v>0</v>
      </c>
    </row>
    <row r="197" s="2" customFormat="1" ht="21.75" customHeight="1">
      <c r="A197" s="40"/>
      <c r="B197" s="41"/>
      <c r="C197" s="229" t="s">
        <v>428</v>
      </c>
      <c r="D197" s="229" t="s">
        <v>192</v>
      </c>
      <c r="E197" s="230" t="s">
        <v>1921</v>
      </c>
      <c r="F197" s="231" t="s">
        <v>1922</v>
      </c>
      <c r="G197" s="232" t="s">
        <v>289</v>
      </c>
      <c r="H197" s="233">
        <v>48</v>
      </c>
      <c r="I197" s="234"/>
      <c r="J197" s="235">
        <f>ROUND(I197*H197,2)</f>
        <v>0</v>
      </c>
      <c r="K197" s="231" t="s">
        <v>196</v>
      </c>
      <c r="L197" s="46"/>
      <c r="M197" s="236" t="s">
        <v>1</v>
      </c>
      <c r="N197" s="237" t="s">
        <v>48</v>
      </c>
      <c r="O197" s="93"/>
      <c r="P197" s="238">
        <f>O197*H197</f>
        <v>0</v>
      </c>
      <c r="Q197" s="238">
        <v>0.080879999999999994</v>
      </c>
      <c r="R197" s="238">
        <f>Q197*H197</f>
        <v>3.8822399999999995</v>
      </c>
      <c r="S197" s="238">
        <v>0</v>
      </c>
      <c r="T197" s="239">
        <f>S197*H197</f>
        <v>0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40" t="s">
        <v>211</v>
      </c>
      <c r="AT197" s="240" t="s">
        <v>192</v>
      </c>
      <c r="AU197" s="240" t="s">
        <v>93</v>
      </c>
      <c r="AY197" s="18" t="s">
        <v>189</v>
      </c>
      <c r="BE197" s="241">
        <f>IF(N197="základní",J197,0)</f>
        <v>0</v>
      </c>
      <c r="BF197" s="241">
        <f>IF(N197="snížená",J197,0)</f>
        <v>0</v>
      </c>
      <c r="BG197" s="241">
        <f>IF(N197="zákl. přenesená",J197,0)</f>
        <v>0</v>
      </c>
      <c r="BH197" s="241">
        <f>IF(N197="sníž. přenesená",J197,0)</f>
        <v>0</v>
      </c>
      <c r="BI197" s="241">
        <f>IF(N197="nulová",J197,0)</f>
        <v>0</v>
      </c>
      <c r="BJ197" s="18" t="s">
        <v>91</v>
      </c>
      <c r="BK197" s="241">
        <f>ROUND(I197*H197,2)</f>
        <v>0</v>
      </c>
      <c r="BL197" s="18" t="s">
        <v>211</v>
      </c>
      <c r="BM197" s="240" t="s">
        <v>1923</v>
      </c>
    </row>
    <row r="198" s="13" customFormat="1">
      <c r="A198" s="13"/>
      <c r="B198" s="251"/>
      <c r="C198" s="252"/>
      <c r="D198" s="242" t="s">
        <v>277</v>
      </c>
      <c r="E198" s="275" t="s">
        <v>1</v>
      </c>
      <c r="F198" s="253" t="s">
        <v>1924</v>
      </c>
      <c r="G198" s="252"/>
      <c r="H198" s="254">
        <v>48</v>
      </c>
      <c r="I198" s="255"/>
      <c r="J198" s="252"/>
      <c r="K198" s="252"/>
      <c r="L198" s="256"/>
      <c r="M198" s="257"/>
      <c r="N198" s="258"/>
      <c r="O198" s="258"/>
      <c r="P198" s="258"/>
      <c r="Q198" s="258"/>
      <c r="R198" s="258"/>
      <c r="S198" s="258"/>
      <c r="T198" s="259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60" t="s">
        <v>277</v>
      </c>
      <c r="AU198" s="260" t="s">
        <v>93</v>
      </c>
      <c r="AV198" s="13" t="s">
        <v>93</v>
      </c>
      <c r="AW198" s="13" t="s">
        <v>38</v>
      </c>
      <c r="AX198" s="13" t="s">
        <v>83</v>
      </c>
      <c r="AY198" s="260" t="s">
        <v>189</v>
      </c>
    </row>
    <row r="199" s="15" customFormat="1">
      <c r="A199" s="15"/>
      <c r="B199" s="276"/>
      <c r="C199" s="277"/>
      <c r="D199" s="242" t="s">
        <v>277</v>
      </c>
      <c r="E199" s="278" t="s">
        <v>1</v>
      </c>
      <c r="F199" s="279" t="s">
        <v>354</v>
      </c>
      <c r="G199" s="277"/>
      <c r="H199" s="280">
        <v>48</v>
      </c>
      <c r="I199" s="281"/>
      <c r="J199" s="277"/>
      <c r="K199" s="277"/>
      <c r="L199" s="282"/>
      <c r="M199" s="283"/>
      <c r="N199" s="284"/>
      <c r="O199" s="284"/>
      <c r="P199" s="284"/>
      <c r="Q199" s="284"/>
      <c r="R199" s="284"/>
      <c r="S199" s="284"/>
      <c r="T199" s="28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86" t="s">
        <v>277</v>
      </c>
      <c r="AU199" s="286" t="s">
        <v>93</v>
      </c>
      <c r="AV199" s="15" t="s">
        <v>211</v>
      </c>
      <c r="AW199" s="15" t="s">
        <v>38</v>
      </c>
      <c r="AX199" s="15" t="s">
        <v>91</v>
      </c>
      <c r="AY199" s="286" t="s">
        <v>189</v>
      </c>
    </row>
    <row r="200" s="2" customFormat="1" ht="16.5" customHeight="1">
      <c r="A200" s="40"/>
      <c r="B200" s="41"/>
      <c r="C200" s="287" t="s">
        <v>7</v>
      </c>
      <c r="D200" s="287" t="s">
        <v>363</v>
      </c>
      <c r="E200" s="288" t="s">
        <v>1925</v>
      </c>
      <c r="F200" s="289" t="s">
        <v>1926</v>
      </c>
      <c r="G200" s="290" t="s">
        <v>289</v>
      </c>
      <c r="H200" s="291">
        <v>52.799999999999997</v>
      </c>
      <c r="I200" s="292"/>
      <c r="J200" s="293">
        <f>ROUND(I200*H200,2)</f>
        <v>0</v>
      </c>
      <c r="K200" s="289" t="s">
        <v>196</v>
      </c>
      <c r="L200" s="294"/>
      <c r="M200" s="295" t="s">
        <v>1</v>
      </c>
      <c r="N200" s="296" t="s">
        <v>48</v>
      </c>
      <c r="O200" s="93"/>
      <c r="P200" s="238">
        <f>O200*H200</f>
        <v>0</v>
      </c>
      <c r="Q200" s="238">
        <v>0.056000000000000001</v>
      </c>
      <c r="R200" s="238">
        <f>Q200*H200</f>
        <v>2.9567999999999999</v>
      </c>
      <c r="S200" s="238">
        <v>0</v>
      </c>
      <c r="T200" s="239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40" t="s">
        <v>234</v>
      </c>
      <c r="AT200" s="240" t="s">
        <v>363</v>
      </c>
      <c r="AU200" s="240" t="s">
        <v>93</v>
      </c>
      <c r="AY200" s="18" t="s">
        <v>189</v>
      </c>
      <c r="BE200" s="241">
        <f>IF(N200="základní",J200,0)</f>
        <v>0</v>
      </c>
      <c r="BF200" s="241">
        <f>IF(N200="snížená",J200,0)</f>
        <v>0</v>
      </c>
      <c r="BG200" s="241">
        <f>IF(N200="zákl. přenesená",J200,0)</f>
        <v>0</v>
      </c>
      <c r="BH200" s="241">
        <f>IF(N200="sníž. přenesená",J200,0)</f>
        <v>0</v>
      </c>
      <c r="BI200" s="241">
        <f>IF(N200="nulová",J200,0)</f>
        <v>0</v>
      </c>
      <c r="BJ200" s="18" t="s">
        <v>91</v>
      </c>
      <c r="BK200" s="241">
        <f>ROUND(I200*H200,2)</f>
        <v>0</v>
      </c>
      <c r="BL200" s="18" t="s">
        <v>211</v>
      </c>
      <c r="BM200" s="240" t="s">
        <v>1927</v>
      </c>
    </row>
    <row r="201" s="13" customFormat="1">
      <c r="A201" s="13"/>
      <c r="B201" s="251"/>
      <c r="C201" s="252"/>
      <c r="D201" s="242" t="s">
        <v>277</v>
      </c>
      <c r="E201" s="252"/>
      <c r="F201" s="253" t="s">
        <v>1928</v>
      </c>
      <c r="G201" s="252"/>
      <c r="H201" s="254">
        <v>52.799999999999997</v>
      </c>
      <c r="I201" s="255"/>
      <c r="J201" s="252"/>
      <c r="K201" s="252"/>
      <c r="L201" s="256"/>
      <c r="M201" s="257"/>
      <c r="N201" s="258"/>
      <c r="O201" s="258"/>
      <c r="P201" s="258"/>
      <c r="Q201" s="258"/>
      <c r="R201" s="258"/>
      <c r="S201" s="258"/>
      <c r="T201" s="259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60" t="s">
        <v>277</v>
      </c>
      <c r="AU201" s="260" t="s">
        <v>93</v>
      </c>
      <c r="AV201" s="13" t="s">
        <v>93</v>
      </c>
      <c r="AW201" s="13" t="s">
        <v>4</v>
      </c>
      <c r="AX201" s="13" t="s">
        <v>91</v>
      </c>
      <c r="AY201" s="260" t="s">
        <v>189</v>
      </c>
    </row>
    <row r="202" s="2" customFormat="1" ht="16.5" customHeight="1">
      <c r="A202" s="40"/>
      <c r="B202" s="41"/>
      <c r="C202" s="229" t="s">
        <v>443</v>
      </c>
      <c r="D202" s="229" t="s">
        <v>192</v>
      </c>
      <c r="E202" s="230" t="s">
        <v>1929</v>
      </c>
      <c r="F202" s="231" t="s">
        <v>1930</v>
      </c>
      <c r="G202" s="232" t="s">
        <v>289</v>
      </c>
      <c r="H202" s="233">
        <v>48</v>
      </c>
      <c r="I202" s="234"/>
      <c r="J202" s="235">
        <f>ROUND(I202*H202,2)</f>
        <v>0</v>
      </c>
      <c r="K202" s="231" t="s">
        <v>196</v>
      </c>
      <c r="L202" s="46"/>
      <c r="M202" s="236" t="s">
        <v>1</v>
      </c>
      <c r="N202" s="237" t="s">
        <v>48</v>
      </c>
      <c r="O202" s="93"/>
      <c r="P202" s="238">
        <f>O202*H202</f>
        <v>0</v>
      </c>
      <c r="Q202" s="238">
        <v>0.20219000000000001</v>
      </c>
      <c r="R202" s="238">
        <f>Q202*H202</f>
        <v>9.7051200000000009</v>
      </c>
      <c r="S202" s="238">
        <v>0</v>
      </c>
      <c r="T202" s="239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40" t="s">
        <v>211</v>
      </c>
      <c r="AT202" s="240" t="s">
        <v>192</v>
      </c>
      <c r="AU202" s="240" t="s">
        <v>93</v>
      </c>
      <c r="AY202" s="18" t="s">
        <v>189</v>
      </c>
      <c r="BE202" s="241">
        <f>IF(N202="základní",J202,0)</f>
        <v>0</v>
      </c>
      <c r="BF202" s="241">
        <f>IF(N202="snížená",J202,0)</f>
        <v>0</v>
      </c>
      <c r="BG202" s="241">
        <f>IF(N202="zákl. přenesená",J202,0)</f>
        <v>0</v>
      </c>
      <c r="BH202" s="241">
        <f>IF(N202="sníž. přenesená",J202,0)</f>
        <v>0</v>
      </c>
      <c r="BI202" s="241">
        <f>IF(N202="nulová",J202,0)</f>
        <v>0</v>
      </c>
      <c r="BJ202" s="18" t="s">
        <v>91</v>
      </c>
      <c r="BK202" s="241">
        <f>ROUND(I202*H202,2)</f>
        <v>0</v>
      </c>
      <c r="BL202" s="18" t="s">
        <v>211</v>
      </c>
      <c r="BM202" s="240" t="s">
        <v>1931</v>
      </c>
    </row>
    <row r="203" s="13" customFormat="1">
      <c r="A203" s="13"/>
      <c r="B203" s="251"/>
      <c r="C203" s="252"/>
      <c r="D203" s="242" t="s">
        <v>277</v>
      </c>
      <c r="E203" s="275" t="s">
        <v>1</v>
      </c>
      <c r="F203" s="253" t="s">
        <v>1924</v>
      </c>
      <c r="G203" s="252"/>
      <c r="H203" s="254">
        <v>48</v>
      </c>
      <c r="I203" s="255"/>
      <c r="J203" s="252"/>
      <c r="K203" s="252"/>
      <c r="L203" s="256"/>
      <c r="M203" s="257"/>
      <c r="N203" s="258"/>
      <c r="O203" s="258"/>
      <c r="P203" s="258"/>
      <c r="Q203" s="258"/>
      <c r="R203" s="258"/>
      <c r="S203" s="258"/>
      <c r="T203" s="259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60" t="s">
        <v>277</v>
      </c>
      <c r="AU203" s="260" t="s">
        <v>93</v>
      </c>
      <c r="AV203" s="13" t="s">
        <v>93</v>
      </c>
      <c r="AW203" s="13" t="s">
        <v>38</v>
      </c>
      <c r="AX203" s="13" t="s">
        <v>83</v>
      </c>
      <c r="AY203" s="260" t="s">
        <v>189</v>
      </c>
    </row>
    <row r="204" s="15" customFormat="1">
      <c r="A204" s="15"/>
      <c r="B204" s="276"/>
      <c r="C204" s="277"/>
      <c r="D204" s="242" t="s">
        <v>277</v>
      </c>
      <c r="E204" s="278" t="s">
        <v>1</v>
      </c>
      <c r="F204" s="279" t="s">
        <v>354</v>
      </c>
      <c r="G204" s="277"/>
      <c r="H204" s="280">
        <v>48</v>
      </c>
      <c r="I204" s="281"/>
      <c r="J204" s="277"/>
      <c r="K204" s="277"/>
      <c r="L204" s="282"/>
      <c r="M204" s="283"/>
      <c r="N204" s="284"/>
      <c r="O204" s="284"/>
      <c r="P204" s="284"/>
      <c r="Q204" s="284"/>
      <c r="R204" s="284"/>
      <c r="S204" s="284"/>
      <c r="T204" s="28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86" t="s">
        <v>277</v>
      </c>
      <c r="AU204" s="286" t="s">
        <v>93</v>
      </c>
      <c r="AV204" s="15" t="s">
        <v>211</v>
      </c>
      <c r="AW204" s="15" t="s">
        <v>38</v>
      </c>
      <c r="AX204" s="15" t="s">
        <v>91</v>
      </c>
      <c r="AY204" s="286" t="s">
        <v>189</v>
      </c>
    </row>
    <row r="205" s="2" customFormat="1" ht="16.5" customHeight="1">
      <c r="A205" s="40"/>
      <c r="B205" s="41"/>
      <c r="C205" s="287" t="s">
        <v>447</v>
      </c>
      <c r="D205" s="287" t="s">
        <v>363</v>
      </c>
      <c r="E205" s="288" t="s">
        <v>1932</v>
      </c>
      <c r="F205" s="289" t="s">
        <v>1933</v>
      </c>
      <c r="G205" s="290" t="s">
        <v>289</v>
      </c>
      <c r="H205" s="291">
        <v>52.799999999999997</v>
      </c>
      <c r="I205" s="292"/>
      <c r="J205" s="293">
        <f>ROUND(I205*H205,2)</f>
        <v>0</v>
      </c>
      <c r="K205" s="289" t="s">
        <v>196</v>
      </c>
      <c r="L205" s="294"/>
      <c r="M205" s="295" t="s">
        <v>1</v>
      </c>
      <c r="N205" s="296" t="s">
        <v>48</v>
      </c>
      <c r="O205" s="93"/>
      <c r="P205" s="238">
        <f>O205*H205</f>
        <v>0</v>
      </c>
      <c r="Q205" s="238">
        <v>0.065670000000000006</v>
      </c>
      <c r="R205" s="238">
        <f>Q205*H205</f>
        <v>3.4673760000000002</v>
      </c>
      <c r="S205" s="238">
        <v>0</v>
      </c>
      <c r="T205" s="239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40" t="s">
        <v>234</v>
      </c>
      <c r="AT205" s="240" t="s">
        <v>363</v>
      </c>
      <c r="AU205" s="240" t="s">
        <v>93</v>
      </c>
      <c r="AY205" s="18" t="s">
        <v>189</v>
      </c>
      <c r="BE205" s="241">
        <f>IF(N205="základní",J205,0)</f>
        <v>0</v>
      </c>
      <c r="BF205" s="241">
        <f>IF(N205="snížená",J205,0)</f>
        <v>0</v>
      </c>
      <c r="BG205" s="241">
        <f>IF(N205="zákl. přenesená",J205,0)</f>
        <v>0</v>
      </c>
      <c r="BH205" s="241">
        <f>IF(N205="sníž. přenesená",J205,0)</f>
        <v>0</v>
      </c>
      <c r="BI205" s="241">
        <f>IF(N205="nulová",J205,0)</f>
        <v>0</v>
      </c>
      <c r="BJ205" s="18" t="s">
        <v>91</v>
      </c>
      <c r="BK205" s="241">
        <f>ROUND(I205*H205,2)</f>
        <v>0</v>
      </c>
      <c r="BL205" s="18" t="s">
        <v>211</v>
      </c>
      <c r="BM205" s="240" t="s">
        <v>1934</v>
      </c>
    </row>
    <row r="206" s="13" customFormat="1">
      <c r="A206" s="13"/>
      <c r="B206" s="251"/>
      <c r="C206" s="252"/>
      <c r="D206" s="242" t="s">
        <v>277</v>
      </c>
      <c r="E206" s="252"/>
      <c r="F206" s="253" t="s">
        <v>1928</v>
      </c>
      <c r="G206" s="252"/>
      <c r="H206" s="254">
        <v>52.799999999999997</v>
      </c>
      <c r="I206" s="255"/>
      <c r="J206" s="252"/>
      <c r="K206" s="252"/>
      <c r="L206" s="256"/>
      <c r="M206" s="257"/>
      <c r="N206" s="258"/>
      <c r="O206" s="258"/>
      <c r="P206" s="258"/>
      <c r="Q206" s="258"/>
      <c r="R206" s="258"/>
      <c r="S206" s="258"/>
      <c r="T206" s="259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60" t="s">
        <v>277</v>
      </c>
      <c r="AU206" s="260" t="s">
        <v>93</v>
      </c>
      <c r="AV206" s="13" t="s">
        <v>93</v>
      </c>
      <c r="AW206" s="13" t="s">
        <v>4</v>
      </c>
      <c r="AX206" s="13" t="s">
        <v>91</v>
      </c>
      <c r="AY206" s="260" t="s">
        <v>189</v>
      </c>
    </row>
    <row r="207" s="2" customFormat="1" ht="16.5" customHeight="1">
      <c r="A207" s="40"/>
      <c r="B207" s="41"/>
      <c r="C207" s="229" t="s">
        <v>452</v>
      </c>
      <c r="D207" s="229" t="s">
        <v>192</v>
      </c>
      <c r="E207" s="230" t="s">
        <v>1935</v>
      </c>
      <c r="F207" s="231" t="s">
        <v>1936</v>
      </c>
      <c r="G207" s="232" t="s">
        <v>289</v>
      </c>
      <c r="H207" s="233">
        <v>351</v>
      </c>
      <c r="I207" s="234"/>
      <c r="J207" s="235">
        <f>ROUND(I207*H207,2)</f>
        <v>0</v>
      </c>
      <c r="K207" s="231" t="s">
        <v>196</v>
      </c>
      <c r="L207" s="46"/>
      <c r="M207" s="236" t="s">
        <v>1</v>
      </c>
      <c r="N207" s="237" t="s">
        <v>48</v>
      </c>
      <c r="O207" s="93"/>
      <c r="P207" s="238">
        <f>O207*H207</f>
        <v>0</v>
      </c>
      <c r="Q207" s="238">
        <v>0.1295</v>
      </c>
      <c r="R207" s="238">
        <f>Q207*H207</f>
        <v>45.454500000000003</v>
      </c>
      <c r="S207" s="238">
        <v>0</v>
      </c>
      <c r="T207" s="239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40" t="s">
        <v>211</v>
      </c>
      <c r="AT207" s="240" t="s">
        <v>192</v>
      </c>
      <c r="AU207" s="240" t="s">
        <v>93</v>
      </c>
      <c r="AY207" s="18" t="s">
        <v>189</v>
      </c>
      <c r="BE207" s="241">
        <f>IF(N207="základní",J207,0)</f>
        <v>0</v>
      </c>
      <c r="BF207" s="241">
        <f>IF(N207="snížená",J207,0)</f>
        <v>0</v>
      </c>
      <c r="BG207" s="241">
        <f>IF(N207="zákl. přenesená",J207,0)</f>
        <v>0</v>
      </c>
      <c r="BH207" s="241">
        <f>IF(N207="sníž. přenesená",J207,0)</f>
        <v>0</v>
      </c>
      <c r="BI207" s="241">
        <f>IF(N207="nulová",J207,0)</f>
        <v>0</v>
      </c>
      <c r="BJ207" s="18" t="s">
        <v>91</v>
      </c>
      <c r="BK207" s="241">
        <f>ROUND(I207*H207,2)</f>
        <v>0</v>
      </c>
      <c r="BL207" s="18" t="s">
        <v>211</v>
      </c>
      <c r="BM207" s="240" t="s">
        <v>1937</v>
      </c>
    </row>
    <row r="208" s="13" customFormat="1">
      <c r="A208" s="13"/>
      <c r="B208" s="251"/>
      <c r="C208" s="252"/>
      <c r="D208" s="242" t="s">
        <v>277</v>
      </c>
      <c r="E208" s="275" t="s">
        <v>1</v>
      </c>
      <c r="F208" s="253" t="s">
        <v>1938</v>
      </c>
      <c r="G208" s="252"/>
      <c r="H208" s="254">
        <v>351</v>
      </c>
      <c r="I208" s="255"/>
      <c r="J208" s="252"/>
      <c r="K208" s="252"/>
      <c r="L208" s="256"/>
      <c r="M208" s="257"/>
      <c r="N208" s="258"/>
      <c r="O208" s="258"/>
      <c r="P208" s="258"/>
      <c r="Q208" s="258"/>
      <c r="R208" s="258"/>
      <c r="S208" s="258"/>
      <c r="T208" s="259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60" t="s">
        <v>277</v>
      </c>
      <c r="AU208" s="260" t="s">
        <v>93</v>
      </c>
      <c r="AV208" s="13" t="s">
        <v>93</v>
      </c>
      <c r="AW208" s="13" t="s">
        <v>38</v>
      </c>
      <c r="AX208" s="13" t="s">
        <v>83</v>
      </c>
      <c r="AY208" s="260" t="s">
        <v>189</v>
      </c>
    </row>
    <row r="209" s="15" customFormat="1">
      <c r="A209" s="15"/>
      <c r="B209" s="276"/>
      <c r="C209" s="277"/>
      <c r="D209" s="242" t="s">
        <v>277</v>
      </c>
      <c r="E209" s="278" t="s">
        <v>1</v>
      </c>
      <c r="F209" s="279" t="s">
        <v>354</v>
      </c>
      <c r="G209" s="277"/>
      <c r="H209" s="280">
        <v>351</v>
      </c>
      <c r="I209" s="281"/>
      <c r="J209" s="277"/>
      <c r="K209" s="277"/>
      <c r="L209" s="282"/>
      <c r="M209" s="283"/>
      <c r="N209" s="284"/>
      <c r="O209" s="284"/>
      <c r="P209" s="284"/>
      <c r="Q209" s="284"/>
      <c r="R209" s="284"/>
      <c r="S209" s="284"/>
      <c r="T209" s="28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86" t="s">
        <v>277</v>
      </c>
      <c r="AU209" s="286" t="s">
        <v>93</v>
      </c>
      <c r="AV209" s="15" t="s">
        <v>211</v>
      </c>
      <c r="AW209" s="15" t="s">
        <v>38</v>
      </c>
      <c r="AX209" s="15" t="s">
        <v>91</v>
      </c>
      <c r="AY209" s="286" t="s">
        <v>189</v>
      </c>
    </row>
    <row r="210" s="2" customFormat="1" ht="16.5" customHeight="1">
      <c r="A210" s="40"/>
      <c r="B210" s="41"/>
      <c r="C210" s="287" t="s">
        <v>457</v>
      </c>
      <c r="D210" s="287" t="s">
        <v>363</v>
      </c>
      <c r="E210" s="288" t="s">
        <v>1939</v>
      </c>
      <c r="F210" s="289" t="s">
        <v>1940</v>
      </c>
      <c r="G210" s="290" t="s">
        <v>289</v>
      </c>
      <c r="H210" s="291">
        <v>386.10000000000002</v>
      </c>
      <c r="I210" s="292"/>
      <c r="J210" s="293">
        <f>ROUND(I210*H210,2)</f>
        <v>0</v>
      </c>
      <c r="K210" s="289" t="s">
        <v>196</v>
      </c>
      <c r="L210" s="294"/>
      <c r="M210" s="295" t="s">
        <v>1</v>
      </c>
      <c r="N210" s="296" t="s">
        <v>48</v>
      </c>
      <c r="O210" s="93"/>
      <c r="P210" s="238">
        <f>O210*H210</f>
        <v>0</v>
      </c>
      <c r="Q210" s="238">
        <v>0.056120000000000003</v>
      </c>
      <c r="R210" s="238">
        <f>Q210*H210</f>
        <v>21.667932000000004</v>
      </c>
      <c r="S210" s="238">
        <v>0</v>
      </c>
      <c r="T210" s="239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40" t="s">
        <v>234</v>
      </c>
      <c r="AT210" s="240" t="s">
        <v>363</v>
      </c>
      <c r="AU210" s="240" t="s">
        <v>93</v>
      </c>
      <c r="AY210" s="18" t="s">
        <v>189</v>
      </c>
      <c r="BE210" s="241">
        <f>IF(N210="základní",J210,0)</f>
        <v>0</v>
      </c>
      <c r="BF210" s="241">
        <f>IF(N210="snížená",J210,0)</f>
        <v>0</v>
      </c>
      <c r="BG210" s="241">
        <f>IF(N210="zákl. přenesená",J210,0)</f>
        <v>0</v>
      </c>
      <c r="BH210" s="241">
        <f>IF(N210="sníž. přenesená",J210,0)</f>
        <v>0</v>
      </c>
      <c r="BI210" s="241">
        <f>IF(N210="nulová",J210,0)</f>
        <v>0</v>
      </c>
      <c r="BJ210" s="18" t="s">
        <v>91</v>
      </c>
      <c r="BK210" s="241">
        <f>ROUND(I210*H210,2)</f>
        <v>0</v>
      </c>
      <c r="BL210" s="18" t="s">
        <v>211</v>
      </c>
      <c r="BM210" s="240" t="s">
        <v>1941</v>
      </c>
    </row>
    <row r="211" s="13" customFormat="1">
      <c r="A211" s="13"/>
      <c r="B211" s="251"/>
      <c r="C211" s="252"/>
      <c r="D211" s="242" t="s">
        <v>277</v>
      </c>
      <c r="E211" s="252"/>
      <c r="F211" s="253" t="s">
        <v>1942</v>
      </c>
      <c r="G211" s="252"/>
      <c r="H211" s="254">
        <v>386.10000000000002</v>
      </c>
      <c r="I211" s="255"/>
      <c r="J211" s="252"/>
      <c r="K211" s="252"/>
      <c r="L211" s="256"/>
      <c r="M211" s="257"/>
      <c r="N211" s="258"/>
      <c r="O211" s="258"/>
      <c r="P211" s="258"/>
      <c r="Q211" s="258"/>
      <c r="R211" s="258"/>
      <c r="S211" s="258"/>
      <c r="T211" s="259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60" t="s">
        <v>277</v>
      </c>
      <c r="AU211" s="260" t="s">
        <v>93</v>
      </c>
      <c r="AV211" s="13" t="s">
        <v>93</v>
      </c>
      <c r="AW211" s="13" t="s">
        <v>4</v>
      </c>
      <c r="AX211" s="13" t="s">
        <v>91</v>
      </c>
      <c r="AY211" s="260" t="s">
        <v>189</v>
      </c>
    </row>
    <row r="212" s="2" customFormat="1" ht="16.5" customHeight="1">
      <c r="A212" s="40"/>
      <c r="B212" s="41"/>
      <c r="C212" s="229" t="s">
        <v>461</v>
      </c>
      <c r="D212" s="229" t="s">
        <v>192</v>
      </c>
      <c r="E212" s="230" t="s">
        <v>1943</v>
      </c>
      <c r="F212" s="231" t="s">
        <v>1944</v>
      </c>
      <c r="G212" s="232" t="s">
        <v>289</v>
      </c>
      <c r="H212" s="233">
        <v>48.5</v>
      </c>
      <c r="I212" s="234"/>
      <c r="J212" s="235">
        <f>ROUND(I212*H212,2)</f>
        <v>0</v>
      </c>
      <c r="K212" s="231" t="s">
        <v>196</v>
      </c>
      <c r="L212" s="46"/>
      <c r="M212" s="236" t="s">
        <v>1</v>
      </c>
      <c r="N212" s="237" t="s">
        <v>48</v>
      </c>
      <c r="O212" s="93"/>
      <c r="P212" s="238">
        <f>O212*H212</f>
        <v>0</v>
      </c>
      <c r="Q212" s="238">
        <v>0.10095</v>
      </c>
      <c r="R212" s="238">
        <f>Q212*H212</f>
        <v>4.8960749999999997</v>
      </c>
      <c r="S212" s="238">
        <v>0</v>
      </c>
      <c r="T212" s="239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40" t="s">
        <v>211</v>
      </c>
      <c r="AT212" s="240" t="s">
        <v>192</v>
      </c>
      <c r="AU212" s="240" t="s">
        <v>93</v>
      </c>
      <c r="AY212" s="18" t="s">
        <v>189</v>
      </c>
      <c r="BE212" s="241">
        <f>IF(N212="základní",J212,0)</f>
        <v>0</v>
      </c>
      <c r="BF212" s="241">
        <f>IF(N212="snížená",J212,0)</f>
        <v>0</v>
      </c>
      <c r="BG212" s="241">
        <f>IF(N212="zákl. přenesená",J212,0)</f>
        <v>0</v>
      </c>
      <c r="BH212" s="241">
        <f>IF(N212="sníž. přenesená",J212,0)</f>
        <v>0</v>
      </c>
      <c r="BI212" s="241">
        <f>IF(N212="nulová",J212,0)</f>
        <v>0</v>
      </c>
      <c r="BJ212" s="18" t="s">
        <v>91</v>
      </c>
      <c r="BK212" s="241">
        <f>ROUND(I212*H212,2)</f>
        <v>0</v>
      </c>
      <c r="BL212" s="18" t="s">
        <v>211</v>
      </c>
      <c r="BM212" s="240" t="s">
        <v>1945</v>
      </c>
    </row>
    <row r="213" s="13" customFormat="1">
      <c r="A213" s="13"/>
      <c r="B213" s="251"/>
      <c r="C213" s="252"/>
      <c r="D213" s="242" t="s">
        <v>277</v>
      </c>
      <c r="E213" s="275" t="s">
        <v>1</v>
      </c>
      <c r="F213" s="253" t="s">
        <v>1946</v>
      </c>
      <c r="G213" s="252"/>
      <c r="H213" s="254">
        <v>48.5</v>
      </c>
      <c r="I213" s="255"/>
      <c r="J213" s="252"/>
      <c r="K213" s="252"/>
      <c r="L213" s="256"/>
      <c r="M213" s="257"/>
      <c r="N213" s="258"/>
      <c r="O213" s="258"/>
      <c r="P213" s="258"/>
      <c r="Q213" s="258"/>
      <c r="R213" s="258"/>
      <c r="S213" s="258"/>
      <c r="T213" s="259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60" t="s">
        <v>277</v>
      </c>
      <c r="AU213" s="260" t="s">
        <v>93</v>
      </c>
      <c r="AV213" s="13" t="s">
        <v>93</v>
      </c>
      <c r="AW213" s="13" t="s">
        <v>38</v>
      </c>
      <c r="AX213" s="13" t="s">
        <v>83</v>
      </c>
      <c r="AY213" s="260" t="s">
        <v>189</v>
      </c>
    </row>
    <row r="214" s="15" customFormat="1">
      <c r="A214" s="15"/>
      <c r="B214" s="276"/>
      <c r="C214" s="277"/>
      <c r="D214" s="242" t="s">
        <v>277</v>
      </c>
      <c r="E214" s="278" t="s">
        <v>1</v>
      </c>
      <c r="F214" s="279" t="s">
        <v>354</v>
      </c>
      <c r="G214" s="277"/>
      <c r="H214" s="280">
        <v>48.5</v>
      </c>
      <c r="I214" s="281"/>
      <c r="J214" s="277"/>
      <c r="K214" s="277"/>
      <c r="L214" s="282"/>
      <c r="M214" s="283"/>
      <c r="N214" s="284"/>
      <c r="O214" s="284"/>
      <c r="P214" s="284"/>
      <c r="Q214" s="284"/>
      <c r="R214" s="284"/>
      <c r="S214" s="284"/>
      <c r="T214" s="28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T214" s="286" t="s">
        <v>277</v>
      </c>
      <c r="AU214" s="286" t="s">
        <v>93</v>
      </c>
      <c r="AV214" s="15" t="s">
        <v>211</v>
      </c>
      <c r="AW214" s="15" t="s">
        <v>38</v>
      </c>
      <c r="AX214" s="15" t="s">
        <v>91</v>
      </c>
      <c r="AY214" s="286" t="s">
        <v>189</v>
      </c>
    </row>
    <row r="215" s="2" customFormat="1" ht="16.5" customHeight="1">
      <c r="A215" s="40"/>
      <c r="B215" s="41"/>
      <c r="C215" s="287" t="s">
        <v>467</v>
      </c>
      <c r="D215" s="287" t="s">
        <v>363</v>
      </c>
      <c r="E215" s="288" t="s">
        <v>1947</v>
      </c>
      <c r="F215" s="289" t="s">
        <v>1948</v>
      </c>
      <c r="G215" s="290" t="s">
        <v>289</v>
      </c>
      <c r="H215" s="291">
        <v>53.350000000000001</v>
      </c>
      <c r="I215" s="292"/>
      <c r="J215" s="293">
        <f>ROUND(I215*H215,2)</f>
        <v>0</v>
      </c>
      <c r="K215" s="289" t="s">
        <v>196</v>
      </c>
      <c r="L215" s="294"/>
      <c r="M215" s="295" t="s">
        <v>1</v>
      </c>
      <c r="N215" s="296" t="s">
        <v>48</v>
      </c>
      <c r="O215" s="93"/>
      <c r="P215" s="238">
        <f>O215*H215</f>
        <v>0</v>
      </c>
      <c r="Q215" s="238">
        <v>0.024</v>
      </c>
      <c r="R215" s="238">
        <f>Q215*H215</f>
        <v>1.2804</v>
      </c>
      <c r="S215" s="238">
        <v>0</v>
      </c>
      <c r="T215" s="239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40" t="s">
        <v>234</v>
      </c>
      <c r="AT215" s="240" t="s">
        <v>363</v>
      </c>
      <c r="AU215" s="240" t="s">
        <v>93</v>
      </c>
      <c r="AY215" s="18" t="s">
        <v>189</v>
      </c>
      <c r="BE215" s="241">
        <f>IF(N215="základní",J215,0)</f>
        <v>0</v>
      </c>
      <c r="BF215" s="241">
        <f>IF(N215="snížená",J215,0)</f>
        <v>0</v>
      </c>
      <c r="BG215" s="241">
        <f>IF(N215="zákl. přenesená",J215,0)</f>
        <v>0</v>
      </c>
      <c r="BH215" s="241">
        <f>IF(N215="sníž. přenesená",J215,0)</f>
        <v>0</v>
      </c>
      <c r="BI215" s="241">
        <f>IF(N215="nulová",J215,0)</f>
        <v>0</v>
      </c>
      <c r="BJ215" s="18" t="s">
        <v>91</v>
      </c>
      <c r="BK215" s="241">
        <f>ROUND(I215*H215,2)</f>
        <v>0</v>
      </c>
      <c r="BL215" s="18" t="s">
        <v>211</v>
      </c>
      <c r="BM215" s="240" t="s">
        <v>1949</v>
      </c>
    </row>
    <row r="216" s="13" customFormat="1">
      <c r="A216" s="13"/>
      <c r="B216" s="251"/>
      <c r="C216" s="252"/>
      <c r="D216" s="242" t="s">
        <v>277</v>
      </c>
      <c r="E216" s="252"/>
      <c r="F216" s="253" t="s">
        <v>1950</v>
      </c>
      <c r="G216" s="252"/>
      <c r="H216" s="254">
        <v>53.350000000000001</v>
      </c>
      <c r="I216" s="255"/>
      <c r="J216" s="252"/>
      <c r="K216" s="252"/>
      <c r="L216" s="256"/>
      <c r="M216" s="257"/>
      <c r="N216" s="258"/>
      <c r="O216" s="258"/>
      <c r="P216" s="258"/>
      <c r="Q216" s="258"/>
      <c r="R216" s="258"/>
      <c r="S216" s="258"/>
      <c r="T216" s="259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60" t="s">
        <v>277</v>
      </c>
      <c r="AU216" s="260" t="s">
        <v>93</v>
      </c>
      <c r="AV216" s="13" t="s">
        <v>93</v>
      </c>
      <c r="AW216" s="13" t="s">
        <v>4</v>
      </c>
      <c r="AX216" s="13" t="s">
        <v>91</v>
      </c>
      <c r="AY216" s="260" t="s">
        <v>189</v>
      </c>
    </row>
    <row r="217" s="2" customFormat="1" ht="16.5" customHeight="1">
      <c r="A217" s="40"/>
      <c r="B217" s="41"/>
      <c r="C217" s="287" t="s">
        <v>474</v>
      </c>
      <c r="D217" s="287" t="s">
        <v>363</v>
      </c>
      <c r="E217" s="288" t="s">
        <v>1951</v>
      </c>
      <c r="F217" s="289" t="s">
        <v>1952</v>
      </c>
      <c r="G217" s="290" t="s">
        <v>269</v>
      </c>
      <c r="H217" s="291">
        <v>37.149999999999999</v>
      </c>
      <c r="I217" s="292"/>
      <c r="J217" s="293">
        <f>ROUND(I217*H217,2)</f>
        <v>0</v>
      </c>
      <c r="K217" s="289" t="s">
        <v>196</v>
      </c>
      <c r="L217" s="294"/>
      <c r="M217" s="295" t="s">
        <v>1</v>
      </c>
      <c r="N217" s="296" t="s">
        <v>48</v>
      </c>
      <c r="O217" s="93"/>
      <c r="P217" s="238">
        <f>O217*H217</f>
        <v>0</v>
      </c>
      <c r="Q217" s="238">
        <v>2.4289999999999998</v>
      </c>
      <c r="R217" s="238">
        <f>Q217*H217</f>
        <v>90.237349999999992</v>
      </c>
      <c r="S217" s="238">
        <v>0</v>
      </c>
      <c r="T217" s="239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40" t="s">
        <v>234</v>
      </c>
      <c r="AT217" s="240" t="s">
        <v>363</v>
      </c>
      <c r="AU217" s="240" t="s">
        <v>93</v>
      </c>
      <c r="AY217" s="18" t="s">
        <v>189</v>
      </c>
      <c r="BE217" s="241">
        <f>IF(N217="základní",J217,0)</f>
        <v>0</v>
      </c>
      <c r="BF217" s="241">
        <f>IF(N217="snížená",J217,0)</f>
        <v>0</v>
      </c>
      <c r="BG217" s="241">
        <f>IF(N217="zákl. přenesená",J217,0)</f>
        <v>0</v>
      </c>
      <c r="BH217" s="241">
        <f>IF(N217="sníž. přenesená",J217,0)</f>
        <v>0</v>
      </c>
      <c r="BI217" s="241">
        <f>IF(N217="nulová",J217,0)</f>
        <v>0</v>
      </c>
      <c r="BJ217" s="18" t="s">
        <v>91</v>
      </c>
      <c r="BK217" s="241">
        <f>ROUND(I217*H217,2)</f>
        <v>0</v>
      </c>
      <c r="BL217" s="18" t="s">
        <v>211</v>
      </c>
      <c r="BM217" s="240" t="s">
        <v>1953</v>
      </c>
    </row>
    <row r="218" s="12" customFormat="1" ht="22.8" customHeight="1">
      <c r="A218" s="12"/>
      <c r="B218" s="213"/>
      <c r="C218" s="214"/>
      <c r="D218" s="215" t="s">
        <v>82</v>
      </c>
      <c r="E218" s="227" t="s">
        <v>952</v>
      </c>
      <c r="F218" s="227" t="s">
        <v>953</v>
      </c>
      <c r="G218" s="214"/>
      <c r="H218" s="214"/>
      <c r="I218" s="217"/>
      <c r="J218" s="228">
        <f>BK218</f>
        <v>0</v>
      </c>
      <c r="K218" s="214"/>
      <c r="L218" s="219"/>
      <c r="M218" s="220"/>
      <c r="N218" s="221"/>
      <c r="O218" s="221"/>
      <c r="P218" s="222">
        <f>P219</f>
        <v>0</v>
      </c>
      <c r="Q218" s="221"/>
      <c r="R218" s="222">
        <f>R219</f>
        <v>0</v>
      </c>
      <c r="S218" s="221"/>
      <c r="T218" s="223">
        <f>T219</f>
        <v>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24" t="s">
        <v>91</v>
      </c>
      <c r="AT218" s="225" t="s">
        <v>82</v>
      </c>
      <c r="AU218" s="225" t="s">
        <v>91</v>
      </c>
      <c r="AY218" s="224" t="s">
        <v>189</v>
      </c>
      <c r="BK218" s="226">
        <f>BK219</f>
        <v>0</v>
      </c>
    </row>
    <row r="219" s="2" customFormat="1" ht="16.5" customHeight="1">
      <c r="A219" s="40"/>
      <c r="B219" s="41"/>
      <c r="C219" s="229" t="s">
        <v>478</v>
      </c>
      <c r="D219" s="229" t="s">
        <v>192</v>
      </c>
      <c r="E219" s="230" t="s">
        <v>1954</v>
      </c>
      <c r="F219" s="231" t="s">
        <v>1955</v>
      </c>
      <c r="G219" s="232" t="s">
        <v>302</v>
      </c>
      <c r="H219" s="233">
        <v>693.12300000000005</v>
      </c>
      <c r="I219" s="234"/>
      <c r="J219" s="235">
        <f>ROUND(I219*H219,2)</f>
        <v>0</v>
      </c>
      <c r="K219" s="231" t="s">
        <v>196</v>
      </c>
      <c r="L219" s="46"/>
      <c r="M219" s="236" t="s">
        <v>1</v>
      </c>
      <c r="N219" s="237" t="s">
        <v>48</v>
      </c>
      <c r="O219" s="93"/>
      <c r="P219" s="238">
        <f>O219*H219</f>
        <v>0</v>
      </c>
      <c r="Q219" s="238">
        <v>0</v>
      </c>
      <c r="R219" s="238">
        <f>Q219*H219</f>
        <v>0</v>
      </c>
      <c r="S219" s="238">
        <v>0</v>
      </c>
      <c r="T219" s="239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40" t="s">
        <v>211</v>
      </c>
      <c r="AT219" s="240" t="s">
        <v>192</v>
      </c>
      <c r="AU219" s="240" t="s">
        <v>93</v>
      </c>
      <c r="AY219" s="18" t="s">
        <v>189</v>
      </c>
      <c r="BE219" s="241">
        <f>IF(N219="základní",J219,0)</f>
        <v>0</v>
      </c>
      <c r="BF219" s="241">
        <f>IF(N219="snížená",J219,0)</f>
        <v>0</v>
      </c>
      <c r="BG219" s="241">
        <f>IF(N219="zákl. přenesená",J219,0)</f>
        <v>0</v>
      </c>
      <c r="BH219" s="241">
        <f>IF(N219="sníž. přenesená",J219,0)</f>
        <v>0</v>
      </c>
      <c r="BI219" s="241">
        <f>IF(N219="nulová",J219,0)</f>
        <v>0</v>
      </c>
      <c r="BJ219" s="18" t="s">
        <v>91</v>
      </c>
      <c r="BK219" s="241">
        <f>ROUND(I219*H219,2)</f>
        <v>0</v>
      </c>
      <c r="BL219" s="18" t="s">
        <v>211</v>
      </c>
      <c r="BM219" s="240" t="s">
        <v>1956</v>
      </c>
    </row>
    <row r="220" s="12" customFormat="1" ht="25.92" customHeight="1">
      <c r="A220" s="12"/>
      <c r="B220" s="213"/>
      <c r="C220" s="214"/>
      <c r="D220" s="215" t="s">
        <v>82</v>
      </c>
      <c r="E220" s="216" t="s">
        <v>958</v>
      </c>
      <c r="F220" s="216" t="s">
        <v>959</v>
      </c>
      <c r="G220" s="214"/>
      <c r="H220" s="214"/>
      <c r="I220" s="217"/>
      <c r="J220" s="218">
        <f>BK220</f>
        <v>0</v>
      </c>
      <c r="K220" s="214"/>
      <c r="L220" s="219"/>
      <c r="M220" s="220"/>
      <c r="N220" s="221"/>
      <c r="O220" s="221"/>
      <c r="P220" s="222">
        <f>P221</f>
        <v>0</v>
      </c>
      <c r="Q220" s="221"/>
      <c r="R220" s="222">
        <f>R221</f>
        <v>0.86501000000000006</v>
      </c>
      <c r="S220" s="221"/>
      <c r="T220" s="223">
        <f>T221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224" t="s">
        <v>93</v>
      </c>
      <c r="AT220" s="225" t="s">
        <v>82</v>
      </c>
      <c r="AU220" s="225" t="s">
        <v>83</v>
      </c>
      <c r="AY220" s="224" t="s">
        <v>189</v>
      </c>
      <c r="BK220" s="226">
        <f>BK221</f>
        <v>0</v>
      </c>
    </row>
    <row r="221" s="12" customFormat="1" ht="22.8" customHeight="1">
      <c r="A221" s="12"/>
      <c r="B221" s="213"/>
      <c r="C221" s="214"/>
      <c r="D221" s="215" t="s">
        <v>82</v>
      </c>
      <c r="E221" s="227" t="s">
        <v>1350</v>
      </c>
      <c r="F221" s="227" t="s">
        <v>1351</v>
      </c>
      <c r="G221" s="214"/>
      <c r="H221" s="214"/>
      <c r="I221" s="217"/>
      <c r="J221" s="228">
        <f>BK221</f>
        <v>0</v>
      </c>
      <c r="K221" s="214"/>
      <c r="L221" s="219"/>
      <c r="M221" s="220"/>
      <c r="N221" s="221"/>
      <c r="O221" s="221"/>
      <c r="P221" s="222">
        <f>SUM(P222:P226)</f>
        <v>0</v>
      </c>
      <c r="Q221" s="221"/>
      <c r="R221" s="222">
        <f>SUM(R222:R226)</f>
        <v>0.86501000000000006</v>
      </c>
      <c r="S221" s="221"/>
      <c r="T221" s="223">
        <f>SUM(T222:T226)</f>
        <v>0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224" t="s">
        <v>93</v>
      </c>
      <c r="AT221" s="225" t="s">
        <v>82</v>
      </c>
      <c r="AU221" s="225" t="s">
        <v>91</v>
      </c>
      <c r="AY221" s="224" t="s">
        <v>189</v>
      </c>
      <c r="BK221" s="226">
        <f>SUM(BK222:BK226)</f>
        <v>0</v>
      </c>
    </row>
    <row r="222" s="2" customFormat="1" ht="16.5" customHeight="1">
      <c r="A222" s="40"/>
      <c r="B222" s="41"/>
      <c r="C222" s="229" t="s">
        <v>484</v>
      </c>
      <c r="D222" s="229" t="s">
        <v>192</v>
      </c>
      <c r="E222" s="230" t="s">
        <v>1353</v>
      </c>
      <c r="F222" s="231" t="s">
        <v>1354</v>
      </c>
      <c r="G222" s="232" t="s">
        <v>1355</v>
      </c>
      <c r="H222" s="233">
        <v>865.00999999999999</v>
      </c>
      <c r="I222" s="234"/>
      <c r="J222" s="235">
        <f>ROUND(I222*H222,2)</f>
        <v>0</v>
      </c>
      <c r="K222" s="231" t="s">
        <v>303</v>
      </c>
      <c r="L222" s="46"/>
      <c r="M222" s="236" t="s">
        <v>1</v>
      </c>
      <c r="N222" s="237" t="s">
        <v>48</v>
      </c>
      <c r="O222" s="93"/>
      <c r="P222" s="238">
        <f>O222*H222</f>
        <v>0</v>
      </c>
      <c r="Q222" s="238">
        <v>0.001</v>
      </c>
      <c r="R222" s="238">
        <f>Q222*H222</f>
        <v>0.86501000000000006</v>
      </c>
      <c r="S222" s="238">
        <v>0</v>
      </c>
      <c r="T222" s="239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40" t="s">
        <v>407</v>
      </c>
      <c r="AT222" s="240" t="s">
        <v>192</v>
      </c>
      <c r="AU222" s="240" t="s">
        <v>93</v>
      </c>
      <c r="AY222" s="18" t="s">
        <v>189</v>
      </c>
      <c r="BE222" s="241">
        <f>IF(N222="základní",J222,0)</f>
        <v>0</v>
      </c>
      <c r="BF222" s="241">
        <f>IF(N222="snížená",J222,0)</f>
        <v>0</v>
      </c>
      <c r="BG222" s="241">
        <f>IF(N222="zákl. přenesená",J222,0)</f>
        <v>0</v>
      </c>
      <c r="BH222" s="241">
        <f>IF(N222="sníž. přenesená",J222,0)</f>
        <v>0</v>
      </c>
      <c r="BI222" s="241">
        <f>IF(N222="nulová",J222,0)</f>
        <v>0</v>
      </c>
      <c r="BJ222" s="18" t="s">
        <v>91</v>
      </c>
      <c r="BK222" s="241">
        <f>ROUND(I222*H222,2)</f>
        <v>0</v>
      </c>
      <c r="BL222" s="18" t="s">
        <v>407</v>
      </c>
      <c r="BM222" s="240" t="s">
        <v>1957</v>
      </c>
    </row>
    <row r="223" s="2" customFormat="1">
      <c r="A223" s="40"/>
      <c r="B223" s="41"/>
      <c r="C223" s="42"/>
      <c r="D223" s="242" t="s">
        <v>199</v>
      </c>
      <c r="E223" s="42"/>
      <c r="F223" s="243" t="s">
        <v>1958</v>
      </c>
      <c r="G223" s="42"/>
      <c r="H223" s="42"/>
      <c r="I223" s="244"/>
      <c r="J223" s="42"/>
      <c r="K223" s="42"/>
      <c r="L223" s="46"/>
      <c r="M223" s="245"/>
      <c r="N223" s="246"/>
      <c r="O223" s="93"/>
      <c r="P223" s="93"/>
      <c r="Q223" s="93"/>
      <c r="R223" s="93"/>
      <c r="S223" s="93"/>
      <c r="T223" s="94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T223" s="18" t="s">
        <v>199</v>
      </c>
      <c r="AU223" s="18" t="s">
        <v>93</v>
      </c>
    </row>
    <row r="224" s="14" customFormat="1">
      <c r="A224" s="14"/>
      <c r="B224" s="265"/>
      <c r="C224" s="266"/>
      <c r="D224" s="242" t="s">
        <v>277</v>
      </c>
      <c r="E224" s="267" t="s">
        <v>1</v>
      </c>
      <c r="F224" s="268" t="s">
        <v>860</v>
      </c>
      <c r="G224" s="266"/>
      <c r="H224" s="267" t="s">
        <v>1</v>
      </c>
      <c r="I224" s="269"/>
      <c r="J224" s="266"/>
      <c r="K224" s="266"/>
      <c r="L224" s="270"/>
      <c r="M224" s="271"/>
      <c r="N224" s="272"/>
      <c r="O224" s="272"/>
      <c r="P224" s="272"/>
      <c r="Q224" s="272"/>
      <c r="R224" s="272"/>
      <c r="S224" s="272"/>
      <c r="T224" s="273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74" t="s">
        <v>277</v>
      </c>
      <c r="AU224" s="274" t="s">
        <v>93</v>
      </c>
      <c r="AV224" s="14" t="s">
        <v>91</v>
      </c>
      <c r="AW224" s="14" t="s">
        <v>38</v>
      </c>
      <c r="AX224" s="14" t="s">
        <v>83</v>
      </c>
      <c r="AY224" s="274" t="s">
        <v>189</v>
      </c>
    </row>
    <row r="225" s="13" customFormat="1">
      <c r="A225" s="13"/>
      <c r="B225" s="251"/>
      <c r="C225" s="252"/>
      <c r="D225" s="242" t="s">
        <v>277</v>
      </c>
      <c r="E225" s="275" t="s">
        <v>1</v>
      </c>
      <c r="F225" s="253" t="s">
        <v>1959</v>
      </c>
      <c r="G225" s="252"/>
      <c r="H225" s="254">
        <v>865.00999999999999</v>
      </c>
      <c r="I225" s="255"/>
      <c r="J225" s="252"/>
      <c r="K225" s="252"/>
      <c r="L225" s="256"/>
      <c r="M225" s="257"/>
      <c r="N225" s="258"/>
      <c r="O225" s="258"/>
      <c r="P225" s="258"/>
      <c r="Q225" s="258"/>
      <c r="R225" s="258"/>
      <c r="S225" s="258"/>
      <c r="T225" s="259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60" t="s">
        <v>277</v>
      </c>
      <c r="AU225" s="260" t="s">
        <v>93</v>
      </c>
      <c r="AV225" s="13" t="s">
        <v>93</v>
      </c>
      <c r="AW225" s="13" t="s">
        <v>38</v>
      </c>
      <c r="AX225" s="13" t="s">
        <v>83</v>
      </c>
      <c r="AY225" s="260" t="s">
        <v>189</v>
      </c>
    </row>
    <row r="226" s="15" customFormat="1">
      <c r="A226" s="15"/>
      <c r="B226" s="276"/>
      <c r="C226" s="277"/>
      <c r="D226" s="242" t="s">
        <v>277</v>
      </c>
      <c r="E226" s="278" t="s">
        <v>1</v>
      </c>
      <c r="F226" s="279" t="s">
        <v>354</v>
      </c>
      <c r="G226" s="277"/>
      <c r="H226" s="280">
        <v>865.00999999999999</v>
      </c>
      <c r="I226" s="281"/>
      <c r="J226" s="277"/>
      <c r="K226" s="277"/>
      <c r="L226" s="282"/>
      <c r="M226" s="283"/>
      <c r="N226" s="284"/>
      <c r="O226" s="284"/>
      <c r="P226" s="284"/>
      <c r="Q226" s="284"/>
      <c r="R226" s="284"/>
      <c r="S226" s="284"/>
      <c r="T226" s="28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T226" s="286" t="s">
        <v>277</v>
      </c>
      <c r="AU226" s="286" t="s">
        <v>93</v>
      </c>
      <c r="AV226" s="15" t="s">
        <v>211</v>
      </c>
      <c r="AW226" s="15" t="s">
        <v>38</v>
      </c>
      <c r="AX226" s="15" t="s">
        <v>91</v>
      </c>
      <c r="AY226" s="286" t="s">
        <v>189</v>
      </c>
    </row>
    <row r="227" s="12" customFormat="1" ht="25.92" customHeight="1">
      <c r="A227" s="12"/>
      <c r="B227" s="213"/>
      <c r="C227" s="214"/>
      <c r="D227" s="215" t="s">
        <v>82</v>
      </c>
      <c r="E227" s="216" t="s">
        <v>1716</v>
      </c>
      <c r="F227" s="216" t="s">
        <v>1716</v>
      </c>
      <c r="G227" s="214"/>
      <c r="H227" s="214"/>
      <c r="I227" s="217"/>
      <c r="J227" s="218">
        <f>BK227</f>
        <v>0</v>
      </c>
      <c r="K227" s="214"/>
      <c r="L227" s="219"/>
      <c r="M227" s="220"/>
      <c r="N227" s="221"/>
      <c r="O227" s="221"/>
      <c r="P227" s="222">
        <f>P228</f>
        <v>0</v>
      </c>
      <c r="Q227" s="221"/>
      <c r="R227" s="222">
        <f>R228</f>
        <v>0</v>
      </c>
      <c r="S227" s="221"/>
      <c r="T227" s="223">
        <f>T228</f>
        <v>0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224" t="s">
        <v>211</v>
      </c>
      <c r="AT227" s="225" t="s">
        <v>82</v>
      </c>
      <c r="AU227" s="225" t="s">
        <v>83</v>
      </c>
      <c r="AY227" s="224" t="s">
        <v>189</v>
      </c>
      <c r="BK227" s="226">
        <f>BK228</f>
        <v>0</v>
      </c>
    </row>
    <row r="228" s="12" customFormat="1" ht="22.8" customHeight="1">
      <c r="A228" s="12"/>
      <c r="B228" s="213"/>
      <c r="C228" s="214"/>
      <c r="D228" s="215" t="s">
        <v>82</v>
      </c>
      <c r="E228" s="227" t="s">
        <v>1960</v>
      </c>
      <c r="F228" s="227" t="s">
        <v>1961</v>
      </c>
      <c r="G228" s="214"/>
      <c r="H228" s="214"/>
      <c r="I228" s="217"/>
      <c r="J228" s="228">
        <f>BK228</f>
        <v>0</v>
      </c>
      <c r="K228" s="214"/>
      <c r="L228" s="219"/>
      <c r="M228" s="220"/>
      <c r="N228" s="221"/>
      <c r="O228" s="221"/>
      <c r="P228" s="222">
        <f>SUM(P229:P233)</f>
        <v>0</v>
      </c>
      <c r="Q228" s="221"/>
      <c r="R228" s="222">
        <f>SUM(R229:R233)</f>
        <v>0</v>
      </c>
      <c r="S228" s="221"/>
      <c r="T228" s="223">
        <f>SUM(T229:T233)</f>
        <v>0</v>
      </c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R228" s="224" t="s">
        <v>211</v>
      </c>
      <c r="AT228" s="225" t="s">
        <v>82</v>
      </c>
      <c r="AU228" s="225" t="s">
        <v>91</v>
      </c>
      <c r="AY228" s="224" t="s">
        <v>189</v>
      </c>
      <c r="BK228" s="226">
        <f>SUM(BK229:BK233)</f>
        <v>0</v>
      </c>
    </row>
    <row r="229" s="2" customFormat="1" ht="16.5" customHeight="1">
      <c r="A229" s="40"/>
      <c r="B229" s="41"/>
      <c r="C229" s="229" t="s">
        <v>489</v>
      </c>
      <c r="D229" s="229" t="s">
        <v>192</v>
      </c>
      <c r="E229" s="230" t="s">
        <v>1962</v>
      </c>
      <c r="F229" s="231" t="s">
        <v>1963</v>
      </c>
      <c r="G229" s="232" t="s">
        <v>262</v>
      </c>
      <c r="H229" s="233">
        <v>2</v>
      </c>
      <c r="I229" s="234"/>
      <c r="J229" s="235">
        <f>ROUND(I229*H229,2)</f>
        <v>0</v>
      </c>
      <c r="K229" s="231" t="s">
        <v>303</v>
      </c>
      <c r="L229" s="46"/>
      <c r="M229" s="236" t="s">
        <v>1</v>
      </c>
      <c r="N229" s="237" t="s">
        <v>48</v>
      </c>
      <c r="O229" s="93"/>
      <c r="P229" s="238">
        <f>O229*H229</f>
        <v>0</v>
      </c>
      <c r="Q229" s="238">
        <v>0</v>
      </c>
      <c r="R229" s="238">
        <f>Q229*H229</f>
        <v>0</v>
      </c>
      <c r="S229" s="238">
        <v>0</v>
      </c>
      <c r="T229" s="239">
        <f>S229*H229</f>
        <v>0</v>
      </c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R229" s="240" t="s">
        <v>1707</v>
      </c>
      <c r="AT229" s="240" t="s">
        <v>192</v>
      </c>
      <c r="AU229" s="240" t="s">
        <v>93</v>
      </c>
      <c r="AY229" s="18" t="s">
        <v>189</v>
      </c>
      <c r="BE229" s="241">
        <f>IF(N229="základní",J229,0)</f>
        <v>0</v>
      </c>
      <c r="BF229" s="241">
        <f>IF(N229="snížená",J229,0)</f>
        <v>0</v>
      </c>
      <c r="BG229" s="241">
        <f>IF(N229="zákl. přenesená",J229,0)</f>
        <v>0</v>
      </c>
      <c r="BH229" s="241">
        <f>IF(N229="sníž. přenesená",J229,0)</f>
        <v>0</v>
      </c>
      <c r="BI229" s="241">
        <f>IF(N229="nulová",J229,0)</f>
        <v>0</v>
      </c>
      <c r="BJ229" s="18" t="s">
        <v>91</v>
      </c>
      <c r="BK229" s="241">
        <f>ROUND(I229*H229,2)</f>
        <v>0</v>
      </c>
      <c r="BL229" s="18" t="s">
        <v>1707</v>
      </c>
      <c r="BM229" s="240" t="s">
        <v>1964</v>
      </c>
    </row>
    <row r="230" s="2" customFormat="1">
      <c r="A230" s="40"/>
      <c r="B230" s="41"/>
      <c r="C230" s="42"/>
      <c r="D230" s="242" t="s">
        <v>199</v>
      </c>
      <c r="E230" s="42"/>
      <c r="F230" s="243" t="s">
        <v>1965</v>
      </c>
      <c r="G230" s="42"/>
      <c r="H230" s="42"/>
      <c r="I230" s="244"/>
      <c r="J230" s="42"/>
      <c r="K230" s="42"/>
      <c r="L230" s="46"/>
      <c r="M230" s="245"/>
      <c r="N230" s="246"/>
      <c r="O230" s="93"/>
      <c r="P230" s="93"/>
      <c r="Q230" s="93"/>
      <c r="R230" s="93"/>
      <c r="S230" s="93"/>
      <c r="T230" s="94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T230" s="18" t="s">
        <v>199</v>
      </c>
      <c r="AU230" s="18" t="s">
        <v>93</v>
      </c>
    </row>
    <row r="231" s="14" customFormat="1">
      <c r="A231" s="14"/>
      <c r="B231" s="265"/>
      <c r="C231" s="266"/>
      <c r="D231" s="242" t="s">
        <v>277</v>
      </c>
      <c r="E231" s="267" t="s">
        <v>1</v>
      </c>
      <c r="F231" s="268" t="s">
        <v>1858</v>
      </c>
      <c r="G231" s="266"/>
      <c r="H231" s="267" t="s">
        <v>1</v>
      </c>
      <c r="I231" s="269"/>
      <c r="J231" s="266"/>
      <c r="K231" s="266"/>
      <c r="L231" s="270"/>
      <c r="M231" s="271"/>
      <c r="N231" s="272"/>
      <c r="O231" s="272"/>
      <c r="P231" s="272"/>
      <c r="Q231" s="272"/>
      <c r="R231" s="272"/>
      <c r="S231" s="272"/>
      <c r="T231" s="273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74" t="s">
        <v>277</v>
      </c>
      <c r="AU231" s="274" t="s">
        <v>93</v>
      </c>
      <c r="AV231" s="14" t="s">
        <v>91</v>
      </c>
      <c r="AW231" s="14" t="s">
        <v>38</v>
      </c>
      <c r="AX231" s="14" t="s">
        <v>83</v>
      </c>
      <c r="AY231" s="274" t="s">
        <v>189</v>
      </c>
    </row>
    <row r="232" s="13" customFormat="1">
      <c r="A232" s="13"/>
      <c r="B232" s="251"/>
      <c r="C232" s="252"/>
      <c r="D232" s="242" t="s">
        <v>277</v>
      </c>
      <c r="E232" s="275" t="s">
        <v>1</v>
      </c>
      <c r="F232" s="253" t="s">
        <v>1966</v>
      </c>
      <c r="G232" s="252"/>
      <c r="H232" s="254">
        <v>2</v>
      </c>
      <c r="I232" s="255"/>
      <c r="J232" s="252"/>
      <c r="K232" s="252"/>
      <c r="L232" s="256"/>
      <c r="M232" s="257"/>
      <c r="N232" s="258"/>
      <c r="O232" s="258"/>
      <c r="P232" s="258"/>
      <c r="Q232" s="258"/>
      <c r="R232" s="258"/>
      <c r="S232" s="258"/>
      <c r="T232" s="259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60" t="s">
        <v>277</v>
      </c>
      <c r="AU232" s="260" t="s">
        <v>93</v>
      </c>
      <c r="AV232" s="13" t="s">
        <v>93</v>
      </c>
      <c r="AW232" s="13" t="s">
        <v>38</v>
      </c>
      <c r="AX232" s="13" t="s">
        <v>83</v>
      </c>
      <c r="AY232" s="260" t="s">
        <v>189</v>
      </c>
    </row>
    <row r="233" s="15" customFormat="1">
      <c r="A233" s="15"/>
      <c r="B233" s="276"/>
      <c r="C233" s="277"/>
      <c r="D233" s="242" t="s">
        <v>277</v>
      </c>
      <c r="E233" s="278" t="s">
        <v>1</v>
      </c>
      <c r="F233" s="279" t="s">
        <v>354</v>
      </c>
      <c r="G233" s="277"/>
      <c r="H233" s="280">
        <v>2</v>
      </c>
      <c r="I233" s="281"/>
      <c r="J233" s="277"/>
      <c r="K233" s="277"/>
      <c r="L233" s="282"/>
      <c r="M233" s="310"/>
      <c r="N233" s="311"/>
      <c r="O233" s="311"/>
      <c r="P233" s="311"/>
      <c r="Q233" s="311"/>
      <c r="R233" s="311"/>
      <c r="S233" s="311"/>
      <c r="T233" s="312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86" t="s">
        <v>277</v>
      </c>
      <c r="AU233" s="286" t="s">
        <v>93</v>
      </c>
      <c r="AV233" s="15" t="s">
        <v>211</v>
      </c>
      <c r="AW233" s="15" t="s">
        <v>38</v>
      </c>
      <c r="AX233" s="15" t="s">
        <v>91</v>
      </c>
      <c r="AY233" s="286" t="s">
        <v>189</v>
      </c>
    </row>
    <row r="234" s="2" customFormat="1" ht="6.96" customHeight="1">
      <c r="A234" s="40"/>
      <c r="B234" s="68"/>
      <c r="C234" s="69"/>
      <c r="D234" s="69"/>
      <c r="E234" s="69"/>
      <c r="F234" s="69"/>
      <c r="G234" s="69"/>
      <c r="H234" s="69"/>
      <c r="I234" s="69"/>
      <c r="J234" s="69"/>
      <c r="K234" s="69"/>
      <c r="L234" s="46"/>
      <c r="M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</row>
  </sheetData>
  <sheetProtection sheet="1" autoFilter="0" formatColumns="0" formatRows="0" objects="1" scenarios="1" spinCount="100000" saltValue="XTN78T5deacS3Os6O2yZ6FrJPPnpg20b0kxQ17oKS+YlTf0615NMShf2UEVFXwU1UnU/t4rAYHGg7tQKH7yngg==" hashValue="QIIlQz8h+o+KxvbTZU7/+yjiKR/s7YMkn6pPuHcq+zptKP6dmnN8v5D85BV0p+jNyz1jZ73B6gRjWnyd5cnpJA==" algorithmName="SHA-512" password="E785"/>
  <autoFilter ref="C127:K233"/>
  <mergeCells count="9">
    <mergeCell ref="E7:H7"/>
    <mergeCell ref="E9:H9"/>
    <mergeCell ref="E18:H18"/>
    <mergeCell ref="E27:H27"/>
    <mergeCell ref="E85:H85"/>
    <mergeCell ref="E87:H87"/>
    <mergeCell ref="E118:H118"/>
    <mergeCell ref="E120:H120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140</v>
      </c>
    </row>
    <row r="3" s="1" customFormat="1" ht="6.96" customHeight="1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21"/>
      <c r="AT3" s="18" t="s">
        <v>93</v>
      </c>
    </row>
    <row r="4" s="1" customFormat="1" ht="24.96" customHeight="1">
      <c r="B4" s="21"/>
      <c r="D4" s="151" t="s">
        <v>159</v>
      </c>
      <c r="L4" s="21"/>
      <c r="M4" s="15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3" t="s">
        <v>16</v>
      </c>
      <c r="L6" s="21"/>
    </row>
    <row r="7" s="1" customFormat="1" ht="16.5" customHeight="1">
      <c r="B7" s="21"/>
      <c r="E7" s="154" t="str">
        <f>'Rekapitulace stavby'!K6</f>
        <v>SPORTOVNÍ HALA _ SLEZSKÁ OSTRAVA</v>
      </c>
      <c r="F7" s="153"/>
      <c r="G7" s="153"/>
      <c r="H7" s="153"/>
      <c r="L7" s="21"/>
    </row>
    <row r="8" s="2" customFormat="1" ht="12" customHeight="1">
      <c r="A8" s="40"/>
      <c r="B8" s="46"/>
      <c r="C8" s="40"/>
      <c r="D8" s="153" t="s">
        <v>160</v>
      </c>
      <c r="E8" s="40"/>
      <c r="F8" s="40"/>
      <c r="G8" s="40"/>
      <c r="H8" s="40"/>
      <c r="I8" s="40"/>
      <c r="J8" s="40"/>
      <c r="K8" s="40"/>
      <c r="L8" s="65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55" t="s">
        <v>1967</v>
      </c>
      <c r="F9" s="40"/>
      <c r="G9" s="40"/>
      <c r="H9" s="40"/>
      <c r="I9" s="40"/>
      <c r="J9" s="40"/>
      <c r="K9" s="40"/>
      <c r="L9" s="65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65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53" t="s">
        <v>18</v>
      </c>
      <c r="E11" s="40"/>
      <c r="F11" s="143" t="s">
        <v>19</v>
      </c>
      <c r="G11" s="40"/>
      <c r="H11" s="40"/>
      <c r="I11" s="153" t="s">
        <v>20</v>
      </c>
      <c r="J11" s="143" t="s">
        <v>1</v>
      </c>
      <c r="K11" s="40"/>
      <c r="L11" s="65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53" t="s">
        <v>22</v>
      </c>
      <c r="E12" s="40"/>
      <c r="F12" s="143" t="s">
        <v>23</v>
      </c>
      <c r="G12" s="40"/>
      <c r="H12" s="40"/>
      <c r="I12" s="153" t="s">
        <v>24</v>
      </c>
      <c r="J12" s="156" t="str">
        <f>'Rekapitulace stavby'!AN8</f>
        <v>13. 3. 2020</v>
      </c>
      <c r="K12" s="40"/>
      <c r="L12" s="65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65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53" t="s">
        <v>30</v>
      </c>
      <c r="E14" s="40"/>
      <c r="F14" s="40"/>
      <c r="G14" s="40"/>
      <c r="H14" s="40"/>
      <c r="I14" s="153" t="s">
        <v>31</v>
      </c>
      <c r="J14" s="143" t="s">
        <v>1</v>
      </c>
      <c r="K14" s="40"/>
      <c r="L14" s="65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43" t="s">
        <v>32</v>
      </c>
      <c r="F15" s="40"/>
      <c r="G15" s="40"/>
      <c r="H15" s="40"/>
      <c r="I15" s="153" t="s">
        <v>33</v>
      </c>
      <c r="J15" s="143" t="s">
        <v>1</v>
      </c>
      <c r="K15" s="40"/>
      <c r="L15" s="65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65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53" t="s">
        <v>34</v>
      </c>
      <c r="E17" s="40"/>
      <c r="F17" s="40"/>
      <c r="G17" s="40"/>
      <c r="H17" s="40"/>
      <c r="I17" s="153" t="s">
        <v>31</v>
      </c>
      <c r="J17" s="34" t="str">
        <f>'Rekapitulace stavby'!AN13</f>
        <v>Vyplň údaj</v>
      </c>
      <c r="K17" s="40"/>
      <c r="L17" s="65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4" t="str">
        <f>'Rekapitulace stavby'!E14</f>
        <v>Vyplň údaj</v>
      </c>
      <c r="F18" s="143"/>
      <c r="G18" s="143"/>
      <c r="H18" s="143"/>
      <c r="I18" s="153" t="s">
        <v>33</v>
      </c>
      <c r="J18" s="34" t="str">
        <f>'Rekapitulace stavby'!AN14</f>
        <v>Vyplň údaj</v>
      </c>
      <c r="K18" s="40"/>
      <c r="L18" s="65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65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53" t="s">
        <v>36</v>
      </c>
      <c r="E20" s="40"/>
      <c r="F20" s="40"/>
      <c r="G20" s="40"/>
      <c r="H20" s="40"/>
      <c r="I20" s="153" t="s">
        <v>31</v>
      </c>
      <c r="J20" s="143" t="s">
        <v>1</v>
      </c>
      <c r="K20" s="40"/>
      <c r="L20" s="65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43" t="s">
        <v>37</v>
      </c>
      <c r="F21" s="40"/>
      <c r="G21" s="40"/>
      <c r="H21" s="40"/>
      <c r="I21" s="153" t="s">
        <v>33</v>
      </c>
      <c r="J21" s="143" t="s">
        <v>1</v>
      </c>
      <c r="K21" s="40"/>
      <c r="L21" s="65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65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53" t="s">
        <v>39</v>
      </c>
      <c r="E23" s="40"/>
      <c r="F23" s="40"/>
      <c r="G23" s="40"/>
      <c r="H23" s="40"/>
      <c r="I23" s="153" t="s">
        <v>31</v>
      </c>
      <c r="J23" s="143" t="str">
        <f>IF('Rekapitulace stavby'!AN19="","",'Rekapitulace stavby'!AN19)</f>
        <v/>
      </c>
      <c r="K23" s="40"/>
      <c r="L23" s="65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43" t="str">
        <f>IF('Rekapitulace stavby'!E20="","",'Rekapitulace stavby'!E20)</f>
        <v xml:space="preserve"> </v>
      </c>
      <c r="F24" s="40"/>
      <c r="G24" s="40"/>
      <c r="H24" s="40"/>
      <c r="I24" s="153" t="s">
        <v>33</v>
      </c>
      <c r="J24" s="143" t="str">
        <f>IF('Rekapitulace stavby'!AN20="","",'Rekapitulace stavby'!AN20)</f>
        <v/>
      </c>
      <c r="K24" s="40"/>
      <c r="L24" s="65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65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53" t="s">
        <v>41</v>
      </c>
      <c r="E26" s="40"/>
      <c r="F26" s="40"/>
      <c r="G26" s="40"/>
      <c r="H26" s="40"/>
      <c r="I26" s="40"/>
      <c r="J26" s="40"/>
      <c r="K26" s="40"/>
      <c r="L26" s="65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71.25" customHeight="1">
      <c r="A27" s="157"/>
      <c r="B27" s="158"/>
      <c r="C27" s="157"/>
      <c r="D27" s="157"/>
      <c r="E27" s="159" t="s">
        <v>42</v>
      </c>
      <c r="F27" s="159"/>
      <c r="G27" s="159"/>
      <c r="H27" s="159"/>
      <c r="I27" s="157"/>
      <c r="J27" s="157"/>
      <c r="K27" s="157"/>
      <c r="L27" s="160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65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61"/>
      <c r="E29" s="161"/>
      <c r="F29" s="161"/>
      <c r="G29" s="161"/>
      <c r="H29" s="161"/>
      <c r="I29" s="161"/>
      <c r="J29" s="161"/>
      <c r="K29" s="161"/>
      <c r="L29" s="65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62" t="s">
        <v>43</v>
      </c>
      <c r="E30" s="40"/>
      <c r="F30" s="40"/>
      <c r="G30" s="40"/>
      <c r="H30" s="40"/>
      <c r="I30" s="40"/>
      <c r="J30" s="163">
        <f>ROUND(J122, 2)</f>
        <v>0</v>
      </c>
      <c r="K30" s="40"/>
      <c r="L30" s="65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61"/>
      <c r="E31" s="161"/>
      <c r="F31" s="161"/>
      <c r="G31" s="161"/>
      <c r="H31" s="161"/>
      <c r="I31" s="161"/>
      <c r="J31" s="161"/>
      <c r="K31" s="161"/>
      <c r="L31" s="65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64" t="s">
        <v>45</v>
      </c>
      <c r="G32" s="40"/>
      <c r="H32" s="40"/>
      <c r="I32" s="164" t="s">
        <v>44</v>
      </c>
      <c r="J32" s="164" t="s">
        <v>46</v>
      </c>
      <c r="K32" s="40"/>
      <c r="L32" s="65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65" t="s">
        <v>47</v>
      </c>
      <c r="E33" s="153" t="s">
        <v>48</v>
      </c>
      <c r="F33" s="166">
        <f>ROUND((SUM(BE122:BE158)),  2)</f>
        <v>0</v>
      </c>
      <c r="G33" s="40"/>
      <c r="H33" s="40"/>
      <c r="I33" s="167">
        <v>0.20999999999999999</v>
      </c>
      <c r="J33" s="166">
        <f>ROUND(((SUM(BE122:BE158))*I33),  2)</f>
        <v>0</v>
      </c>
      <c r="K33" s="40"/>
      <c r="L33" s="65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53" t="s">
        <v>49</v>
      </c>
      <c r="F34" s="166">
        <f>ROUND((SUM(BF122:BF158)),  2)</f>
        <v>0</v>
      </c>
      <c r="G34" s="40"/>
      <c r="H34" s="40"/>
      <c r="I34" s="167">
        <v>0.14999999999999999</v>
      </c>
      <c r="J34" s="166">
        <f>ROUND(((SUM(BF122:BF158))*I34),  2)</f>
        <v>0</v>
      </c>
      <c r="K34" s="40"/>
      <c r="L34" s="65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53" t="s">
        <v>50</v>
      </c>
      <c r="F35" s="166">
        <f>ROUND((SUM(BG122:BG158)),  2)</f>
        <v>0</v>
      </c>
      <c r="G35" s="40"/>
      <c r="H35" s="40"/>
      <c r="I35" s="167">
        <v>0.20999999999999999</v>
      </c>
      <c r="J35" s="166">
        <f>0</f>
        <v>0</v>
      </c>
      <c r="K35" s="40"/>
      <c r="L35" s="65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53" t="s">
        <v>51</v>
      </c>
      <c r="F36" s="166">
        <f>ROUND((SUM(BH122:BH158)),  2)</f>
        <v>0</v>
      </c>
      <c r="G36" s="40"/>
      <c r="H36" s="40"/>
      <c r="I36" s="167">
        <v>0.14999999999999999</v>
      </c>
      <c r="J36" s="166">
        <f>0</f>
        <v>0</v>
      </c>
      <c r="K36" s="40"/>
      <c r="L36" s="65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53" t="s">
        <v>52</v>
      </c>
      <c r="F37" s="166">
        <f>ROUND((SUM(BI122:BI158)),  2)</f>
        <v>0</v>
      </c>
      <c r="G37" s="40"/>
      <c r="H37" s="40"/>
      <c r="I37" s="167">
        <v>0</v>
      </c>
      <c r="J37" s="166">
        <f>0</f>
        <v>0</v>
      </c>
      <c r="K37" s="40"/>
      <c r="L37" s="65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65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68"/>
      <c r="D39" s="169" t="s">
        <v>53</v>
      </c>
      <c r="E39" s="170"/>
      <c r="F39" s="170"/>
      <c r="G39" s="171" t="s">
        <v>54</v>
      </c>
      <c r="H39" s="172" t="s">
        <v>55</v>
      </c>
      <c r="I39" s="170"/>
      <c r="J39" s="173">
        <f>SUM(J30:J37)</f>
        <v>0</v>
      </c>
      <c r="K39" s="174"/>
      <c r="L39" s="65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65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5"/>
      <c r="D50" s="175" t="s">
        <v>56</v>
      </c>
      <c r="E50" s="176"/>
      <c r="F50" s="176"/>
      <c r="G50" s="175" t="s">
        <v>57</v>
      </c>
      <c r="H50" s="176"/>
      <c r="I50" s="176"/>
      <c r="J50" s="176"/>
      <c r="K50" s="176"/>
      <c r="L50" s="65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40"/>
      <c r="B61" s="46"/>
      <c r="C61" s="40"/>
      <c r="D61" s="177" t="s">
        <v>58</v>
      </c>
      <c r="E61" s="178"/>
      <c r="F61" s="179" t="s">
        <v>59</v>
      </c>
      <c r="G61" s="177" t="s">
        <v>58</v>
      </c>
      <c r="H61" s="178"/>
      <c r="I61" s="178"/>
      <c r="J61" s="180" t="s">
        <v>59</v>
      </c>
      <c r="K61" s="178"/>
      <c r="L61" s="65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40"/>
      <c r="B65" s="46"/>
      <c r="C65" s="40"/>
      <c r="D65" s="175" t="s">
        <v>60</v>
      </c>
      <c r="E65" s="181"/>
      <c r="F65" s="181"/>
      <c r="G65" s="175" t="s">
        <v>61</v>
      </c>
      <c r="H65" s="181"/>
      <c r="I65" s="181"/>
      <c r="J65" s="181"/>
      <c r="K65" s="181"/>
      <c r="L65" s="65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40"/>
      <c r="B76" s="46"/>
      <c r="C76" s="40"/>
      <c r="D76" s="177" t="s">
        <v>58</v>
      </c>
      <c r="E76" s="178"/>
      <c r="F76" s="179" t="s">
        <v>59</v>
      </c>
      <c r="G76" s="177" t="s">
        <v>58</v>
      </c>
      <c r="H76" s="178"/>
      <c r="I76" s="178"/>
      <c r="J76" s="180" t="s">
        <v>59</v>
      </c>
      <c r="K76" s="178"/>
      <c r="L76" s="65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4.4" customHeight="1">
      <c r="A77" s="40"/>
      <c r="B77" s="182"/>
      <c r="C77" s="183"/>
      <c r="D77" s="183"/>
      <c r="E77" s="183"/>
      <c r="F77" s="183"/>
      <c r="G77" s="183"/>
      <c r="H77" s="183"/>
      <c r="I77" s="183"/>
      <c r="J77" s="183"/>
      <c r="K77" s="183"/>
      <c r="L77" s="65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81" s="2" customFormat="1" ht="6.96" customHeight="1">
      <c r="A81" s="40"/>
      <c r="B81" s="184"/>
      <c r="C81" s="185"/>
      <c r="D81" s="185"/>
      <c r="E81" s="185"/>
      <c r="F81" s="185"/>
      <c r="G81" s="185"/>
      <c r="H81" s="185"/>
      <c r="I81" s="185"/>
      <c r="J81" s="185"/>
      <c r="K81" s="185"/>
      <c r="L81" s="65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24.96" customHeight="1">
      <c r="A82" s="40"/>
      <c r="B82" s="41"/>
      <c r="C82" s="24" t="s">
        <v>162</v>
      </c>
      <c r="D82" s="42"/>
      <c r="E82" s="42"/>
      <c r="F82" s="42"/>
      <c r="G82" s="42"/>
      <c r="H82" s="42"/>
      <c r="I82" s="42"/>
      <c r="J82" s="42"/>
      <c r="K82" s="42"/>
      <c r="L82" s="65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65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3" t="s">
        <v>16</v>
      </c>
      <c r="D84" s="42"/>
      <c r="E84" s="42"/>
      <c r="F84" s="42"/>
      <c r="G84" s="42"/>
      <c r="H84" s="42"/>
      <c r="I84" s="42"/>
      <c r="J84" s="42"/>
      <c r="K84" s="42"/>
      <c r="L84" s="65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186" t="str">
        <f>E7</f>
        <v>SPORTOVNÍ HALA _ SLEZSKÁ OSTRAVA</v>
      </c>
      <c r="F85" s="33"/>
      <c r="G85" s="33"/>
      <c r="H85" s="33"/>
      <c r="I85" s="42"/>
      <c r="J85" s="42"/>
      <c r="K85" s="42"/>
      <c r="L85" s="65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3" t="s">
        <v>160</v>
      </c>
      <c r="D86" s="42"/>
      <c r="E86" s="42"/>
      <c r="F86" s="42"/>
      <c r="G86" s="42"/>
      <c r="H86" s="42"/>
      <c r="I86" s="42"/>
      <c r="J86" s="42"/>
      <c r="K86" s="42"/>
      <c r="L86" s="65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6.5" customHeight="1">
      <c r="A87" s="40"/>
      <c r="B87" s="41"/>
      <c r="C87" s="42"/>
      <c r="D87" s="42"/>
      <c r="E87" s="78" t="str">
        <f>E9</f>
        <v>SO 04 - Oplocení</v>
      </c>
      <c r="F87" s="42"/>
      <c r="G87" s="42"/>
      <c r="H87" s="42"/>
      <c r="I87" s="42"/>
      <c r="J87" s="42"/>
      <c r="K87" s="42"/>
      <c r="L87" s="65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65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2" customHeight="1">
      <c r="A89" s="40"/>
      <c r="B89" s="41"/>
      <c r="C89" s="33" t="s">
        <v>22</v>
      </c>
      <c r="D89" s="42"/>
      <c r="E89" s="42"/>
      <c r="F89" s="28" t="str">
        <f>F12</f>
        <v>Slezská Ostrava</v>
      </c>
      <c r="G89" s="42"/>
      <c r="H89" s="42"/>
      <c r="I89" s="33" t="s">
        <v>24</v>
      </c>
      <c r="J89" s="81" t="str">
        <f>IF(J12="","",J12)</f>
        <v>13. 3. 2020</v>
      </c>
      <c r="K89" s="42"/>
      <c r="L89" s="65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6.96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65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5.15" customHeight="1">
      <c r="A91" s="40"/>
      <c r="B91" s="41"/>
      <c r="C91" s="33" t="s">
        <v>30</v>
      </c>
      <c r="D91" s="42"/>
      <c r="E91" s="42"/>
      <c r="F91" s="28" t="str">
        <f>E15</f>
        <v>Statutární město Ostrava</v>
      </c>
      <c r="G91" s="42"/>
      <c r="H91" s="42"/>
      <c r="I91" s="33" t="s">
        <v>36</v>
      </c>
      <c r="J91" s="38" t="str">
        <f>E21</f>
        <v>PPS Kania, s.r.o</v>
      </c>
      <c r="K91" s="42"/>
      <c r="L91" s="65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5.15" customHeight="1">
      <c r="A92" s="40"/>
      <c r="B92" s="41"/>
      <c r="C92" s="33" t="s">
        <v>34</v>
      </c>
      <c r="D92" s="42"/>
      <c r="E92" s="42"/>
      <c r="F92" s="28" t="str">
        <f>IF(E18="","",E18)</f>
        <v>Vyplň údaj</v>
      </c>
      <c r="G92" s="42"/>
      <c r="H92" s="42"/>
      <c r="I92" s="33" t="s">
        <v>39</v>
      </c>
      <c r="J92" s="38" t="str">
        <f>E24</f>
        <v xml:space="preserve"> </v>
      </c>
      <c r="K92" s="42"/>
      <c r="L92" s="65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0.32" customHeight="1">
      <c r="A93" s="40"/>
      <c r="B93" s="41"/>
      <c r="C93" s="42"/>
      <c r="D93" s="42"/>
      <c r="E93" s="42"/>
      <c r="F93" s="42"/>
      <c r="G93" s="42"/>
      <c r="H93" s="42"/>
      <c r="I93" s="42"/>
      <c r="J93" s="42"/>
      <c r="K93" s="42"/>
      <c r="L93" s="65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29.28" customHeight="1">
      <c r="A94" s="40"/>
      <c r="B94" s="41"/>
      <c r="C94" s="187" t="s">
        <v>163</v>
      </c>
      <c r="D94" s="188"/>
      <c r="E94" s="188"/>
      <c r="F94" s="188"/>
      <c r="G94" s="188"/>
      <c r="H94" s="188"/>
      <c r="I94" s="188"/>
      <c r="J94" s="189" t="s">
        <v>164</v>
      </c>
      <c r="K94" s="188"/>
      <c r="L94" s="65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0.32" customHeight="1">
      <c r="A95" s="40"/>
      <c r="B95" s="41"/>
      <c r="C95" s="42"/>
      <c r="D95" s="42"/>
      <c r="E95" s="42"/>
      <c r="F95" s="42"/>
      <c r="G95" s="42"/>
      <c r="H95" s="42"/>
      <c r="I95" s="42"/>
      <c r="J95" s="42"/>
      <c r="K95" s="42"/>
      <c r="L95" s="65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22.8" customHeight="1">
      <c r="A96" s="40"/>
      <c r="B96" s="41"/>
      <c r="C96" s="190" t="s">
        <v>165</v>
      </c>
      <c r="D96" s="42"/>
      <c r="E96" s="42"/>
      <c r="F96" s="42"/>
      <c r="G96" s="42"/>
      <c r="H96" s="42"/>
      <c r="I96" s="42"/>
      <c r="J96" s="112">
        <f>J122</f>
        <v>0</v>
      </c>
      <c r="K96" s="42"/>
      <c r="L96" s="65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U96" s="18" t="s">
        <v>166</v>
      </c>
    </row>
    <row r="97" s="9" customFormat="1" ht="24.96" customHeight="1">
      <c r="A97" s="9"/>
      <c r="B97" s="191"/>
      <c r="C97" s="192"/>
      <c r="D97" s="193" t="s">
        <v>253</v>
      </c>
      <c r="E97" s="194"/>
      <c r="F97" s="194"/>
      <c r="G97" s="194"/>
      <c r="H97" s="194"/>
      <c r="I97" s="194"/>
      <c r="J97" s="195">
        <f>J123</f>
        <v>0</v>
      </c>
      <c r="K97" s="192"/>
      <c r="L97" s="19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7"/>
      <c r="C98" s="135"/>
      <c r="D98" s="198" t="s">
        <v>254</v>
      </c>
      <c r="E98" s="199"/>
      <c r="F98" s="199"/>
      <c r="G98" s="199"/>
      <c r="H98" s="199"/>
      <c r="I98" s="199"/>
      <c r="J98" s="200">
        <f>J124</f>
        <v>0</v>
      </c>
      <c r="K98" s="135"/>
      <c r="L98" s="20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7"/>
      <c r="C99" s="135"/>
      <c r="D99" s="198" t="s">
        <v>322</v>
      </c>
      <c r="E99" s="199"/>
      <c r="F99" s="199"/>
      <c r="G99" s="199"/>
      <c r="H99" s="199"/>
      <c r="I99" s="199"/>
      <c r="J99" s="200">
        <f>J138</f>
        <v>0</v>
      </c>
      <c r="K99" s="135"/>
      <c r="L99" s="20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7"/>
      <c r="C100" s="135"/>
      <c r="D100" s="198" t="s">
        <v>326</v>
      </c>
      <c r="E100" s="199"/>
      <c r="F100" s="199"/>
      <c r="G100" s="199"/>
      <c r="H100" s="199"/>
      <c r="I100" s="199"/>
      <c r="J100" s="200">
        <f>J147</f>
        <v>0</v>
      </c>
      <c r="K100" s="135"/>
      <c r="L100" s="20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91"/>
      <c r="C101" s="192"/>
      <c r="D101" s="193" t="s">
        <v>327</v>
      </c>
      <c r="E101" s="194"/>
      <c r="F101" s="194"/>
      <c r="G101" s="194"/>
      <c r="H101" s="194"/>
      <c r="I101" s="194"/>
      <c r="J101" s="195">
        <f>J149</f>
        <v>0</v>
      </c>
      <c r="K101" s="192"/>
      <c r="L101" s="196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97"/>
      <c r="C102" s="135"/>
      <c r="D102" s="198" t="s">
        <v>336</v>
      </c>
      <c r="E102" s="199"/>
      <c r="F102" s="199"/>
      <c r="G102" s="199"/>
      <c r="H102" s="199"/>
      <c r="I102" s="199"/>
      <c r="J102" s="200">
        <f>J150</f>
        <v>0</v>
      </c>
      <c r="K102" s="135"/>
      <c r="L102" s="20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40"/>
      <c r="B103" s="41"/>
      <c r="C103" s="42"/>
      <c r="D103" s="42"/>
      <c r="E103" s="42"/>
      <c r="F103" s="42"/>
      <c r="G103" s="42"/>
      <c r="H103" s="42"/>
      <c r="I103" s="42"/>
      <c r="J103" s="42"/>
      <c r="K103" s="42"/>
      <c r="L103" s="65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</row>
    <row r="104" s="2" customFormat="1" ht="6.96" customHeight="1">
      <c r="A104" s="40"/>
      <c r="B104" s="68"/>
      <c r="C104" s="69"/>
      <c r="D104" s="69"/>
      <c r="E104" s="69"/>
      <c r="F104" s="69"/>
      <c r="G104" s="69"/>
      <c r="H104" s="69"/>
      <c r="I104" s="69"/>
      <c r="J104" s="69"/>
      <c r="K104" s="69"/>
      <c r="L104" s="65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</row>
    <row r="108" s="2" customFormat="1" ht="6.96" customHeight="1">
      <c r="A108" s="40"/>
      <c r="B108" s="70"/>
      <c r="C108" s="71"/>
      <c r="D108" s="71"/>
      <c r="E108" s="71"/>
      <c r="F108" s="71"/>
      <c r="G108" s="71"/>
      <c r="H108" s="71"/>
      <c r="I108" s="71"/>
      <c r="J108" s="71"/>
      <c r="K108" s="71"/>
      <c r="L108" s="65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</row>
    <row r="109" s="2" customFormat="1" ht="24.96" customHeight="1">
      <c r="A109" s="40"/>
      <c r="B109" s="41"/>
      <c r="C109" s="24" t="s">
        <v>174</v>
      </c>
      <c r="D109" s="42"/>
      <c r="E109" s="42"/>
      <c r="F109" s="42"/>
      <c r="G109" s="42"/>
      <c r="H109" s="42"/>
      <c r="I109" s="42"/>
      <c r="J109" s="42"/>
      <c r="K109" s="42"/>
      <c r="L109" s="65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</row>
    <row r="110" s="2" customFormat="1" ht="6.96" customHeight="1">
      <c r="A110" s="40"/>
      <c r="B110" s="41"/>
      <c r="C110" s="42"/>
      <c r="D110" s="42"/>
      <c r="E110" s="42"/>
      <c r="F110" s="42"/>
      <c r="G110" s="42"/>
      <c r="H110" s="42"/>
      <c r="I110" s="42"/>
      <c r="J110" s="42"/>
      <c r="K110" s="42"/>
      <c r="L110" s="65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</row>
    <row r="111" s="2" customFormat="1" ht="12" customHeight="1">
      <c r="A111" s="40"/>
      <c r="B111" s="41"/>
      <c r="C111" s="33" t="s">
        <v>16</v>
      </c>
      <c r="D111" s="42"/>
      <c r="E111" s="42"/>
      <c r="F111" s="42"/>
      <c r="G111" s="42"/>
      <c r="H111" s="42"/>
      <c r="I111" s="42"/>
      <c r="J111" s="42"/>
      <c r="K111" s="42"/>
      <c r="L111" s="65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</row>
    <row r="112" s="2" customFormat="1" ht="16.5" customHeight="1">
      <c r="A112" s="40"/>
      <c r="B112" s="41"/>
      <c r="C112" s="42"/>
      <c r="D112" s="42"/>
      <c r="E112" s="186" t="str">
        <f>E7</f>
        <v>SPORTOVNÍ HALA _ SLEZSKÁ OSTRAVA</v>
      </c>
      <c r="F112" s="33"/>
      <c r="G112" s="33"/>
      <c r="H112" s="33"/>
      <c r="I112" s="42"/>
      <c r="J112" s="42"/>
      <c r="K112" s="42"/>
      <c r="L112" s="65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</row>
    <row r="113" s="2" customFormat="1" ht="12" customHeight="1">
      <c r="A113" s="40"/>
      <c r="B113" s="41"/>
      <c r="C113" s="33" t="s">
        <v>160</v>
      </c>
      <c r="D113" s="42"/>
      <c r="E113" s="42"/>
      <c r="F113" s="42"/>
      <c r="G113" s="42"/>
      <c r="H113" s="42"/>
      <c r="I113" s="42"/>
      <c r="J113" s="42"/>
      <c r="K113" s="42"/>
      <c r="L113" s="65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</row>
    <row r="114" s="2" customFormat="1" ht="16.5" customHeight="1">
      <c r="A114" s="40"/>
      <c r="B114" s="41"/>
      <c r="C114" s="42"/>
      <c r="D114" s="42"/>
      <c r="E114" s="78" t="str">
        <f>E9</f>
        <v>SO 04 - Oplocení</v>
      </c>
      <c r="F114" s="42"/>
      <c r="G114" s="42"/>
      <c r="H114" s="42"/>
      <c r="I114" s="42"/>
      <c r="J114" s="42"/>
      <c r="K114" s="42"/>
      <c r="L114" s="65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</row>
    <row r="115" s="2" customFormat="1" ht="6.96" customHeight="1">
      <c r="A115" s="40"/>
      <c r="B115" s="41"/>
      <c r="C115" s="42"/>
      <c r="D115" s="42"/>
      <c r="E115" s="42"/>
      <c r="F115" s="42"/>
      <c r="G115" s="42"/>
      <c r="H115" s="42"/>
      <c r="I115" s="42"/>
      <c r="J115" s="42"/>
      <c r="K115" s="42"/>
      <c r="L115" s="65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</row>
    <row r="116" s="2" customFormat="1" ht="12" customHeight="1">
      <c r="A116" s="40"/>
      <c r="B116" s="41"/>
      <c r="C116" s="33" t="s">
        <v>22</v>
      </c>
      <c r="D116" s="42"/>
      <c r="E116" s="42"/>
      <c r="F116" s="28" t="str">
        <f>F12</f>
        <v>Slezská Ostrava</v>
      </c>
      <c r="G116" s="42"/>
      <c r="H116" s="42"/>
      <c r="I116" s="33" t="s">
        <v>24</v>
      </c>
      <c r="J116" s="81" t="str">
        <f>IF(J12="","",J12)</f>
        <v>13. 3. 2020</v>
      </c>
      <c r="K116" s="42"/>
      <c r="L116" s="65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</row>
    <row r="117" s="2" customFormat="1" ht="6.96" customHeight="1">
      <c r="A117" s="40"/>
      <c r="B117" s="41"/>
      <c r="C117" s="42"/>
      <c r="D117" s="42"/>
      <c r="E117" s="42"/>
      <c r="F117" s="42"/>
      <c r="G117" s="42"/>
      <c r="H117" s="42"/>
      <c r="I117" s="42"/>
      <c r="J117" s="42"/>
      <c r="K117" s="42"/>
      <c r="L117" s="65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</row>
    <row r="118" s="2" customFormat="1" ht="15.15" customHeight="1">
      <c r="A118" s="40"/>
      <c r="B118" s="41"/>
      <c r="C118" s="33" t="s">
        <v>30</v>
      </c>
      <c r="D118" s="42"/>
      <c r="E118" s="42"/>
      <c r="F118" s="28" t="str">
        <f>E15</f>
        <v>Statutární město Ostrava</v>
      </c>
      <c r="G118" s="42"/>
      <c r="H118" s="42"/>
      <c r="I118" s="33" t="s">
        <v>36</v>
      </c>
      <c r="J118" s="38" t="str">
        <f>E21</f>
        <v>PPS Kania, s.r.o</v>
      </c>
      <c r="K118" s="42"/>
      <c r="L118" s="65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</row>
    <row r="119" s="2" customFormat="1" ht="15.15" customHeight="1">
      <c r="A119" s="40"/>
      <c r="B119" s="41"/>
      <c r="C119" s="33" t="s">
        <v>34</v>
      </c>
      <c r="D119" s="42"/>
      <c r="E119" s="42"/>
      <c r="F119" s="28" t="str">
        <f>IF(E18="","",E18)</f>
        <v>Vyplň údaj</v>
      </c>
      <c r="G119" s="42"/>
      <c r="H119" s="42"/>
      <c r="I119" s="33" t="s">
        <v>39</v>
      </c>
      <c r="J119" s="38" t="str">
        <f>E24</f>
        <v xml:space="preserve"> </v>
      </c>
      <c r="K119" s="42"/>
      <c r="L119" s="65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</row>
    <row r="120" s="2" customFormat="1" ht="10.32" customHeight="1">
      <c r="A120" s="40"/>
      <c r="B120" s="41"/>
      <c r="C120" s="42"/>
      <c r="D120" s="42"/>
      <c r="E120" s="42"/>
      <c r="F120" s="42"/>
      <c r="G120" s="42"/>
      <c r="H120" s="42"/>
      <c r="I120" s="42"/>
      <c r="J120" s="42"/>
      <c r="K120" s="42"/>
      <c r="L120" s="65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</row>
    <row r="121" s="11" customFormat="1" ht="29.28" customHeight="1">
      <c r="A121" s="202"/>
      <c r="B121" s="203"/>
      <c r="C121" s="204" t="s">
        <v>175</v>
      </c>
      <c r="D121" s="205" t="s">
        <v>68</v>
      </c>
      <c r="E121" s="205" t="s">
        <v>64</v>
      </c>
      <c r="F121" s="205" t="s">
        <v>65</v>
      </c>
      <c r="G121" s="205" t="s">
        <v>176</v>
      </c>
      <c r="H121" s="205" t="s">
        <v>177</v>
      </c>
      <c r="I121" s="205" t="s">
        <v>178</v>
      </c>
      <c r="J121" s="205" t="s">
        <v>164</v>
      </c>
      <c r="K121" s="206" t="s">
        <v>179</v>
      </c>
      <c r="L121" s="207"/>
      <c r="M121" s="102" t="s">
        <v>1</v>
      </c>
      <c r="N121" s="103" t="s">
        <v>47</v>
      </c>
      <c r="O121" s="103" t="s">
        <v>180</v>
      </c>
      <c r="P121" s="103" t="s">
        <v>181</v>
      </c>
      <c r="Q121" s="103" t="s">
        <v>182</v>
      </c>
      <c r="R121" s="103" t="s">
        <v>183</v>
      </c>
      <c r="S121" s="103" t="s">
        <v>184</v>
      </c>
      <c r="T121" s="104" t="s">
        <v>185</v>
      </c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</row>
    <row r="122" s="2" customFormat="1" ht="22.8" customHeight="1">
      <c r="A122" s="40"/>
      <c r="B122" s="41"/>
      <c r="C122" s="109" t="s">
        <v>186</v>
      </c>
      <c r="D122" s="42"/>
      <c r="E122" s="42"/>
      <c r="F122" s="42"/>
      <c r="G122" s="42"/>
      <c r="H122" s="42"/>
      <c r="I122" s="42"/>
      <c r="J122" s="208">
        <f>BK122</f>
        <v>0</v>
      </c>
      <c r="K122" s="42"/>
      <c r="L122" s="46"/>
      <c r="M122" s="105"/>
      <c r="N122" s="209"/>
      <c r="O122" s="106"/>
      <c r="P122" s="210">
        <f>P123+P149</f>
        <v>0</v>
      </c>
      <c r="Q122" s="106"/>
      <c r="R122" s="210">
        <f>R123+R149</f>
        <v>1.2320070799999998</v>
      </c>
      <c r="S122" s="106"/>
      <c r="T122" s="211">
        <f>T123+T149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8" t="s">
        <v>82</v>
      </c>
      <c r="AU122" s="18" t="s">
        <v>166</v>
      </c>
      <c r="BK122" s="212">
        <f>BK123+BK149</f>
        <v>0</v>
      </c>
    </row>
    <row r="123" s="12" customFormat="1" ht="25.92" customHeight="1">
      <c r="A123" s="12"/>
      <c r="B123" s="213"/>
      <c r="C123" s="214"/>
      <c r="D123" s="215" t="s">
        <v>82</v>
      </c>
      <c r="E123" s="216" t="s">
        <v>257</v>
      </c>
      <c r="F123" s="216" t="s">
        <v>258</v>
      </c>
      <c r="G123" s="214"/>
      <c r="H123" s="214"/>
      <c r="I123" s="217"/>
      <c r="J123" s="218">
        <f>BK123</f>
        <v>0</v>
      </c>
      <c r="K123" s="214"/>
      <c r="L123" s="219"/>
      <c r="M123" s="220"/>
      <c r="N123" s="221"/>
      <c r="O123" s="221"/>
      <c r="P123" s="222">
        <f>P124+P138+P147</f>
        <v>0</v>
      </c>
      <c r="Q123" s="221"/>
      <c r="R123" s="222">
        <f>R124+R138+R147</f>
        <v>1.2320070799999998</v>
      </c>
      <c r="S123" s="221"/>
      <c r="T123" s="223">
        <f>T124+T138+T147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4" t="s">
        <v>91</v>
      </c>
      <c r="AT123" s="225" t="s">
        <v>82</v>
      </c>
      <c r="AU123" s="225" t="s">
        <v>83</v>
      </c>
      <c r="AY123" s="224" t="s">
        <v>189</v>
      </c>
      <c r="BK123" s="226">
        <f>BK124+BK138+BK147</f>
        <v>0</v>
      </c>
    </row>
    <row r="124" s="12" customFormat="1" ht="22.8" customHeight="1">
      <c r="A124" s="12"/>
      <c r="B124" s="213"/>
      <c r="C124" s="214"/>
      <c r="D124" s="215" t="s">
        <v>82</v>
      </c>
      <c r="E124" s="227" t="s">
        <v>91</v>
      </c>
      <c r="F124" s="227" t="s">
        <v>259</v>
      </c>
      <c r="G124" s="214"/>
      <c r="H124" s="214"/>
      <c r="I124" s="217"/>
      <c r="J124" s="228">
        <f>BK124</f>
        <v>0</v>
      </c>
      <c r="K124" s="214"/>
      <c r="L124" s="219"/>
      <c r="M124" s="220"/>
      <c r="N124" s="221"/>
      <c r="O124" s="221"/>
      <c r="P124" s="222">
        <f>SUM(P125:P137)</f>
        <v>0</v>
      </c>
      <c r="Q124" s="221"/>
      <c r="R124" s="222">
        <f>SUM(R125:R137)</f>
        <v>0</v>
      </c>
      <c r="S124" s="221"/>
      <c r="T124" s="223">
        <f>SUM(T125:T137)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4" t="s">
        <v>91</v>
      </c>
      <c r="AT124" s="225" t="s">
        <v>82</v>
      </c>
      <c r="AU124" s="225" t="s">
        <v>91</v>
      </c>
      <c r="AY124" s="224" t="s">
        <v>189</v>
      </c>
      <c r="BK124" s="226">
        <f>SUM(BK125:BK137)</f>
        <v>0</v>
      </c>
    </row>
    <row r="125" s="2" customFormat="1" ht="16.5" customHeight="1">
      <c r="A125" s="40"/>
      <c r="B125" s="41"/>
      <c r="C125" s="229" t="s">
        <v>91</v>
      </c>
      <c r="D125" s="229" t="s">
        <v>192</v>
      </c>
      <c r="E125" s="230" t="s">
        <v>1860</v>
      </c>
      <c r="F125" s="231" t="s">
        <v>1861</v>
      </c>
      <c r="G125" s="232" t="s">
        <v>289</v>
      </c>
      <c r="H125" s="233">
        <v>7.2000000000000002</v>
      </c>
      <c r="I125" s="234"/>
      <c r="J125" s="235">
        <f>ROUND(I125*H125,2)</f>
        <v>0</v>
      </c>
      <c r="K125" s="231" t="s">
        <v>196</v>
      </c>
      <c r="L125" s="46"/>
      <c r="M125" s="236" t="s">
        <v>1</v>
      </c>
      <c r="N125" s="237" t="s">
        <v>48</v>
      </c>
      <c r="O125" s="93"/>
      <c r="P125" s="238">
        <f>O125*H125</f>
        <v>0</v>
      </c>
      <c r="Q125" s="238">
        <v>0</v>
      </c>
      <c r="R125" s="238">
        <f>Q125*H125</f>
        <v>0</v>
      </c>
      <c r="S125" s="238">
        <v>0</v>
      </c>
      <c r="T125" s="239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40" t="s">
        <v>211</v>
      </c>
      <c r="AT125" s="240" t="s">
        <v>192</v>
      </c>
      <c r="AU125" s="240" t="s">
        <v>93</v>
      </c>
      <c r="AY125" s="18" t="s">
        <v>189</v>
      </c>
      <c r="BE125" s="241">
        <f>IF(N125="základní",J125,0)</f>
        <v>0</v>
      </c>
      <c r="BF125" s="241">
        <f>IF(N125="snížená",J125,0)</f>
        <v>0</v>
      </c>
      <c r="BG125" s="241">
        <f>IF(N125="zákl. přenesená",J125,0)</f>
        <v>0</v>
      </c>
      <c r="BH125" s="241">
        <f>IF(N125="sníž. přenesená",J125,0)</f>
        <v>0</v>
      </c>
      <c r="BI125" s="241">
        <f>IF(N125="nulová",J125,0)</f>
        <v>0</v>
      </c>
      <c r="BJ125" s="18" t="s">
        <v>91</v>
      </c>
      <c r="BK125" s="241">
        <f>ROUND(I125*H125,2)</f>
        <v>0</v>
      </c>
      <c r="BL125" s="18" t="s">
        <v>211</v>
      </c>
      <c r="BM125" s="240" t="s">
        <v>1968</v>
      </c>
    </row>
    <row r="126" s="14" customFormat="1">
      <c r="A126" s="14"/>
      <c r="B126" s="265"/>
      <c r="C126" s="266"/>
      <c r="D126" s="242" t="s">
        <v>277</v>
      </c>
      <c r="E126" s="267" t="s">
        <v>1</v>
      </c>
      <c r="F126" s="268" t="s">
        <v>1969</v>
      </c>
      <c r="G126" s="266"/>
      <c r="H126" s="267" t="s">
        <v>1</v>
      </c>
      <c r="I126" s="269"/>
      <c r="J126" s="266"/>
      <c r="K126" s="266"/>
      <c r="L126" s="270"/>
      <c r="M126" s="271"/>
      <c r="N126" s="272"/>
      <c r="O126" s="272"/>
      <c r="P126" s="272"/>
      <c r="Q126" s="272"/>
      <c r="R126" s="272"/>
      <c r="S126" s="272"/>
      <c r="T126" s="273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74" t="s">
        <v>277</v>
      </c>
      <c r="AU126" s="274" t="s">
        <v>93</v>
      </c>
      <c r="AV126" s="14" t="s">
        <v>91</v>
      </c>
      <c r="AW126" s="14" t="s">
        <v>38</v>
      </c>
      <c r="AX126" s="14" t="s">
        <v>83</v>
      </c>
      <c r="AY126" s="274" t="s">
        <v>189</v>
      </c>
    </row>
    <row r="127" s="13" customFormat="1">
      <c r="A127" s="13"/>
      <c r="B127" s="251"/>
      <c r="C127" s="252"/>
      <c r="D127" s="242" t="s">
        <v>277</v>
      </c>
      <c r="E127" s="275" t="s">
        <v>1</v>
      </c>
      <c r="F127" s="253" t="s">
        <v>1970</v>
      </c>
      <c r="G127" s="252"/>
      <c r="H127" s="254">
        <v>7.2000000000000002</v>
      </c>
      <c r="I127" s="255"/>
      <c r="J127" s="252"/>
      <c r="K127" s="252"/>
      <c r="L127" s="256"/>
      <c r="M127" s="257"/>
      <c r="N127" s="258"/>
      <c r="O127" s="258"/>
      <c r="P127" s="258"/>
      <c r="Q127" s="258"/>
      <c r="R127" s="258"/>
      <c r="S127" s="258"/>
      <c r="T127" s="259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60" t="s">
        <v>277</v>
      </c>
      <c r="AU127" s="260" t="s">
        <v>93</v>
      </c>
      <c r="AV127" s="13" t="s">
        <v>93</v>
      </c>
      <c r="AW127" s="13" t="s">
        <v>38</v>
      </c>
      <c r="AX127" s="13" t="s">
        <v>83</v>
      </c>
      <c r="AY127" s="260" t="s">
        <v>189</v>
      </c>
    </row>
    <row r="128" s="15" customFormat="1">
      <c r="A128" s="15"/>
      <c r="B128" s="276"/>
      <c r="C128" s="277"/>
      <c r="D128" s="242" t="s">
        <v>277</v>
      </c>
      <c r="E128" s="278" t="s">
        <v>1</v>
      </c>
      <c r="F128" s="279" t="s">
        <v>354</v>
      </c>
      <c r="G128" s="277"/>
      <c r="H128" s="280">
        <v>7.2000000000000002</v>
      </c>
      <c r="I128" s="281"/>
      <c r="J128" s="277"/>
      <c r="K128" s="277"/>
      <c r="L128" s="282"/>
      <c r="M128" s="283"/>
      <c r="N128" s="284"/>
      <c r="O128" s="284"/>
      <c r="P128" s="284"/>
      <c r="Q128" s="284"/>
      <c r="R128" s="284"/>
      <c r="S128" s="284"/>
      <c r="T128" s="28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T128" s="286" t="s">
        <v>277</v>
      </c>
      <c r="AU128" s="286" t="s">
        <v>93</v>
      </c>
      <c r="AV128" s="15" t="s">
        <v>211</v>
      </c>
      <c r="AW128" s="15" t="s">
        <v>38</v>
      </c>
      <c r="AX128" s="15" t="s">
        <v>91</v>
      </c>
      <c r="AY128" s="286" t="s">
        <v>189</v>
      </c>
    </row>
    <row r="129" s="2" customFormat="1" ht="16.5" customHeight="1">
      <c r="A129" s="40"/>
      <c r="B129" s="41"/>
      <c r="C129" s="229" t="s">
        <v>93</v>
      </c>
      <c r="D129" s="229" t="s">
        <v>192</v>
      </c>
      <c r="E129" s="230" t="s">
        <v>271</v>
      </c>
      <c r="F129" s="231" t="s">
        <v>272</v>
      </c>
      <c r="G129" s="232" t="s">
        <v>269</v>
      </c>
      <c r="H129" s="233">
        <v>0.50900000000000001</v>
      </c>
      <c r="I129" s="234"/>
      <c r="J129" s="235">
        <f>ROUND(I129*H129,2)</f>
        <v>0</v>
      </c>
      <c r="K129" s="231" t="s">
        <v>196</v>
      </c>
      <c r="L129" s="46"/>
      <c r="M129" s="236" t="s">
        <v>1</v>
      </c>
      <c r="N129" s="237" t="s">
        <v>48</v>
      </c>
      <c r="O129" s="93"/>
      <c r="P129" s="238">
        <f>O129*H129</f>
        <v>0</v>
      </c>
      <c r="Q129" s="238">
        <v>0</v>
      </c>
      <c r="R129" s="238">
        <f>Q129*H129</f>
        <v>0</v>
      </c>
      <c r="S129" s="238">
        <v>0</v>
      </c>
      <c r="T129" s="239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40" t="s">
        <v>211</v>
      </c>
      <c r="AT129" s="240" t="s">
        <v>192</v>
      </c>
      <c r="AU129" s="240" t="s">
        <v>93</v>
      </c>
      <c r="AY129" s="18" t="s">
        <v>189</v>
      </c>
      <c r="BE129" s="241">
        <f>IF(N129="základní",J129,0)</f>
        <v>0</v>
      </c>
      <c r="BF129" s="241">
        <f>IF(N129="snížená",J129,0)</f>
        <v>0</v>
      </c>
      <c r="BG129" s="241">
        <f>IF(N129="zákl. přenesená",J129,0)</f>
        <v>0</v>
      </c>
      <c r="BH129" s="241">
        <f>IF(N129="sníž. přenesená",J129,0)</f>
        <v>0</v>
      </c>
      <c r="BI129" s="241">
        <f>IF(N129="nulová",J129,0)</f>
        <v>0</v>
      </c>
      <c r="BJ129" s="18" t="s">
        <v>91</v>
      </c>
      <c r="BK129" s="241">
        <f>ROUND(I129*H129,2)</f>
        <v>0</v>
      </c>
      <c r="BL129" s="18" t="s">
        <v>211</v>
      </c>
      <c r="BM129" s="240" t="s">
        <v>1971</v>
      </c>
    </row>
    <row r="130" s="14" customFormat="1">
      <c r="A130" s="14"/>
      <c r="B130" s="265"/>
      <c r="C130" s="266"/>
      <c r="D130" s="242" t="s">
        <v>277</v>
      </c>
      <c r="E130" s="267" t="s">
        <v>1</v>
      </c>
      <c r="F130" s="268" t="s">
        <v>1969</v>
      </c>
      <c r="G130" s="266"/>
      <c r="H130" s="267" t="s">
        <v>1</v>
      </c>
      <c r="I130" s="269"/>
      <c r="J130" s="266"/>
      <c r="K130" s="266"/>
      <c r="L130" s="270"/>
      <c r="M130" s="271"/>
      <c r="N130" s="272"/>
      <c r="O130" s="272"/>
      <c r="P130" s="272"/>
      <c r="Q130" s="272"/>
      <c r="R130" s="272"/>
      <c r="S130" s="272"/>
      <c r="T130" s="273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74" t="s">
        <v>277</v>
      </c>
      <c r="AU130" s="274" t="s">
        <v>93</v>
      </c>
      <c r="AV130" s="14" t="s">
        <v>91</v>
      </c>
      <c r="AW130" s="14" t="s">
        <v>38</v>
      </c>
      <c r="AX130" s="14" t="s">
        <v>83</v>
      </c>
      <c r="AY130" s="274" t="s">
        <v>189</v>
      </c>
    </row>
    <row r="131" s="13" customFormat="1">
      <c r="A131" s="13"/>
      <c r="B131" s="251"/>
      <c r="C131" s="252"/>
      <c r="D131" s="242" t="s">
        <v>277</v>
      </c>
      <c r="E131" s="275" t="s">
        <v>1</v>
      </c>
      <c r="F131" s="253" t="s">
        <v>1972</v>
      </c>
      <c r="G131" s="252"/>
      <c r="H131" s="254">
        <v>0.50900000000000001</v>
      </c>
      <c r="I131" s="255"/>
      <c r="J131" s="252"/>
      <c r="K131" s="252"/>
      <c r="L131" s="256"/>
      <c r="M131" s="257"/>
      <c r="N131" s="258"/>
      <c r="O131" s="258"/>
      <c r="P131" s="258"/>
      <c r="Q131" s="258"/>
      <c r="R131" s="258"/>
      <c r="S131" s="258"/>
      <c r="T131" s="259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60" t="s">
        <v>277</v>
      </c>
      <c r="AU131" s="260" t="s">
        <v>93</v>
      </c>
      <c r="AV131" s="13" t="s">
        <v>93</v>
      </c>
      <c r="AW131" s="13" t="s">
        <v>38</v>
      </c>
      <c r="AX131" s="13" t="s">
        <v>83</v>
      </c>
      <c r="AY131" s="260" t="s">
        <v>189</v>
      </c>
    </row>
    <row r="132" s="15" customFormat="1">
      <c r="A132" s="15"/>
      <c r="B132" s="276"/>
      <c r="C132" s="277"/>
      <c r="D132" s="242" t="s">
        <v>277</v>
      </c>
      <c r="E132" s="278" t="s">
        <v>1</v>
      </c>
      <c r="F132" s="279" t="s">
        <v>354</v>
      </c>
      <c r="G132" s="277"/>
      <c r="H132" s="280">
        <v>0.50900000000000001</v>
      </c>
      <c r="I132" s="281"/>
      <c r="J132" s="277"/>
      <c r="K132" s="277"/>
      <c r="L132" s="282"/>
      <c r="M132" s="283"/>
      <c r="N132" s="284"/>
      <c r="O132" s="284"/>
      <c r="P132" s="284"/>
      <c r="Q132" s="284"/>
      <c r="R132" s="284"/>
      <c r="S132" s="284"/>
      <c r="T132" s="28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86" t="s">
        <v>277</v>
      </c>
      <c r="AU132" s="286" t="s">
        <v>93</v>
      </c>
      <c r="AV132" s="15" t="s">
        <v>211</v>
      </c>
      <c r="AW132" s="15" t="s">
        <v>38</v>
      </c>
      <c r="AX132" s="15" t="s">
        <v>91</v>
      </c>
      <c r="AY132" s="286" t="s">
        <v>189</v>
      </c>
    </row>
    <row r="133" s="2" customFormat="1" ht="24.15" customHeight="1">
      <c r="A133" s="40"/>
      <c r="B133" s="41"/>
      <c r="C133" s="229" t="s">
        <v>109</v>
      </c>
      <c r="D133" s="229" t="s">
        <v>192</v>
      </c>
      <c r="E133" s="230" t="s">
        <v>274</v>
      </c>
      <c r="F133" s="231" t="s">
        <v>275</v>
      </c>
      <c r="G133" s="232" t="s">
        <v>269</v>
      </c>
      <c r="H133" s="233">
        <v>10.18</v>
      </c>
      <c r="I133" s="234"/>
      <c r="J133" s="235">
        <f>ROUND(I133*H133,2)</f>
        <v>0</v>
      </c>
      <c r="K133" s="231" t="s">
        <v>196</v>
      </c>
      <c r="L133" s="46"/>
      <c r="M133" s="236" t="s">
        <v>1</v>
      </c>
      <c r="N133" s="237" t="s">
        <v>48</v>
      </c>
      <c r="O133" s="93"/>
      <c r="P133" s="238">
        <f>O133*H133</f>
        <v>0</v>
      </c>
      <c r="Q133" s="238">
        <v>0</v>
      </c>
      <c r="R133" s="238">
        <f>Q133*H133</f>
        <v>0</v>
      </c>
      <c r="S133" s="238">
        <v>0</v>
      </c>
      <c r="T133" s="239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40" t="s">
        <v>211</v>
      </c>
      <c r="AT133" s="240" t="s">
        <v>192</v>
      </c>
      <c r="AU133" s="240" t="s">
        <v>93</v>
      </c>
      <c r="AY133" s="18" t="s">
        <v>189</v>
      </c>
      <c r="BE133" s="241">
        <f>IF(N133="základní",J133,0)</f>
        <v>0</v>
      </c>
      <c r="BF133" s="241">
        <f>IF(N133="snížená",J133,0)</f>
        <v>0</v>
      </c>
      <c r="BG133" s="241">
        <f>IF(N133="zákl. přenesená",J133,0)</f>
        <v>0</v>
      </c>
      <c r="BH133" s="241">
        <f>IF(N133="sníž. přenesená",J133,0)</f>
        <v>0</v>
      </c>
      <c r="BI133" s="241">
        <f>IF(N133="nulová",J133,0)</f>
        <v>0</v>
      </c>
      <c r="BJ133" s="18" t="s">
        <v>91</v>
      </c>
      <c r="BK133" s="241">
        <f>ROUND(I133*H133,2)</f>
        <v>0</v>
      </c>
      <c r="BL133" s="18" t="s">
        <v>211</v>
      </c>
      <c r="BM133" s="240" t="s">
        <v>1973</v>
      </c>
    </row>
    <row r="134" s="13" customFormat="1">
      <c r="A134" s="13"/>
      <c r="B134" s="251"/>
      <c r="C134" s="252"/>
      <c r="D134" s="242" t="s">
        <v>277</v>
      </c>
      <c r="E134" s="252"/>
      <c r="F134" s="253" t="s">
        <v>1974</v>
      </c>
      <c r="G134" s="252"/>
      <c r="H134" s="254">
        <v>10.18</v>
      </c>
      <c r="I134" s="255"/>
      <c r="J134" s="252"/>
      <c r="K134" s="252"/>
      <c r="L134" s="256"/>
      <c r="M134" s="257"/>
      <c r="N134" s="258"/>
      <c r="O134" s="258"/>
      <c r="P134" s="258"/>
      <c r="Q134" s="258"/>
      <c r="R134" s="258"/>
      <c r="S134" s="258"/>
      <c r="T134" s="259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60" t="s">
        <v>277</v>
      </c>
      <c r="AU134" s="260" t="s">
        <v>93</v>
      </c>
      <c r="AV134" s="13" t="s">
        <v>93</v>
      </c>
      <c r="AW134" s="13" t="s">
        <v>4</v>
      </c>
      <c r="AX134" s="13" t="s">
        <v>91</v>
      </c>
      <c r="AY134" s="260" t="s">
        <v>189</v>
      </c>
    </row>
    <row r="135" s="2" customFormat="1" ht="16.5" customHeight="1">
      <c r="A135" s="40"/>
      <c r="B135" s="41"/>
      <c r="C135" s="229" t="s">
        <v>211</v>
      </c>
      <c r="D135" s="229" t="s">
        <v>192</v>
      </c>
      <c r="E135" s="230" t="s">
        <v>1878</v>
      </c>
      <c r="F135" s="231" t="s">
        <v>1879</v>
      </c>
      <c r="G135" s="232" t="s">
        <v>302</v>
      </c>
      <c r="H135" s="233">
        <v>0.91600000000000004</v>
      </c>
      <c r="I135" s="234"/>
      <c r="J135" s="235">
        <f>ROUND(I135*H135,2)</f>
        <v>0</v>
      </c>
      <c r="K135" s="231" t="s">
        <v>196</v>
      </c>
      <c r="L135" s="46"/>
      <c r="M135" s="236" t="s">
        <v>1</v>
      </c>
      <c r="N135" s="237" t="s">
        <v>48</v>
      </c>
      <c r="O135" s="93"/>
      <c r="P135" s="238">
        <f>O135*H135</f>
        <v>0</v>
      </c>
      <c r="Q135" s="238">
        <v>0</v>
      </c>
      <c r="R135" s="238">
        <f>Q135*H135</f>
        <v>0</v>
      </c>
      <c r="S135" s="238">
        <v>0</v>
      </c>
      <c r="T135" s="239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40" t="s">
        <v>211</v>
      </c>
      <c r="AT135" s="240" t="s">
        <v>192</v>
      </c>
      <c r="AU135" s="240" t="s">
        <v>93</v>
      </c>
      <c r="AY135" s="18" t="s">
        <v>189</v>
      </c>
      <c r="BE135" s="241">
        <f>IF(N135="základní",J135,0)</f>
        <v>0</v>
      </c>
      <c r="BF135" s="241">
        <f>IF(N135="snížená",J135,0)</f>
        <v>0</v>
      </c>
      <c r="BG135" s="241">
        <f>IF(N135="zákl. přenesená",J135,0)</f>
        <v>0</v>
      </c>
      <c r="BH135" s="241">
        <f>IF(N135="sníž. přenesená",J135,0)</f>
        <v>0</v>
      </c>
      <c r="BI135" s="241">
        <f>IF(N135="nulová",J135,0)</f>
        <v>0</v>
      </c>
      <c r="BJ135" s="18" t="s">
        <v>91</v>
      </c>
      <c r="BK135" s="241">
        <f>ROUND(I135*H135,2)</f>
        <v>0</v>
      </c>
      <c r="BL135" s="18" t="s">
        <v>211</v>
      </c>
      <c r="BM135" s="240" t="s">
        <v>1975</v>
      </c>
    </row>
    <row r="136" s="13" customFormat="1">
      <c r="A136" s="13"/>
      <c r="B136" s="251"/>
      <c r="C136" s="252"/>
      <c r="D136" s="242" t="s">
        <v>277</v>
      </c>
      <c r="E136" s="252"/>
      <c r="F136" s="253" t="s">
        <v>1976</v>
      </c>
      <c r="G136" s="252"/>
      <c r="H136" s="254">
        <v>0.91600000000000004</v>
      </c>
      <c r="I136" s="255"/>
      <c r="J136" s="252"/>
      <c r="K136" s="252"/>
      <c r="L136" s="256"/>
      <c r="M136" s="257"/>
      <c r="N136" s="258"/>
      <c r="O136" s="258"/>
      <c r="P136" s="258"/>
      <c r="Q136" s="258"/>
      <c r="R136" s="258"/>
      <c r="S136" s="258"/>
      <c r="T136" s="259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60" t="s">
        <v>277</v>
      </c>
      <c r="AU136" s="260" t="s">
        <v>93</v>
      </c>
      <c r="AV136" s="13" t="s">
        <v>93</v>
      </c>
      <c r="AW136" s="13" t="s">
        <v>4</v>
      </c>
      <c r="AX136" s="13" t="s">
        <v>91</v>
      </c>
      <c r="AY136" s="260" t="s">
        <v>189</v>
      </c>
    </row>
    <row r="137" s="2" customFormat="1" ht="16.5" customHeight="1">
      <c r="A137" s="40"/>
      <c r="B137" s="41"/>
      <c r="C137" s="229" t="s">
        <v>188</v>
      </c>
      <c r="D137" s="229" t="s">
        <v>192</v>
      </c>
      <c r="E137" s="230" t="s">
        <v>375</v>
      </c>
      <c r="F137" s="231" t="s">
        <v>376</v>
      </c>
      <c r="G137" s="232" t="s">
        <v>269</v>
      </c>
      <c r="H137" s="233">
        <v>0.50900000000000001</v>
      </c>
      <c r="I137" s="234"/>
      <c r="J137" s="235">
        <f>ROUND(I137*H137,2)</f>
        <v>0</v>
      </c>
      <c r="K137" s="231" t="s">
        <v>196</v>
      </c>
      <c r="L137" s="46"/>
      <c r="M137" s="236" t="s">
        <v>1</v>
      </c>
      <c r="N137" s="237" t="s">
        <v>48</v>
      </c>
      <c r="O137" s="93"/>
      <c r="P137" s="238">
        <f>O137*H137</f>
        <v>0</v>
      </c>
      <c r="Q137" s="238">
        <v>0</v>
      </c>
      <c r="R137" s="238">
        <f>Q137*H137</f>
        <v>0</v>
      </c>
      <c r="S137" s="238">
        <v>0</v>
      </c>
      <c r="T137" s="239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40" t="s">
        <v>211</v>
      </c>
      <c r="AT137" s="240" t="s">
        <v>192</v>
      </c>
      <c r="AU137" s="240" t="s">
        <v>93</v>
      </c>
      <c r="AY137" s="18" t="s">
        <v>189</v>
      </c>
      <c r="BE137" s="241">
        <f>IF(N137="základní",J137,0)</f>
        <v>0</v>
      </c>
      <c r="BF137" s="241">
        <f>IF(N137="snížená",J137,0)</f>
        <v>0</v>
      </c>
      <c r="BG137" s="241">
        <f>IF(N137="zákl. přenesená",J137,0)</f>
        <v>0</v>
      </c>
      <c r="BH137" s="241">
        <f>IF(N137="sníž. přenesená",J137,0)</f>
        <v>0</v>
      </c>
      <c r="BI137" s="241">
        <f>IF(N137="nulová",J137,0)</f>
        <v>0</v>
      </c>
      <c r="BJ137" s="18" t="s">
        <v>91</v>
      </c>
      <c r="BK137" s="241">
        <f>ROUND(I137*H137,2)</f>
        <v>0</v>
      </c>
      <c r="BL137" s="18" t="s">
        <v>211</v>
      </c>
      <c r="BM137" s="240" t="s">
        <v>1977</v>
      </c>
    </row>
    <row r="138" s="12" customFormat="1" ht="22.8" customHeight="1">
      <c r="A138" s="12"/>
      <c r="B138" s="213"/>
      <c r="C138" s="214"/>
      <c r="D138" s="215" t="s">
        <v>82</v>
      </c>
      <c r="E138" s="227" t="s">
        <v>93</v>
      </c>
      <c r="F138" s="227" t="s">
        <v>390</v>
      </c>
      <c r="G138" s="214"/>
      <c r="H138" s="214"/>
      <c r="I138" s="217"/>
      <c r="J138" s="228">
        <f>BK138</f>
        <v>0</v>
      </c>
      <c r="K138" s="214"/>
      <c r="L138" s="219"/>
      <c r="M138" s="220"/>
      <c r="N138" s="221"/>
      <c r="O138" s="221"/>
      <c r="P138" s="222">
        <f>SUM(P139:P146)</f>
        <v>0</v>
      </c>
      <c r="Q138" s="221"/>
      <c r="R138" s="222">
        <f>SUM(R139:R146)</f>
        <v>1.2320070799999998</v>
      </c>
      <c r="S138" s="221"/>
      <c r="T138" s="223">
        <f>SUM(T139:T146)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24" t="s">
        <v>91</v>
      </c>
      <c r="AT138" s="225" t="s">
        <v>82</v>
      </c>
      <c r="AU138" s="225" t="s">
        <v>91</v>
      </c>
      <c r="AY138" s="224" t="s">
        <v>189</v>
      </c>
      <c r="BK138" s="226">
        <f>SUM(BK139:BK146)</f>
        <v>0</v>
      </c>
    </row>
    <row r="139" s="2" customFormat="1" ht="16.5" customHeight="1">
      <c r="A139" s="40"/>
      <c r="B139" s="41"/>
      <c r="C139" s="229" t="s">
        <v>222</v>
      </c>
      <c r="D139" s="229" t="s">
        <v>192</v>
      </c>
      <c r="E139" s="230" t="s">
        <v>1978</v>
      </c>
      <c r="F139" s="231" t="s">
        <v>1979</v>
      </c>
      <c r="G139" s="232" t="s">
        <v>269</v>
      </c>
      <c r="H139" s="233">
        <v>0.057000000000000002</v>
      </c>
      <c r="I139" s="234"/>
      <c r="J139" s="235">
        <f>ROUND(I139*H139,2)</f>
        <v>0</v>
      </c>
      <c r="K139" s="231" t="s">
        <v>196</v>
      </c>
      <c r="L139" s="46"/>
      <c r="M139" s="236" t="s">
        <v>1</v>
      </c>
      <c r="N139" s="237" t="s">
        <v>48</v>
      </c>
      <c r="O139" s="93"/>
      <c r="P139" s="238">
        <f>O139*H139</f>
        <v>0</v>
      </c>
      <c r="Q139" s="238">
        <v>2.1600000000000001</v>
      </c>
      <c r="R139" s="238">
        <f>Q139*H139</f>
        <v>0.12312000000000001</v>
      </c>
      <c r="S139" s="238">
        <v>0</v>
      </c>
      <c r="T139" s="239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40" t="s">
        <v>211</v>
      </c>
      <c r="AT139" s="240" t="s">
        <v>192</v>
      </c>
      <c r="AU139" s="240" t="s">
        <v>93</v>
      </c>
      <c r="AY139" s="18" t="s">
        <v>189</v>
      </c>
      <c r="BE139" s="241">
        <f>IF(N139="základní",J139,0)</f>
        <v>0</v>
      </c>
      <c r="BF139" s="241">
        <f>IF(N139="snížená",J139,0)</f>
        <v>0</v>
      </c>
      <c r="BG139" s="241">
        <f>IF(N139="zákl. přenesená",J139,0)</f>
        <v>0</v>
      </c>
      <c r="BH139" s="241">
        <f>IF(N139="sníž. přenesená",J139,0)</f>
        <v>0</v>
      </c>
      <c r="BI139" s="241">
        <f>IF(N139="nulová",J139,0)</f>
        <v>0</v>
      </c>
      <c r="BJ139" s="18" t="s">
        <v>91</v>
      </c>
      <c r="BK139" s="241">
        <f>ROUND(I139*H139,2)</f>
        <v>0</v>
      </c>
      <c r="BL139" s="18" t="s">
        <v>211</v>
      </c>
      <c r="BM139" s="240" t="s">
        <v>1980</v>
      </c>
    </row>
    <row r="140" s="14" customFormat="1">
      <c r="A140" s="14"/>
      <c r="B140" s="265"/>
      <c r="C140" s="266"/>
      <c r="D140" s="242" t="s">
        <v>277</v>
      </c>
      <c r="E140" s="267" t="s">
        <v>1</v>
      </c>
      <c r="F140" s="268" t="s">
        <v>1969</v>
      </c>
      <c r="G140" s="266"/>
      <c r="H140" s="267" t="s">
        <v>1</v>
      </c>
      <c r="I140" s="269"/>
      <c r="J140" s="266"/>
      <c r="K140" s="266"/>
      <c r="L140" s="270"/>
      <c r="M140" s="271"/>
      <c r="N140" s="272"/>
      <c r="O140" s="272"/>
      <c r="P140" s="272"/>
      <c r="Q140" s="272"/>
      <c r="R140" s="272"/>
      <c r="S140" s="272"/>
      <c r="T140" s="273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74" t="s">
        <v>277</v>
      </c>
      <c r="AU140" s="274" t="s">
        <v>93</v>
      </c>
      <c r="AV140" s="14" t="s">
        <v>91</v>
      </c>
      <c r="AW140" s="14" t="s">
        <v>38</v>
      </c>
      <c r="AX140" s="14" t="s">
        <v>83</v>
      </c>
      <c r="AY140" s="274" t="s">
        <v>189</v>
      </c>
    </row>
    <row r="141" s="13" customFormat="1">
      <c r="A141" s="13"/>
      <c r="B141" s="251"/>
      <c r="C141" s="252"/>
      <c r="D141" s="242" t="s">
        <v>277</v>
      </c>
      <c r="E141" s="275" t="s">
        <v>1</v>
      </c>
      <c r="F141" s="253" t="s">
        <v>1981</v>
      </c>
      <c r="G141" s="252"/>
      <c r="H141" s="254">
        <v>0.057000000000000002</v>
      </c>
      <c r="I141" s="255"/>
      <c r="J141" s="252"/>
      <c r="K141" s="252"/>
      <c r="L141" s="256"/>
      <c r="M141" s="257"/>
      <c r="N141" s="258"/>
      <c r="O141" s="258"/>
      <c r="P141" s="258"/>
      <c r="Q141" s="258"/>
      <c r="R141" s="258"/>
      <c r="S141" s="258"/>
      <c r="T141" s="259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60" t="s">
        <v>277</v>
      </c>
      <c r="AU141" s="260" t="s">
        <v>93</v>
      </c>
      <c r="AV141" s="13" t="s">
        <v>93</v>
      </c>
      <c r="AW141" s="13" t="s">
        <v>38</v>
      </c>
      <c r="AX141" s="13" t="s">
        <v>83</v>
      </c>
      <c r="AY141" s="260" t="s">
        <v>189</v>
      </c>
    </row>
    <row r="142" s="15" customFormat="1">
      <c r="A142" s="15"/>
      <c r="B142" s="276"/>
      <c r="C142" s="277"/>
      <c r="D142" s="242" t="s">
        <v>277</v>
      </c>
      <c r="E142" s="278" t="s">
        <v>1</v>
      </c>
      <c r="F142" s="279" t="s">
        <v>354</v>
      </c>
      <c r="G142" s="277"/>
      <c r="H142" s="280">
        <v>0.057000000000000002</v>
      </c>
      <c r="I142" s="281"/>
      <c r="J142" s="277"/>
      <c r="K142" s="277"/>
      <c r="L142" s="282"/>
      <c r="M142" s="283"/>
      <c r="N142" s="284"/>
      <c r="O142" s="284"/>
      <c r="P142" s="284"/>
      <c r="Q142" s="284"/>
      <c r="R142" s="284"/>
      <c r="S142" s="284"/>
      <c r="T142" s="28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86" t="s">
        <v>277</v>
      </c>
      <c r="AU142" s="286" t="s">
        <v>93</v>
      </c>
      <c r="AV142" s="15" t="s">
        <v>211</v>
      </c>
      <c r="AW142" s="15" t="s">
        <v>38</v>
      </c>
      <c r="AX142" s="15" t="s">
        <v>91</v>
      </c>
      <c r="AY142" s="286" t="s">
        <v>189</v>
      </c>
    </row>
    <row r="143" s="2" customFormat="1" ht="16.5" customHeight="1">
      <c r="A143" s="40"/>
      <c r="B143" s="41"/>
      <c r="C143" s="229" t="s">
        <v>229</v>
      </c>
      <c r="D143" s="229" t="s">
        <v>192</v>
      </c>
      <c r="E143" s="230" t="s">
        <v>1893</v>
      </c>
      <c r="F143" s="231" t="s">
        <v>1894</v>
      </c>
      <c r="G143" s="232" t="s">
        <v>269</v>
      </c>
      <c r="H143" s="233">
        <v>0.45200000000000001</v>
      </c>
      <c r="I143" s="234"/>
      <c r="J143" s="235">
        <f>ROUND(I143*H143,2)</f>
        <v>0</v>
      </c>
      <c r="K143" s="231" t="s">
        <v>196</v>
      </c>
      <c r="L143" s="46"/>
      <c r="M143" s="236" t="s">
        <v>1</v>
      </c>
      <c r="N143" s="237" t="s">
        <v>48</v>
      </c>
      <c r="O143" s="93"/>
      <c r="P143" s="238">
        <f>O143*H143</f>
        <v>0</v>
      </c>
      <c r="Q143" s="238">
        <v>2.45329</v>
      </c>
      <c r="R143" s="238">
        <f>Q143*H143</f>
        <v>1.1088870799999999</v>
      </c>
      <c r="S143" s="238">
        <v>0</v>
      </c>
      <c r="T143" s="239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40" t="s">
        <v>211</v>
      </c>
      <c r="AT143" s="240" t="s">
        <v>192</v>
      </c>
      <c r="AU143" s="240" t="s">
        <v>93</v>
      </c>
      <c r="AY143" s="18" t="s">
        <v>189</v>
      </c>
      <c r="BE143" s="241">
        <f>IF(N143="základní",J143,0)</f>
        <v>0</v>
      </c>
      <c r="BF143" s="241">
        <f>IF(N143="snížená",J143,0)</f>
        <v>0</v>
      </c>
      <c r="BG143" s="241">
        <f>IF(N143="zákl. přenesená",J143,0)</f>
        <v>0</v>
      </c>
      <c r="BH143" s="241">
        <f>IF(N143="sníž. přenesená",J143,0)</f>
        <v>0</v>
      </c>
      <c r="BI143" s="241">
        <f>IF(N143="nulová",J143,0)</f>
        <v>0</v>
      </c>
      <c r="BJ143" s="18" t="s">
        <v>91</v>
      </c>
      <c r="BK143" s="241">
        <f>ROUND(I143*H143,2)</f>
        <v>0</v>
      </c>
      <c r="BL143" s="18" t="s">
        <v>211</v>
      </c>
      <c r="BM143" s="240" t="s">
        <v>1982</v>
      </c>
    </row>
    <row r="144" s="14" customFormat="1">
      <c r="A144" s="14"/>
      <c r="B144" s="265"/>
      <c r="C144" s="266"/>
      <c r="D144" s="242" t="s">
        <v>277</v>
      </c>
      <c r="E144" s="267" t="s">
        <v>1</v>
      </c>
      <c r="F144" s="268" t="s">
        <v>1969</v>
      </c>
      <c r="G144" s="266"/>
      <c r="H144" s="267" t="s">
        <v>1</v>
      </c>
      <c r="I144" s="269"/>
      <c r="J144" s="266"/>
      <c r="K144" s="266"/>
      <c r="L144" s="270"/>
      <c r="M144" s="271"/>
      <c r="N144" s="272"/>
      <c r="O144" s="272"/>
      <c r="P144" s="272"/>
      <c r="Q144" s="272"/>
      <c r="R144" s="272"/>
      <c r="S144" s="272"/>
      <c r="T144" s="273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74" t="s">
        <v>277</v>
      </c>
      <c r="AU144" s="274" t="s">
        <v>93</v>
      </c>
      <c r="AV144" s="14" t="s">
        <v>91</v>
      </c>
      <c r="AW144" s="14" t="s">
        <v>38</v>
      </c>
      <c r="AX144" s="14" t="s">
        <v>83</v>
      </c>
      <c r="AY144" s="274" t="s">
        <v>189</v>
      </c>
    </row>
    <row r="145" s="13" customFormat="1">
      <c r="A145" s="13"/>
      <c r="B145" s="251"/>
      <c r="C145" s="252"/>
      <c r="D145" s="242" t="s">
        <v>277</v>
      </c>
      <c r="E145" s="275" t="s">
        <v>1</v>
      </c>
      <c r="F145" s="253" t="s">
        <v>1983</v>
      </c>
      <c r="G145" s="252"/>
      <c r="H145" s="254">
        <v>0.45200000000000001</v>
      </c>
      <c r="I145" s="255"/>
      <c r="J145" s="252"/>
      <c r="K145" s="252"/>
      <c r="L145" s="256"/>
      <c r="M145" s="257"/>
      <c r="N145" s="258"/>
      <c r="O145" s="258"/>
      <c r="P145" s="258"/>
      <c r="Q145" s="258"/>
      <c r="R145" s="258"/>
      <c r="S145" s="258"/>
      <c r="T145" s="259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60" t="s">
        <v>277</v>
      </c>
      <c r="AU145" s="260" t="s">
        <v>93</v>
      </c>
      <c r="AV145" s="13" t="s">
        <v>93</v>
      </c>
      <c r="AW145" s="13" t="s">
        <v>38</v>
      </c>
      <c r="AX145" s="13" t="s">
        <v>83</v>
      </c>
      <c r="AY145" s="260" t="s">
        <v>189</v>
      </c>
    </row>
    <row r="146" s="15" customFormat="1">
      <c r="A146" s="15"/>
      <c r="B146" s="276"/>
      <c r="C146" s="277"/>
      <c r="D146" s="242" t="s">
        <v>277</v>
      </c>
      <c r="E146" s="278" t="s">
        <v>1</v>
      </c>
      <c r="F146" s="279" t="s">
        <v>354</v>
      </c>
      <c r="G146" s="277"/>
      <c r="H146" s="280">
        <v>0.45200000000000001</v>
      </c>
      <c r="I146" s="281"/>
      <c r="J146" s="277"/>
      <c r="K146" s="277"/>
      <c r="L146" s="282"/>
      <c r="M146" s="283"/>
      <c r="N146" s="284"/>
      <c r="O146" s="284"/>
      <c r="P146" s="284"/>
      <c r="Q146" s="284"/>
      <c r="R146" s="284"/>
      <c r="S146" s="284"/>
      <c r="T146" s="28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86" t="s">
        <v>277</v>
      </c>
      <c r="AU146" s="286" t="s">
        <v>93</v>
      </c>
      <c r="AV146" s="15" t="s">
        <v>211</v>
      </c>
      <c r="AW146" s="15" t="s">
        <v>38</v>
      </c>
      <c r="AX146" s="15" t="s">
        <v>91</v>
      </c>
      <c r="AY146" s="286" t="s">
        <v>189</v>
      </c>
    </row>
    <row r="147" s="12" customFormat="1" ht="22.8" customHeight="1">
      <c r="A147" s="12"/>
      <c r="B147" s="213"/>
      <c r="C147" s="214"/>
      <c r="D147" s="215" t="s">
        <v>82</v>
      </c>
      <c r="E147" s="227" t="s">
        <v>952</v>
      </c>
      <c r="F147" s="227" t="s">
        <v>953</v>
      </c>
      <c r="G147" s="214"/>
      <c r="H147" s="214"/>
      <c r="I147" s="217"/>
      <c r="J147" s="228">
        <f>BK147</f>
        <v>0</v>
      </c>
      <c r="K147" s="214"/>
      <c r="L147" s="219"/>
      <c r="M147" s="220"/>
      <c r="N147" s="221"/>
      <c r="O147" s="221"/>
      <c r="P147" s="222">
        <f>P148</f>
        <v>0</v>
      </c>
      <c r="Q147" s="221"/>
      <c r="R147" s="222">
        <f>R148</f>
        <v>0</v>
      </c>
      <c r="S147" s="221"/>
      <c r="T147" s="223">
        <f>T148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24" t="s">
        <v>91</v>
      </c>
      <c r="AT147" s="225" t="s">
        <v>82</v>
      </c>
      <c r="AU147" s="225" t="s">
        <v>91</v>
      </c>
      <c r="AY147" s="224" t="s">
        <v>189</v>
      </c>
      <c r="BK147" s="226">
        <f>BK148</f>
        <v>0</v>
      </c>
    </row>
    <row r="148" s="2" customFormat="1" ht="16.5" customHeight="1">
      <c r="A148" s="40"/>
      <c r="B148" s="41"/>
      <c r="C148" s="229" t="s">
        <v>234</v>
      </c>
      <c r="D148" s="229" t="s">
        <v>192</v>
      </c>
      <c r="E148" s="230" t="s">
        <v>1984</v>
      </c>
      <c r="F148" s="231" t="s">
        <v>1985</v>
      </c>
      <c r="G148" s="232" t="s">
        <v>302</v>
      </c>
      <c r="H148" s="233">
        <v>1.232</v>
      </c>
      <c r="I148" s="234"/>
      <c r="J148" s="235">
        <f>ROUND(I148*H148,2)</f>
        <v>0</v>
      </c>
      <c r="K148" s="231" t="s">
        <v>196</v>
      </c>
      <c r="L148" s="46"/>
      <c r="M148" s="236" t="s">
        <v>1</v>
      </c>
      <c r="N148" s="237" t="s">
        <v>48</v>
      </c>
      <c r="O148" s="93"/>
      <c r="P148" s="238">
        <f>O148*H148</f>
        <v>0</v>
      </c>
      <c r="Q148" s="238">
        <v>0</v>
      </c>
      <c r="R148" s="238">
        <f>Q148*H148</f>
        <v>0</v>
      </c>
      <c r="S148" s="238">
        <v>0</v>
      </c>
      <c r="T148" s="239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40" t="s">
        <v>211</v>
      </c>
      <c r="AT148" s="240" t="s">
        <v>192</v>
      </c>
      <c r="AU148" s="240" t="s">
        <v>93</v>
      </c>
      <c r="AY148" s="18" t="s">
        <v>189</v>
      </c>
      <c r="BE148" s="241">
        <f>IF(N148="základní",J148,0)</f>
        <v>0</v>
      </c>
      <c r="BF148" s="241">
        <f>IF(N148="snížená",J148,0)</f>
        <v>0</v>
      </c>
      <c r="BG148" s="241">
        <f>IF(N148="zákl. přenesená",J148,0)</f>
        <v>0</v>
      </c>
      <c r="BH148" s="241">
        <f>IF(N148="sníž. přenesená",J148,0)</f>
        <v>0</v>
      </c>
      <c r="BI148" s="241">
        <f>IF(N148="nulová",J148,0)</f>
        <v>0</v>
      </c>
      <c r="BJ148" s="18" t="s">
        <v>91</v>
      </c>
      <c r="BK148" s="241">
        <f>ROUND(I148*H148,2)</f>
        <v>0</v>
      </c>
      <c r="BL148" s="18" t="s">
        <v>211</v>
      </c>
      <c r="BM148" s="240" t="s">
        <v>1986</v>
      </c>
    </row>
    <row r="149" s="12" customFormat="1" ht="25.92" customHeight="1">
      <c r="A149" s="12"/>
      <c r="B149" s="213"/>
      <c r="C149" s="214"/>
      <c r="D149" s="215" t="s">
        <v>82</v>
      </c>
      <c r="E149" s="216" t="s">
        <v>958</v>
      </c>
      <c r="F149" s="216" t="s">
        <v>959</v>
      </c>
      <c r="G149" s="214"/>
      <c r="H149" s="214"/>
      <c r="I149" s="217"/>
      <c r="J149" s="218">
        <f>BK149</f>
        <v>0</v>
      </c>
      <c r="K149" s="214"/>
      <c r="L149" s="219"/>
      <c r="M149" s="220"/>
      <c r="N149" s="221"/>
      <c r="O149" s="221"/>
      <c r="P149" s="222">
        <f>P150</f>
        <v>0</v>
      </c>
      <c r="Q149" s="221"/>
      <c r="R149" s="222">
        <f>R150</f>
        <v>0</v>
      </c>
      <c r="S149" s="221"/>
      <c r="T149" s="223">
        <f>T150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24" t="s">
        <v>93</v>
      </c>
      <c r="AT149" s="225" t="s">
        <v>82</v>
      </c>
      <c r="AU149" s="225" t="s">
        <v>83</v>
      </c>
      <c r="AY149" s="224" t="s">
        <v>189</v>
      </c>
      <c r="BK149" s="226">
        <f>BK150</f>
        <v>0</v>
      </c>
    </row>
    <row r="150" s="12" customFormat="1" ht="22.8" customHeight="1">
      <c r="A150" s="12"/>
      <c r="B150" s="213"/>
      <c r="C150" s="214"/>
      <c r="D150" s="215" t="s">
        <v>82</v>
      </c>
      <c r="E150" s="227" t="s">
        <v>1350</v>
      </c>
      <c r="F150" s="227" t="s">
        <v>1351</v>
      </c>
      <c r="G150" s="214"/>
      <c r="H150" s="214"/>
      <c r="I150" s="217"/>
      <c r="J150" s="228">
        <f>BK150</f>
        <v>0</v>
      </c>
      <c r="K150" s="214"/>
      <c r="L150" s="219"/>
      <c r="M150" s="220"/>
      <c r="N150" s="221"/>
      <c r="O150" s="221"/>
      <c r="P150" s="222">
        <f>SUM(P151:P158)</f>
        <v>0</v>
      </c>
      <c r="Q150" s="221"/>
      <c r="R150" s="222">
        <f>SUM(R151:R158)</f>
        <v>0</v>
      </c>
      <c r="S150" s="221"/>
      <c r="T150" s="223">
        <f>SUM(T151:T158)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24" t="s">
        <v>93</v>
      </c>
      <c r="AT150" s="225" t="s">
        <v>82</v>
      </c>
      <c r="AU150" s="225" t="s">
        <v>91</v>
      </c>
      <c r="AY150" s="224" t="s">
        <v>189</v>
      </c>
      <c r="BK150" s="226">
        <f>SUM(BK151:BK158)</f>
        <v>0</v>
      </c>
    </row>
    <row r="151" s="2" customFormat="1" ht="16.5" customHeight="1">
      <c r="A151" s="40"/>
      <c r="B151" s="41"/>
      <c r="C151" s="229" t="s">
        <v>241</v>
      </c>
      <c r="D151" s="229" t="s">
        <v>192</v>
      </c>
      <c r="E151" s="230" t="s">
        <v>1353</v>
      </c>
      <c r="F151" s="231" t="s">
        <v>1987</v>
      </c>
      <c r="G151" s="232" t="s">
        <v>289</v>
      </c>
      <c r="H151" s="233">
        <v>17</v>
      </c>
      <c r="I151" s="234"/>
      <c r="J151" s="235">
        <f>ROUND(I151*H151,2)</f>
        <v>0</v>
      </c>
      <c r="K151" s="231" t="s">
        <v>303</v>
      </c>
      <c r="L151" s="46"/>
      <c r="M151" s="236" t="s">
        <v>1</v>
      </c>
      <c r="N151" s="237" t="s">
        <v>48</v>
      </c>
      <c r="O151" s="93"/>
      <c r="P151" s="238">
        <f>O151*H151</f>
        <v>0</v>
      </c>
      <c r="Q151" s="238">
        <v>0</v>
      </c>
      <c r="R151" s="238">
        <f>Q151*H151</f>
        <v>0</v>
      </c>
      <c r="S151" s="238">
        <v>0</v>
      </c>
      <c r="T151" s="239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40" t="s">
        <v>407</v>
      </c>
      <c r="AT151" s="240" t="s">
        <v>192</v>
      </c>
      <c r="AU151" s="240" t="s">
        <v>93</v>
      </c>
      <c r="AY151" s="18" t="s">
        <v>189</v>
      </c>
      <c r="BE151" s="241">
        <f>IF(N151="základní",J151,0)</f>
        <v>0</v>
      </c>
      <c r="BF151" s="241">
        <f>IF(N151="snížená",J151,0)</f>
        <v>0</v>
      </c>
      <c r="BG151" s="241">
        <f>IF(N151="zákl. přenesená",J151,0)</f>
        <v>0</v>
      </c>
      <c r="BH151" s="241">
        <f>IF(N151="sníž. přenesená",J151,0)</f>
        <v>0</v>
      </c>
      <c r="BI151" s="241">
        <f>IF(N151="nulová",J151,0)</f>
        <v>0</v>
      </c>
      <c r="BJ151" s="18" t="s">
        <v>91</v>
      </c>
      <c r="BK151" s="241">
        <f>ROUND(I151*H151,2)</f>
        <v>0</v>
      </c>
      <c r="BL151" s="18" t="s">
        <v>407</v>
      </c>
      <c r="BM151" s="240" t="s">
        <v>1988</v>
      </c>
    </row>
    <row r="152" s="2" customFormat="1">
      <c r="A152" s="40"/>
      <c r="B152" s="41"/>
      <c r="C152" s="42"/>
      <c r="D152" s="242" t="s">
        <v>199</v>
      </c>
      <c r="E152" s="42"/>
      <c r="F152" s="243" t="s">
        <v>1989</v>
      </c>
      <c r="G152" s="42"/>
      <c r="H152" s="42"/>
      <c r="I152" s="244"/>
      <c r="J152" s="42"/>
      <c r="K152" s="42"/>
      <c r="L152" s="46"/>
      <c r="M152" s="245"/>
      <c r="N152" s="246"/>
      <c r="O152" s="93"/>
      <c r="P152" s="93"/>
      <c r="Q152" s="93"/>
      <c r="R152" s="93"/>
      <c r="S152" s="93"/>
      <c r="T152" s="94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8" t="s">
        <v>199</v>
      </c>
      <c r="AU152" s="18" t="s">
        <v>93</v>
      </c>
    </row>
    <row r="153" s="13" customFormat="1">
      <c r="A153" s="13"/>
      <c r="B153" s="251"/>
      <c r="C153" s="252"/>
      <c r="D153" s="242" t="s">
        <v>277</v>
      </c>
      <c r="E153" s="275" t="s">
        <v>1</v>
      </c>
      <c r="F153" s="253" t="s">
        <v>1990</v>
      </c>
      <c r="G153" s="252"/>
      <c r="H153" s="254">
        <v>17</v>
      </c>
      <c r="I153" s="255"/>
      <c r="J153" s="252"/>
      <c r="K153" s="252"/>
      <c r="L153" s="256"/>
      <c r="M153" s="257"/>
      <c r="N153" s="258"/>
      <c r="O153" s="258"/>
      <c r="P153" s="258"/>
      <c r="Q153" s="258"/>
      <c r="R153" s="258"/>
      <c r="S153" s="258"/>
      <c r="T153" s="259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60" t="s">
        <v>277</v>
      </c>
      <c r="AU153" s="260" t="s">
        <v>93</v>
      </c>
      <c r="AV153" s="13" t="s">
        <v>93</v>
      </c>
      <c r="AW153" s="13" t="s">
        <v>38</v>
      </c>
      <c r="AX153" s="13" t="s">
        <v>83</v>
      </c>
      <c r="AY153" s="260" t="s">
        <v>189</v>
      </c>
    </row>
    <row r="154" s="15" customFormat="1">
      <c r="A154" s="15"/>
      <c r="B154" s="276"/>
      <c r="C154" s="277"/>
      <c r="D154" s="242" t="s">
        <v>277</v>
      </c>
      <c r="E154" s="278" t="s">
        <v>1</v>
      </c>
      <c r="F154" s="279" t="s">
        <v>354</v>
      </c>
      <c r="G154" s="277"/>
      <c r="H154" s="280">
        <v>17</v>
      </c>
      <c r="I154" s="281"/>
      <c r="J154" s="277"/>
      <c r="K154" s="277"/>
      <c r="L154" s="282"/>
      <c r="M154" s="283"/>
      <c r="N154" s="284"/>
      <c r="O154" s="284"/>
      <c r="P154" s="284"/>
      <c r="Q154" s="284"/>
      <c r="R154" s="284"/>
      <c r="S154" s="284"/>
      <c r="T154" s="28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86" t="s">
        <v>277</v>
      </c>
      <c r="AU154" s="286" t="s">
        <v>93</v>
      </c>
      <c r="AV154" s="15" t="s">
        <v>211</v>
      </c>
      <c r="AW154" s="15" t="s">
        <v>38</v>
      </c>
      <c r="AX154" s="15" t="s">
        <v>91</v>
      </c>
      <c r="AY154" s="286" t="s">
        <v>189</v>
      </c>
    </row>
    <row r="155" s="2" customFormat="1" ht="16.5" customHeight="1">
      <c r="A155" s="40"/>
      <c r="B155" s="41"/>
      <c r="C155" s="229" t="s">
        <v>248</v>
      </c>
      <c r="D155" s="229" t="s">
        <v>192</v>
      </c>
      <c r="E155" s="230" t="s">
        <v>1991</v>
      </c>
      <c r="F155" s="231" t="s">
        <v>1992</v>
      </c>
      <c r="G155" s="232" t="s">
        <v>285</v>
      </c>
      <c r="H155" s="233">
        <v>1</v>
      </c>
      <c r="I155" s="234"/>
      <c r="J155" s="235">
        <f>ROUND(I155*H155,2)</f>
        <v>0</v>
      </c>
      <c r="K155" s="231" t="s">
        <v>303</v>
      </c>
      <c r="L155" s="46"/>
      <c r="M155" s="236" t="s">
        <v>1</v>
      </c>
      <c r="N155" s="237" t="s">
        <v>48</v>
      </c>
      <c r="O155" s="93"/>
      <c r="P155" s="238">
        <f>O155*H155</f>
        <v>0</v>
      </c>
      <c r="Q155" s="238">
        <v>0</v>
      </c>
      <c r="R155" s="238">
        <f>Q155*H155</f>
        <v>0</v>
      </c>
      <c r="S155" s="238">
        <v>0</v>
      </c>
      <c r="T155" s="239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40" t="s">
        <v>407</v>
      </c>
      <c r="AT155" s="240" t="s">
        <v>192</v>
      </c>
      <c r="AU155" s="240" t="s">
        <v>93</v>
      </c>
      <c r="AY155" s="18" t="s">
        <v>189</v>
      </c>
      <c r="BE155" s="241">
        <f>IF(N155="základní",J155,0)</f>
        <v>0</v>
      </c>
      <c r="BF155" s="241">
        <f>IF(N155="snížená",J155,0)</f>
        <v>0</v>
      </c>
      <c r="BG155" s="241">
        <f>IF(N155="zákl. přenesená",J155,0)</f>
        <v>0</v>
      </c>
      <c r="BH155" s="241">
        <f>IF(N155="sníž. přenesená",J155,0)</f>
        <v>0</v>
      </c>
      <c r="BI155" s="241">
        <f>IF(N155="nulová",J155,0)</f>
        <v>0</v>
      </c>
      <c r="BJ155" s="18" t="s">
        <v>91</v>
      </c>
      <c r="BK155" s="241">
        <f>ROUND(I155*H155,2)</f>
        <v>0</v>
      </c>
      <c r="BL155" s="18" t="s">
        <v>407</v>
      </c>
      <c r="BM155" s="240" t="s">
        <v>1993</v>
      </c>
    </row>
    <row r="156" s="2" customFormat="1">
      <c r="A156" s="40"/>
      <c r="B156" s="41"/>
      <c r="C156" s="42"/>
      <c r="D156" s="242" t="s">
        <v>199</v>
      </c>
      <c r="E156" s="42"/>
      <c r="F156" s="243" t="s">
        <v>1994</v>
      </c>
      <c r="G156" s="42"/>
      <c r="H156" s="42"/>
      <c r="I156" s="244"/>
      <c r="J156" s="42"/>
      <c r="K156" s="42"/>
      <c r="L156" s="46"/>
      <c r="M156" s="245"/>
      <c r="N156" s="246"/>
      <c r="O156" s="93"/>
      <c r="P156" s="93"/>
      <c r="Q156" s="93"/>
      <c r="R156" s="93"/>
      <c r="S156" s="93"/>
      <c r="T156" s="94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8" t="s">
        <v>199</v>
      </c>
      <c r="AU156" s="18" t="s">
        <v>93</v>
      </c>
    </row>
    <row r="157" s="13" customFormat="1">
      <c r="A157" s="13"/>
      <c r="B157" s="251"/>
      <c r="C157" s="252"/>
      <c r="D157" s="242" t="s">
        <v>277</v>
      </c>
      <c r="E157" s="275" t="s">
        <v>1</v>
      </c>
      <c r="F157" s="253" t="s">
        <v>1995</v>
      </c>
      <c r="G157" s="252"/>
      <c r="H157" s="254">
        <v>1</v>
      </c>
      <c r="I157" s="255"/>
      <c r="J157" s="252"/>
      <c r="K157" s="252"/>
      <c r="L157" s="256"/>
      <c r="M157" s="257"/>
      <c r="N157" s="258"/>
      <c r="O157" s="258"/>
      <c r="P157" s="258"/>
      <c r="Q157" s="258"/>
      <c r="R157" s="258"/>
      <c r="S157" s="258"/>
      <c r="T157" s="259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60" t="s">
        <v>277</v>
      </c>
      <c r="AU157" s="260" t="s">
        <v>93</v>
      </c>
      <c r="AV157" s="13" t="s">
        <v>93</v>
      </c>
      <c r="AW157" s="13" t="s">
        <v>38</v>
      </c>
      <c r="AX157" s="13" t="s">
        <v>83</v>
      </c>
      <c r="AY157" s="260" t="s">
        <v>189</v>
      </c>
    </row>
    <row r="158" s="15" customFormat="1">
      <c r="A158" s="15"/>
      <c r="B158" s="276"/>
      <c r="C158" s="277"/>
      <c r="D158" s="242" t="s">
        <v>277</v>
      </c>
      <c r="E158" s="278" t="s">
        <v>1</v>
      </c>
      <c r="F158" s="279" t="s">
        <v>354</v>
      </c>
      <c r="G158" s="277"/>
      <c r="H158" s="280">
        <v>1</v>
      </c>
      <c r="I158" s="281"/>
      <c r="J158" s="277"/>
      <c r="K158" s="277"/>
      <c r="L158" s="282"/>
      <c r="M158" s="310"/>
      <c r="N158" s="311"/>
      <c r="O158" s="311"/>
      <c r="P158" s="311"/>
      <c r="Q158" s="311"/>
      <c r="R158" s="311"/>
      <c r="S158" s="311"/>
      <c r="T158" s="312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T158" s="286" t="s">
        <v>277</v>
      </c>
      <c r="AU158" s="286" t="s">
        <v>93</v>
      </c>
      <c r="AV158" s="15" t="s">
        <v>211</v>
      </c>
      <c r="AW158" s="15" t="s">
        <v>38</v>
      </c>
      <c r="AX158" s="15" t="s">
        <v>91</v>
      </c>
      <c r="AY158" s="286" t="s">
        <v>189</v>
      </c>
    </row>
    <row r="159" s="2" customFormat="1" ht="6.96" customHeight="1">
      <c r="A159" s="40"/>
      <c r="B159" s="68"/>
      <c r="C159" s="69"/>
      <c r="D159" s="69"/>
      <c r="E159" s="69"/>
      <c r="F159" s="69"/>
      <c r="G159" s="69"/>
      <c r="H159" s="69"/>
      <c r="I159" s="69"/>
      <c r="J159" s="69"/>
      <c r="K159" s="69"/>
      <c r="L159" s="46"/>
      <c r="M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</row>
  </sheetData>
  <sheetProtection sheet="1" autoFilter="0" formatColumns="0" formatRows="0" objects="1" scenarios="1" spinCount="100000" saltValue="n6hDlJdF5q5cfFY6YI4KnhdwYUkWZK59l0SYoqC7Pfism6K5X3tPDgm5Lz7YwhKC3BtSh7+naboru4eELFHsrA==" hashValue="A9AZsIfU4PIaJXgQGy8Cwv9o+J84IEGYZbKf8iilcR2BFIGmqZ/aDJqdRuOMdEZYtWNSjnThkSj74dKZ11dXWg==" algorithmName="SHA-512" password="E785"/>
  <autoFilter ref="C121:K158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143</v>
      </c>
    </row>
    <row r="3" s="1" customFormat="1" ht="6.96" customHeight="1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21"/>
      <c r="AT3" s="18" t="s">
        <v>93</v>
      </c>
    </row>
    <row r="4" s="1" customFormat="1" ht="24.96" customHeight="1">
      <c r="B4" s="21"/>
      <c r="D4" s="151" t="s">
        <v>159</v>
      </c>
      <c r="L4" s="21"/>
      <c r="M4" s="15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3" t="s">
        <v>16</v>
      </c>
      <c r="L6" s="21"/>
    </row>
    <row r="7" s="1" customFormat="1" ht="16.5" customHeight="1">
      <c r="B7" s="21"/>
      <c r="E7" s="154" t="str">
        <f>'Rekapitulace stavby'!K6</f>
        <v>SPORTOVNÍ HALA _ SLEZSKÁ OSTRAVA</v>
      </c>
      <c r="F7" s="153"/>
      <c r="G7" s="153"/>
      <c r="H7" s="153"/>
      <c r="L7" s="21"/>
    </row>
    <row r="8" s="2" customFormat="1" ht="12" customHeight="1">
      <c r="A8" s="40"/>
      <c r="B8" s="46"/>
      <c r="C8" s="40"/>
      <c r="D8" s="153" t="s">
        <v>160</v>
      </c>
      <c r="E8" s="40"/>
      <c r="F8" s="40"/>
      <c r="G8" s="40"/>
      <c r="H8" s="40"/>
      <c r="I8" s="40"/>
      <c r="J8" s="40"/>
      <c r="K8" s="40"/>
      <c r="L8" s="65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55" t="s">
        <v>1996</v>
      </c>
      <c r="F9" s="40"/>
      <c r="G9" s="40"/>
      <c r="H9" s="40"/>
      <c r="I9" s="40"/>
      <c r="J9" s="40"/>
      <c r="K9" s="40"/>
      <c r="L9" s="65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65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53" t="s">
        <v>18</v>
      </c>
      <c r="E11" s="40"/>
      <c r="F11" s="143" t="s">
        <v>19</v>
      </c>
      <c r="G11" s="40"/>
      <c r="H11" s="40"/>
      <c r="I11" s="153" t="s">
        <v>20</v>
      </c>
      <c r="J11" s="143" t="s">
        <v>1</v>
      </c>
      <c r="K11" s="40"/>
      <c r="L11" s="65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53" t="s">
        <v>22</v>
      </c>
      <c r="E12" s="40"/>
      <c r="F12" s="143" t="s">
        <v>23</v>
      </c>
      <c r="G12" s="40"/>
      <c r="H12" s="40"/>
      <c r="I12" s="153" t="s">
        <v>24</v>
      </c>
      <c r="J12" s="156" t="str">
        <f>'Rekapitulace stavby'!AN8</f>
        <v>13. 3. 2020</v>
      </c>
      <c r="K12" s="40"/>
      <c r="L12" s="65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65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53" t="s">
        <v>30</v>
      </c>
      <c r="E14" s="40"/>
      <c r="F14" s="40"/>
      <c r="G14" s="40"/>
      <c r="H14" s="40"/>
      <c r="I14" s="153" t="s">
        <v>31</v>
      </c>
      <c r="J14" s="143" t="s">
        <v>1</v>
      </c>
      <c r="K14" s="40"/>
      <c r="L14" s="65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43" t="s">
        <v>32</v>
      </c>
      <c r="F15" s="40"/>
      <c r="G15" s="40"/>
      <c r="H15" s="40"/>
      <c r="I15" s="153" t="s">
        <v>33</v>
      </c>
      <c r="J15" s="143" t="s">
        <v>1</v>
      </c>
      <c r="K15" s="40"/>
      <c r="L15" s="65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65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53" t="s">
        <v>34</v>
      </c>
      <c r="E17" s="40"/>
      <c r="F17" s="40"/>
      <c r="G17" s="40"/>
      <c r="H17" s="40"/>
      <c r="I17" s="153" t="s">
        <v>31</v>
      </c>
      <c r="J17" s="34" t="str">
        <f>'Rekapitulace stavby'!AN13</f>
        <v>Vyplň údaj</v>
      </c>
      <c r="K17" s="40"/>
      <c r="L17" s="65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4" t="str">
        <f>'Rekapitulace stavby'!E14</f>
        <v>Vyplň údaj</v>
      </c>
      <c r="F18" s="143"/>
      <c r="G18" s="143"/>
      <c r="H18" s="143"/>
      <c r="I18" s="153" t="s">
        <v>33</v>
      </c>
      <c r="J18" s="34" t="str">
        <f>'Rekapitulace stavby'!AN14</f>
        <v>Vyplň údaj</v>
      </c>
      <c r="K18" s="40"/>
      <c r="L18" s="65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65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53" t="s">
        <v>36</v>
      </c>
      <c r="E20" s="40"/>
      <c r="F20" s="40"/>
      <c r="G20" s="40"/>
      <c r="H20" s="40"/>
      <c r="I20" s="153" t="s">
        <v>31</v>
      </c>
      <c r="J20" s="143" t="s">
        <v>1</v>
      </c>
      <c r="K20" s="40"/>
      <c r="L20" s="65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43" t="s">
        <v>37</v>
      </c>
      <c r="F21" s="40"/>
      <c r="G21" s="40"/>
      <c r="H21" s="40"/>
      <c r="I21" s="153" t="s">
        <v>33</v>
      </c>
      <c r="J21" s="143" t="s">
        <v>1</v>
      </c>
      <c r="K21" s="40"/>
      <c r="L21" s="65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65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53" t="s">
        <v>39</v>
      </c>
      <c r="E23" s="40"/>
      <c r="F23" s="40"/>
      <c r="G23" s="40"/>
      <c r="H23" s="40"/>
      <c r="I23" s="153" t="s">
        <v>31</v>
      </c>
      <c r="J23" s="143" t="str">
        <f>IF('Rekapitulace stavby'!AN19="","",'Rekapitulace stavby'!AN19)</f>
        <v/>
      </c>
      <c r="K23" s="40"/>
      <c r="L23" s="65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43" t="str">
        <f>IF('Rekapitulace stavby'!E20="","",'Rekapitulace stavby'!E20)</f>
        <v xml:space="preserve"> </v>
      </c>
      <c r="F24" s="40"/>
      <c r="G24" s="40"/>
      <c r="H24" s="40"/>
      <c r="I24" s="153" t="s">
        <v>33</v>
      </c>
      <c r="J24" s="143" t="str">
        <f>IF('Rekapitulace stavby'!AN20="","",'Rekapitulace stavby'!AN20)</f>
        <v/>
      </c>
      <c r="K24" s="40"/>
      <c r="L24" s="65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65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53" t="s">
        <v>41</v>
      </c>
      <c r="E26" s="40"/>
      <c r="F26" s="40"/>
      <c r="G26" s="40"/>
      <c r="H26" s="40"/>
      <c r="I26" s="40"/>
      <c r="J26" s="40"/>
      <c r="K26" s="40"/>
      <c r="L26" s="65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71.25" customHeight="1">
      <c r="A27" s="157"/>
      <c r="B27" s="158"/>
      <c r="C27" s="157"/>
      <c r="D27" s="157"/>
      <c r="E27" s="159" t="s">
        <v>42</v>
      </c>
      <c r="F27" s="159"/>
      <c r="G27" s="159"/>
      <c r="H27" s="159"/>
      <c r="I27" s="157"/>
      <c r="J27" s="157"/>
      <c r="K27" s="157"/>
      <c r="L27" s="160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65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61"/>
      <c r="E29" s="161"/>
      <c r="F29" s="161"/>
      <c r="G29" s="161"/>
      <c r="H29" s="161"/>
      <c r="I29" s="161"/>
      <c r="J29" s="161"/>
      <c r="K29" s="161"/>
      <c r="L29" s="65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62" t="s">
        <v>43</v>
      </c>
      <c r="E30" s="40"/>
      <c r="F30" s="40"/>
      <c r="G30" s="40"/>
      <c r="H30" s="40"/>
      <c r="I30" s="40"/>
      <c r="J30" s="163">
        <f>ROUND(J119, 2)</f>
        <v>0</v>
      </c>
      <c r="K30" s="40"/>
      <c r="L30" s="65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61"/>
      <c r="E31" s="161"/>
      <c r="F31" s="161"/>
      <c r="G31" s="161"/>
      <c r="H31" s="161"/>
      <c r="I31" s="161"/>
      <c r="J31" s="161"/>
      <c r="K31" s="161"/>
      <c r="L31" s="65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64" t="s">
        <v>45</v>
      </c>
      <c r="G32" s="40"/>
      <c r="H32" s="40"/>
      <c r="I32" s="164" t="s">
        <v>44</v>
      </c>
      <c r="J32" s="164" t="s">
        <v>46</v>
      </c>
      <c r="K32" s="40"/>
      <c r="L32" s="65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65" t="s">
        <v>47</v>
      </c>
      <c r="E33" s="153" t="s">
        <v>48</v>
      </c>
      <c r="F33" s="166">
        <f>ROUND((SUM(BE119:BE149)),  2)</f>
        <v>0</v>
      </c>
      <c r="G33" s="40"/>
      <c r="H33" s="40"/>
      <c r="I33" s="167">
        <v>0.20999999999999999</v>
      </c>
      <c r="J33" s="166">
        <f>ROUND(((SUM(BE119:BE149))*I33),  2)</f>
        <v>0</v>
      </c>
      <c r="K33" s="40"/>
      <c r="L33" s="65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53" t="s">
        <v>49</v>
      </c>
      <c r="F34" s="166">
        <f>ROUND((SUM(BF119:BF149)),  2)</f>
        <v>0</v>
      </c>
      <c r="G34" s="40"/>
      <c r="H34" s="40"/>
      <c r="I34" s="167">
        <v>0.14999999999999999</v>
      </c>
      <c r="J34" s="166">
        <f>ROUND(((SUM(BF119:BF149))*I34),  2)</f>
        <v>0</v>
      </c>
      <c r="K34" s="40"/>
      <c r="L34" s="65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53" t="s">
        <v>50</v>
      </c>
      <c r="F35" s="166">
        <f>ROUND((SUM(BG119:BG149)),  2)</f>
        <v>0</v>
      </c>
      <c r="G35" s="40"/>
      <c r="H35" s="40"/>
      <c r="I35" s="167">
        <v>0.20999999999999999</v>
      </c>
      <c r="J35" s="166">
        <f>0</f>
        <v>0</v>
      </c>
      <c r="K35" s="40"/>
      <c r="L35" s="65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53" t="s">
        <v>51</v>
      </c>
      <c r="F36" s="166">
        <f>ROUND((SUM(BH119:BH149)),  2)</f>
        <v>0</v>
      </c>
      <c r="G36" s="40"/>
      <c r="H36" s="40"/>
      <c r="I36" s="167">
        <v>0.14999999999999999</v>
      </c>
      <c r="J36" s="166">
        <f>0</f>
        <v>0</v>
      </c>
      <c r="K36" s="40"/>
      <c r="L36" s="65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53" t="s">
        <v>52</v>
      </c>
      <c r="F37" s="166">
        <f>ROUND((SUM(BI119:BI149)),  2)</f>
        <v>0</v>
      </c>
      <c r="G37" s="40"/>
      <c r="H37" s="40"/>
      <c r="I37" s="167">
        <v>0</v>
      </c>
      <c r="J37" s="166">
        <f>0</f>
        <v>0</v>
      </c>
      <c r="K37" s="40"/>
      <c r="L37" s="65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65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68"/>
      <c r="D39" s="169" t="s">
        <v>53</v>
      </c>
      <c r="E39" s="170"/>
      <c r="F39" s="170"/>
      <c r="G39" s="171" t="s">
        <v>54</v>
      </c>
      <c r="H39" s="172" t="s">
        <v>55</v>
      </c>
      <c r="I39" s="170"/>
      <c r="J39" s="173">
        <f>SUM(J30:J37)</f>
        <v>0</v>
      </c>
      <c r="K39" s="174"/>
      <c r="L39" s="65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65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5"/>
      <c r="D50" s="175" t="s">
        <v>56</v>
      </c>
      <c r="E50" s="176"/>
      <c r="F50" s="176"/>
      <c r="G50" s="175" t="s">
        <v>57</v>
      </c>
      <c r="H50" s="176"/>
      <c r="I50" s="176"/>
      <c r="J50" s="176"/>
      <c r="K50" s="176"/>
      <c r="L50" s="65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40"/>
      <c r="B61" s="46"/>
      <c r="C61" s="40"/>
      <c r="D61" s="177" t="s">
        <v>58</v>
      </c>
      <c r="E61" s="178"/>
      <c r="F61" s="179" t="s">
        <v>59</v>
      </c>
      <c r="G61" s="177" t="s">
        <v>58</v>
      </c>
      <c r="H61" s="178"/>
      <c r="I61" s="178"/>
      <c r="J61" s="180" t="s">
        <v>59</v>
      </c>
      <c r="K61" s="178"/>
      <c r="L61" s="65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40"/>
      <c r="B65" s="46"/>
      <c r="C65" s="40"/>
      <c r="D65" s="175" t="s">
        <v>60</v>
      </c>
      <c r="E65" s="181"/>
      <c r="F65" s="181"/>
      <c r="G65" s="175" t="s">
        <v>61</v>
      </c>
      <c r="H65" s="181"/>
      <c r="I65" s="181"/>
      <c r="J65" s="181"/>
      <c r="K65" s="181"/>
      <c r="L65" s="65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40"/>
      <c r="B76" s="46"/>
      <c r="C76" s="40"/>
      <c r="D76" s="177" t="s">
        <v>58</v>
      </c>
      <c r="E76" s="178"/>
      <c r="F76" s="179" t="s">
        <v>59</v>
      </c>
      <c r="G76" s="177" t="s">
        <v>58</v>
      </c>
      <c r="H76" s="178"/>
      <c r="I76" s="178"/>
      <c r="J76" s="180" t="s">
        <v>59</v>
      </c>
      <c r="K76" s="178"/>
      <c r="L76" s="65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4.4" customHeight="1">
      <c r="A77" s="40"/>
      <c r="B77" s="182"/>
      <c r="C77" s="183"/>
      <c r="D77" s="183"/>
      <c r="E77" s="183"/>
      <c r="F77" s="183"/>
      <c r="G77" s="183"/>
      <c r="H77" s="183"/>
      <c r="I77" s="183"/>
      <c r="J77" s="183"/>
      <c r="K77" s="183"/>
      <c r="L77" s="65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81" s="2" customFormat="1" ht="6.96" customHeight="1">
      <c r="A81" s="40"/>
      <c r="B81" s="184"/>
      <c r="C81" s="185"/>
      <c r="D81" s="185"/>
      <c r="E81" s="185"/>
      <c r="F81" s="185"/>
      <c r="G81" s="185"/>
      <c r="H81" s="185"/>
      <c r="I81" s="185"/>
      <c r="J81" s="185"/>
      <c r="K81" s="185"/>
      <c r="L81" s="65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24.96" customHeight="1">
      <c r="A82" s="40"/>
      <c r="B82" s="41"/>
      <c r="C82" s="24" t="s">
        <v>162</v>
      </c>
      <c r="D82" s="42"/>
      <c r="E82" s="42"/>
      <c r="F82" s="42"/>
      <c r="G82" s="42"/>
      <c r="H82" s="42"/>
      <c r="I82" s="42"/>
      <c r="J82" s="42"/>
      <c r="K82" s="42"/>
      <c r="L82" s="65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65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3" t="s">
        <v>16</v>
      </c>
      <c r="D84" s="42"/>
      <c r="E84" s="42"/>
      <c r="F84" s="42"/>
      <c r="G84" s="42"/>
      <c r="H84" s="42"/>
      <c r="I84" s="42"/>
      <c r="J84" s="42"/>
      <c r="K84" s="42"/>
      <c r="L84" s="65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186" t="str">
        <f>E7</f>
        <v>SPORTOVNÍ HALA _ SLEZSKÁ OSTRAVA</v>
      </c>
      <c r="F85" s="33"/>
      <c r="G85" s="33"/>
      <c r="H85" s="33"/>
      <c r="I85" s="42"/>
      <c r="J85" s="42"/>
      <c r="K85" s="42"/>
      <c r="L85" s="65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3" t="s">
        <v>160</v>
      </c>
      <c r="D86" s="42"/>
      <c r="E86" s="42"/>
      <c r="F86" s="42"/>
      <c r="G86" s="42"/>
      <c r="H86" s="42"/>
      <c r="I86" s="42"/>
      <c r="J86" s="42"/>
      <c r="K86" s="42"/>
      <c r="L86" s="65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6.5" customHeight="1">
      <c r="A87" s="40"/>
      <c r="B87" s="41"/>
      <c r="C87" s="42"/>
      <c r="D87" s="42"/>
      <c r="E87" s="78" t="str">
        <f>E9</f>
        <v>SO 05 - Sadové úpravy</v>
      </c>
      <c r="F87" s="42"/>
      <c r="G87" s="42"/>
      <c r="H87" s="42"/>
      <c r="I87" s="42"/>
      <c r="J87" s="42"/>
      <c r="K87" s="42"/>
      <c r="L87" s="65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65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2" customHeight="1">
      <c r="A89" s="40"/>
      <c r="B89" s="41"/>
      <c r="C89" s="33" t="s">
        <v>22</v>
      </c>
      <c r="D89" s="42"/>
      <c r="E89" s="42"/>
      <c r="F89" s="28" t="str">
        <f>F12</f>
        <v>Slezská Ostrava</v>
      </c>
      <c r="G89" s="42"/>
      <c r="H89" s="42"/>
      <c r="I89" s="33" t="s">
        <v>24</v>
      </c>
      <c r="J89" s="81" t="str">
        <f>IF(J12="","",J12)</f>
        <v>13. 3. 2020</v>
      </c>
      <c r="K89" s="42"/>
      <c r="L89" s="65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6.96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65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5.15" customHeight="1">
      <c r="A91" s="40"/>
      <c r="B91" s="41"/>
      <c r="C91" s="33" t="s">
        <v>30</v>
      </c>
      <c r="D91" s="42"/>
      <c r="E91" s="42"/>
      <c r="F91" s="28" t="str">
        <f>E15</f>
        <v>Statutární město Ostrava</v>
      </c>
      <c r="G91" s="42"/>
      <c r="H91" s="42"/>
      <c r="I91" s="33" t="s">
        <v>36</v>
      </c>
      <c r="J91" s="38" t="str">
        <f>E21</f>
        <v>PPS Kania, s.r.o</v>
      </c>
      <c r="K91" s="42"/>
      <c r="L91" s="65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5.15" customHeight="1">
      <c r="A92" s="40"/>
      <c r="B92" s="41"/>
      <c r="C92" s="33" t="s">
        <v>34</v>
      </c>
      <c r="D92" s="42"/>
      <c r="E92" s="42"/>
      <c r="F92" s="28" t="str">
        <f>IF(E18="","",E18)</f>
        <v>Vyplň údaj</v>
      </c>
      <c r="G92" s="42"/>
      <c r="H92" s="42"/>
      <c r="I92" s="33" t="s">
        <v>39</v>
      </c>
      <c r="J92" s="38" t="str">
        <f>E24</f>
        <v xml:space="preserve"> </v>
      </c>
      <c r="K92" s="42"/>
      <c r="L92" s="65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0.32" customHeight="1">
      <c r="A93" s="40"/>
      <c r="B93" s="41"/>
      <c r="C93" s="42"/>
      <c r="D93" s="42"/>
      <c r="E93" s="42"/>
      <c r="F93" s="42"/>
      <c r="G93" s="42"/>
      <c r="H93" s="42"/>
      <c r="I93" s="42"/>
      <c r="J93" s="42"/>
      <c r="K93" s="42"/>
      <c r="L93" s="65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29.28" customHeight="1">
      <c r="A94" s="40"/>
      <c r="B94" s="41"/>
      <c r="C94" s="187" t="s">
        <v>163</v>
      </c>
      <c r="D94" s="188"/>
      <c r="E94" s="188"/>
      <c r="F94" s="188"/>
      <c r="G94" s="188"/>
      <c r="H94" s="188"/>
      <c r="I94" s="188"/>
      <c r="J94" s="189" t="s">
        <v>164</v>
      </c>
      <c r="K94" s="188"/>
      <c r="L94" s="65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0.32" customHeight="1">
      <c r="A95" s="40"/>
      <c r="B95" s="41"/>
      <c r="C95" s="42"/>
      <c r="D95" s="42"/>
      <c r="E95" s="42"/>
      <c r="F95" s="42"/>
      <c r="G95" s="42"/>
      <c r="H95" s="42"/>
      <c r="I95" s="42"/>
      <c r="J95" s="42"/>
      <c r="K95" s="42"/>
      <c r="L95" s="65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22.8" customHeight="1">
      <c r="A96" s="40"/>
      <c r="B96" s="41"/>
      <c r="C96" s="190" t="s">
        <v>165</v>
      </c>
      <c r="D96" s="42"/>
      <c r="E96" s="42"/>
      <c r="F96" s="42"/>
      <c r="G96" s="42"/>
      <c r="H96" s="42"/>
      <c r="I96" s="42"/>
      <c r="J96" s="112">
        <f>J119</f>
        <v>0</v>
      </c>
      <c r="K96" s="42"/>
      <c r="L96" s="65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U96" s="18" t="s">
        <v>166</v>
      </c>
    </row>
    <row r="97" s="9" customFormat="1" ht="24.96" customHeight="1">
      <c r="A97" s="9"/>
      <c r="B97" s="191"/>
      <c r="C97" s="192"/>
      <c r="D97" s="193" t="s">
        <v>253</v>
      </c>
      <c r="E97" s="194"/>
      <c r="F97" s="194"/>
      <c r="G97" s="194"/>
      <c r="H97" s="194"/>
      <c r="I97" s="194"/>
      <c r="J97" s="195">
        <f>J120</f>
        <v>0</v>
      </c>
      <c r="K97" s="192"/>
      <c r="L97" s="19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7"/>
      <c r="C98" s="135"/>
      <c r="D98" s="198" t="s">
        <v>254</v>
      </c>
      <c r="E98" s="199"/>
      <c r="F98" s="199"/>
      <c r="G98" s="199"/>
      <c r="H98" s="199"/>
      <c r="I98" s="199"/>
      <c r="J98" s="200">
        <f>J121</f>
        <v>0</v>
      </c>
      <c r="K98" s="135"/>
      <c r="L98" s="20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4.88" customHeight="1">
      <c r="A99" s="10"/>
      <c r="B99" s="197"/>
      <c r="C99" s="135"/>
      <c r="D99" s="198" t="s">
        <v>1997</v>
      </c>
      <c r="E99" s="199"/>
      <c r="F99" s="199"/>
      <c r="G99" s="199"/>
      <c r="H99" s="199"/>
      <c r="I99" s="199"/>
      <c r="J99" s="200">
        <f>J129</f>
        <v>0</v>
      </c>
      <c r="K99" s="135"/>
      <c r="L99" s="20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2" customFormat="1" ht="21.84" customHeight="1">
      <c r="A100" s="40"/>
      <c r="B100" s="41"/>
      <c r="C100" s="42"/>
      <c r="D100" s="42"/>
      <c r="E100" s="42"/>
      <c r="F100" s="42"/>
      <c r="G100" s="42"/>
      <c r="H100" s="42"/>
      <c r="I100" s="42"/>
      <c r="J100" s="42"/>
      <c r="K100" s="42"/>
      <c r="L100" s="65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</row>
    <row r="101" s="2" customFormat="1" ht="6.96" customHeight="1">
      <c r="A101" s="40"/>
      <c r="B101" s="68"/>
      <c r="C101" s="69"/>
      <c r="D101" s="69"/>
      <c r="E101" s="69"/>
      <c r="F101" s="69"/>
      <c r="G101" s="69"/>
      <c r="H101" s="69"/>
      <c r="I101" s="69"/>
      <c r="J101" s="69"/>
      <c r="K101" s="69"/>
      <c r="L101" s="65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</row>
    <row r="105" s="2" customFormat="1" ht="6.96" customHeight="1">
      <c r="A105" s="40"/>
      <c r="B105" s="70"/>
      <c r="C105" s="71"/>
      <c r="D105" s="71"/>
      <c r="E105" s="71"/>
      <c r="F105" s="71"/>
      <c r="G105" s="71"/>
      <c r="H105" s="71"/>
      <c r="I105" s="71"/>
      <c r="J105" s="71"/>
      <c r="K105" s="71"/>
      <c r="L105" s="65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</row>
    <row r="106" s="2" customFormat="1" ht="24.96" customHeight="1">
      <c r="A106" s="40"/>
      <c r="B106" s="41"/>
      <c r="C106" s="24" t="s">
        <v>174</v>
      </c>
      <c r="D106" s="42"/>
      <c r="E106" s="42"/>
      <c r="F106" s="42"/>
      <c r="G106" s="42"/>
      <c r="H106" s="42"/>
      <c r="I106" s="42"/>
      <c r="J106" s="42"/>
      <c r="K106" s="42"/>
      <c r="L106" s="65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</row>
    <row r="107" s="2" customFormat="1" ht="6.96" customHeight="1">
      <c r="A107" s="40"/>
      <c r="B107" s="41"/>
      <c r="C107" s="42"/>
      <c r="D107" s="42"/>
      <c r="E107" s="42"/>
      <c r="F107" s="42"/>
      <c r="G107" s="42"/>
      <c r="H107" s="42"/>
      <c r="I107" s="42"/>
      <c r="J107" s="42"/>
      <c r="K107" s="42"/>
      <c r="L107" s="65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</row>
    <row r="108" s="2" customFormat="1" ht="12" customHeight="1">
      <c r="A108" s="40"/>
      <c r="B108" s="41"/>
      <c r="C108" s="33" t="s">
        <v>16</v>
      </c>
      <c r="D108" s="42"/>
      <c r="E108" s="42"/>
      <c r="F108" s="42"/>
      <c r="G108" s="42"/>
      <c r="H108" s="42"/>
      <c r="I108" s="42"/>
      <c r="J108" s="42"/>
      <c r="K108" s="42"/>
      <c r="L108" s="65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</row>
    <row r="109" s="2" customFormat="1" ht="16.5" customHeight="1">
      <c r="A109" s="40"/>
      <c r="B109" s="41"/>
      <c r="C109" s="42"/>
      <c r="D109" s="42"/>
      <c r="E109" s="186" t="str">
        <f>E7</f>
        <v>SPORTOVNÍ HALA _ SLEZSKÁ OSTRAVA</v>
      </c>
      <c r="F109" s="33"/>
      <c r="G109" s="33"/>
      <c r="H109" s="33"/>
      <c r="I109" s="42"/>
      <c r="J109" s="42"/>
      <c r="K109" s="42"/>
      <c r="L109" s="65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</row>
    <row r="110" s="2" customFormat="1" ht="12" customHeight="1">
      <c r="A110" s="40"/>
      <c r="B110" s="41"/>
      <c r="C110" s="33" t="s">
        <v>160</v>
      </c>
      <c r="D110" s="42"/>
      <c r="E110" s="42"/>
      <c r="F110" s="42"/>
      <c r="G110" s="42"/>
      <c r="H110" s="42"/>
      <c r="I110" s="42"/>
      <c r="J110" s="42"/>
      <c r="K110" s="42"/>
      <c r="L110" s="65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</row>
    <row r="111" s="2" customFormat="1" ht="16.5" customHeight="1">
      <c r="A111" s="40"/>
      <c r="B111" s="41"/>
      <c r="C111" s="42"/>
      <c r="D111" s="42"/>
      <c r="E111" s="78" t="str">
        <f>E9</f>
        <v>SO 05 - Sadové úpravy</v>
      </c>
      <c r="F111" s="42"/>
      <c r="G111" s="42"/>
      <c r="H111" s="42"/>
      <c r="I111" s="42"/>
      <c r="J111" s="42"/>
      <c r="K111" s="42"/>
      <c r="L111" s="65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</row>
    <row r="112" s="2" customFormat="1" ht="6.96" customHeight="1">
      <c r="A112" s="40"/>
      <c r="B112" s="41"/>
      <c r="C112" s="42"/>
      <c r="D112" s="42"/>
      <c r="E112" s="42"/>
      <c r="F112" s="42"/>
      <c r="G112" s="42"/>
      <c r="H112" s="42"/>
      <c r="I112" s="42"/>
      <c r="J112" s="42"/>
      <c r="K112" s="42"/>
      <c r="L112" s="65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</row>
    <row r="113" s="2" customFormat="1" ht="12" customHeight="1">
      <c r="A113" s="40"/>
      <c r="B113" s="41"/>
      <c r="C113" s="33" t="s">
        <v>22</v>
      </c>
      <c r="D113" s="42"/>
      <c r="E113" s="42"/>
      <c r="F113" s="28" t="str">
        <f>F12</f>
        <v>Slezská Ostrava</v>
      </c>
      <c r="G113" s="42"/>
      <c r="H113" s="42"/>
      <c r="I113" s="33" t="s">
        <v>24</v>
      </c>
      <c r="J113" s="81" t="str">
        <f>IF(J12="","",J12)</f>
        <v>13. 3. 2020</v>
      </c>
      <c r="K113" s="42"/>
      <c r="L113" s="65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</row>
    <row r="114" s="2" customFormat="1" ht="6.96" customHeight="1">
      <c r="A114" s="40"/>
      <c r="B114" s="41"/>
      <c r="C114" s="42"/>
      <c r="D114" s="42"/>
      <c r="E114" s="42"/>
      <c r="F114" s="42"/>
      <c r="G114" s="42"/>
      <c r="H114" s="42"/>
      <c r="I114" s="42"/>
      <c r="J114" s="42"/>
      <c r="K114" s="42"/>
      <c r="L114" s="65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</row>
    <row r="115" s="2" customFormat="1" ht="15.15" customHeight="1">
      <c r="A115" s="40"/>
      <c r="B115" s="41"/>
      <c r="C115" s="33" t="s">
        <v>30</v>
      </c>
      <c r="D115" s="42"/>
      <c r="E115" s="42"/>
      <c r="F115" s="28" t="str">
        <f>E15</f>
        <v>Statutární město Ostrava</v>
      </c>
      <c r="G115" s="42"/>
      <c r="H115" s="42"/>
      <c r="I115" s="33" t="s">
        <v>36</v>
      </c>
      <c r="J115" s="38" t="str">
        <f>E21</f>
        <v>PPS Kania, s.r.o</v>
      </c>
      <c r="K115" s="42"/>
      <c r="L115" s="65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</row>
    <row r="116" s="2" customFormat="1" ht="15.15" customHeight="1">
      <c r="A116" s="40"/>
      <c r="B116" s="41"/>
      <c r="C116" s="33" t="s">
        <v>34</v>
      </c>
      <c r="D116" s="42"/>
      <c r="E116" s="42"/>
      <c r="F116" s="28" t="str">
        <f>IF(E18="","",E18)</f>
        <v>Vyplň údaj</v>
      </c>
      <c r="G116" s="42"/>
      <c r="H116" s="42"/>
      <c r="I116" s="33" t="s">
        <v>39</v>
      </c>
      <c r="J116" s="38" t="str">
        <f>E24</f>
        <v xml:space="preserve"> </v>
      </c>
      <c r="K116" s="42"/>
      <c r="L116" s="65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</row>
    <row r="117" s="2" customFormat="1" ht="10.32" customHeight="1">
      <c r="A117" s="40"/>
      <c r="B117" s="41"/>
      <c r="C117" s="42"/>
      <c r="D117" s="42"/>
      <c r="E117" s="42"/>
      <c r="F117" s="42"/>
      <c r="G117" s="42"/>
      <c r="H117" s="42"/>
      <c r="I117" s="42"/>
      <c r="J117" s="42"/>
      <c r="K117" s="42"/>
      <c r="L117" s="65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</row>
    <row r="118" s="11" customFormat="1" ht="29.28" customHeight="1">
      <c r="A118" s="202"/>
      <c r="B118" s="203"/>
      <c r="C118" s="204" t="s">
        <v>175</v>
      </c>
      <c r="D118" s="205" t="s">
        <v>68</v>
      </c>
      <c r="E118" s="205" t="s">
        <v>64</v>
      </c>
      <c r="F118" s="205" t="s">
        <v>65</v>
      </c>
      <c r="G118" s="205" t="s">
        <v>176</v>
      </c>
      <c r="H118" s="205" t="s">
        <v>177</v>
      </c>
      <c r="I118" s="205" t="s">
        <v>178</v>
      </c>
      <c r="J118" s="205" t="s">
        <v>164</v>
      </c>
      <c r="K118" s="206" t="s">
        <v>179</v>
      </c>
      <c r="L118" s="207"/>
      <c r="M118" s="102" t="s">
        <v>1</v>
      </c>
      <c r="N118" s="103" t="s">
        <v>47</v>
      </c>
      <c r="O118" s="103" t="s">
        <v>180</v>
      </c>
      <c r="P118" s="103" t="s">
        <v>181</v>
      </c>
      <c r="Q118" s="103" t="s">
        <v>182</v>
      </c>
      <c r="R118" s="103" t="s">
        <v>183</v>
      </c>
      <c r="S118" s="103" t="s">
        <v>184</v>
      </c>
      <c r="T118" s="104" t="s">
        <v>185</v>
      </c>
      <c r="U118" s="202"/>
      <c r="V118" s="202"/>
      <c r="W118" s="202"/>
      <c r="X118" s="202"/>
      <c r="Y118" s="202"/>
      <c r="Z118" s="202"/>
      <c r="AA118" s="202"/>
      <c r="AB118" s="202"/>
      <c r="AC118" s="202"/>
      <c r="AD118" s="202"/>
      <c r="AE118" s="202"/>
    </row>
    <row r="119" s="2" customFormat="1" ht="22.8" customHeight="1">
      <c r="A119" s="40"/>
      <c r="B119" s="41"/>
      <c r="C119" s="109" t="s">
        <v>186</v>
      </c>
      <c r="D119" s="42"/>
      <c r="E119" s="42"/>
      <c r="F119" s="42"/>
      <c r="G119" s="42"/>
      <c r="H119" s="42"/>
      <c r="I119" s="42"/>
      <c r="J119" s="208">
        <f>BK119</f>
        <v>0</v>
      </c>
      <c r="K119" s="42"/>
      <c r="L119" s="46"/>
      <c r="M119" s="105"/>
      <c r="N119" s="209"/>
      <c r="O119" s="106"/>
      <c r="P119" s="210">
        <f>P120</f>
        <v>0</v>
      </c>
      <c r="Q119" s="106"/>
      <c r="R119" s="210">
        <f>R120</f>
        <v>360.01799999999997</v>
      </c>
      <c r="S119" s="106"/>
      <c r="T119" s="211">
        <f>T120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8" t="s">
        <v>82</v>
      </c>
      <c r="AU119" s="18" t="s">
        <v>166</v>
      </c>
      <c r="BK119" s="212">
        <f>BK120</f>
        <v>0</v>
      </c>
    </row>
    <row r="120" s="12" customFormat="1" ht="25.92" customHeight="1">
      <c r="A120" s="12"/>
      <c r="B120" s="213"/>
      <c r="C120" s="214"/>
      <c r="D120" s="215" t="s">
        <v>82</v>
      </c>
      <c r="E120" s="216" t="s">
        <v>257</v>
      </c>
      <c r="F120" s="216" t="s">
        <v>258</v>
      </c>
      <c r="G120" s="214"/>
      <c r="H120" s="214"/>
      <c r="I120" s="217"/>
      <c r="J120" s="218">
        <f>BK120</f>
        <v>0</v>
      </c>
      <c r="K120" s="214"/>
      <c r="L120" s="219"/>
      <c r="M120" s="220"/>
      <c r="N120" s="221"/>
      <c r="O120" s="221"/>
      <c r="P120" s="222">
        <f>P121</f>
        <v>0</v>
      </c>
      <c r="Q120" s="221"/>
      <c r="R120" s="222">
        <f>R121</f>
        <v>360.01799999999997</v>
      </c>
      <c r="S120" s="221"/>
      <c r="T120" s="223">
        <f>T121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24" t="s">
        <v>91</v>
      </c>
      <c r="AT120" s="225" t="s">
        <v>82</v>
      </c>
      <c r="AU120" s="225" t="s">
        <v>83</v>
      </c>
      <c r="AY120" s="224" t="s">
        <v>189</v>
      </c>
      <c r="BK120" s="226">
        <f>BK121</f>
        <v>0</v>
      </c>
    </row>
    <row r="121" s="12" customFormat="1" ht="22.8" customHeight="1">
      <c r="A121" s="12"/>
      <c r="B121" s="213"/>
      <c r="C121" s="214"/>
      <c r="D121" s="215" t="s">
        <v>82</v>
      </c>
      <c r="E121" s="227" t="s">
        <v>91</v>
      </c>
      <c r="F121" s="227" t="s">
        <v>259</v>
      </c>
      <c r="G121" s="214"/>
      <c r="H121" s="214"/>
      <c r="I121" s="217"/>
      <c r="J121" s="228">
        <f>BK121</f>
        <v>0</v>
      </c>
      <c r="K121" s="214"/>
      <c r="L121" s="219"/>
      <c r="M121" s="220"/>
      <c r="N121" s="221"/>
      <c r="O121" s="221"/>
      <c r="P121" s="222">
        <f>P122+SUM(P123:P129)</f>
        <v>0</v>
      </c>
      <c r="Q121" s="221"/>
      <c r="R121" s="222">
        <f>R122+SUM(R123:R129)</f>
        <v>360.01799999999997</v>
      </c>
      <c r="S121" s="221"/>
      <c r="T121" s="223">
        <f>T122+SUM(T123:T129)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24" t="s">
        <v>91</v>
      </c>
      <c r="AT121" s="225" t="s">
        <v>82</v>
      </c>
      <c r="AU121" s="225" t="s">
        <v>91</v>
      </c>
      <c r="AY121" s="224" t="s">
        <v>189</v>
      </c>
      <c r="BK121" s="226">
        <f>BK122+SUM(BK123:BK129)</f>
        <v>0</v>
      </c>
    </row>
    <row r="122" s="2" customFormat="1" ht="16.5" customHeight="1">
      <c r="A122" s="40"/>
      <c r="B122" s="41"/>
      <c r="C122" s="229" t="s">
        <v>91</v>
      </c>
      <c r="D122" s="229" t="s">
        <v>192</v>
      </c>
      <c r="E122" s="230" t="s">
        <v>267</v>
      </c>
      <c r="F122" s="231" t="s">
        <v>268</v>
      </c>
      <c r="G122" s="232" t="s">
        <v>269</v>
      </c>
      <c r="H122" s="233">
        <v>182</v>
      </c>
      <c r="I122" s="234"/>
      <c r="J122" s="235">
        <f>ROUND(I122*H122,2)</f>
        <v>0</v>
      </c>
      <c r="K122" s="231" t="s">
        <v>196</v>
      </c>
      <c r="L122" s="46"/>
      <c r="M122" s="236" t="s">
        <v>1</v>
      </c>
      <c r="N122" s="237" t="s">
        <v>48</v>
      </c>
      <c r="O122" s="93"/>
      <c r="P122" s="238">
        <f>O122*H122</f>
        <v>0</v>
      </c>
      <c r="Q122" s="238">
        <v>0</v>
      </c>
      <c r="R122" s="238">
        <f>Q122*H122</f>
        <v>0</v>
      </c>
      <c r="S122" s="238">
        <v>0</v>
      </c>
      <c r="T122" s="239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40" t="s">
        <v>211</v>
      </c>
      <c r="AT122" s="240" t="s">
        <v>192</v>
      </c>
      <c r="AU122" s="240" t="s">
        <v>93</v>
      </c>
      <c r="AY122" s="18" t="s">
        <v>189</v>
      </c>
      <c r="BE122" s="241">
        <f>IF(N122="základní",J122,0)</f>
        <v>0</v>
      </c>
      <c r="BF122" s="241">
        <f>IF(N122="snížená",J122,0)</f>
        <v>0</v>
      </c>
      <c r="BG122" s="241">
        <f>IF(N122="zákl. přenesená",J122,0)</f>
        <v>0</v>
      </c>
      <c r="BH122" s="241">
        <f>IF(N122="sníž. přenesená",J122,0)</f>
        <v>0</v>
      </c>
      <c r="BI122" s="241">
        <f>IF(N122="nulová",J122,0)</f>
        <v>0</v>
      </c>
      <c r="BJ122" s="18" t="s">
        <v>91</v>
      </c>
      <c r="BK122" s="241">
        <f>ROUND(I122*H122,2)</f>
        <v>0</v>
      </c>
      <c r="BL122" s="18" t="s">
        <v>211</v>
      </c>
      <c r="BM122" s="240" t="s">
        <v>1998</v>
      </c>
    </row>
    <row r="123" s="2" customFormat="1" ht="16.5" customHeight="1">
      <c r="A123" s="40"/>
      <c r="B123" s="41"/>
      <c r="C123" s="229" t="s">
        <v>93</v>
      </c>
      <c r="D123" s="229" t="s">
        <v>192</v>
      </c>
      <c r="E123" s="230" t="s">
        <v>1999</v>
      </c>
      <c r="F123" s="231" t="s">
        <v>2000</v>
      </c>
      <c r="G123" s="232" t="s">
        <v>269</v>
      </c>
      <c r="H123" s="233">
        <v>200</v>
      </c>
      <c r="I123" s="234"/>
      <c r="J123" s="235">
        <f>ROUND(I123*H123,2)</f>
        <v>0</v>
      </c>
      <c r="K123" s="231" t="s">
        <v>196</v>
      </c>
      <c r="L123" s="46"/>
      <c r="M123" s="236" t="s">
        <v>1</v>
      </c>
      <c r="N123" s="237" t="s">
        <v>48</v>
      </c>
      <c r="O123" s="93"/>
      <c r="P123" s="238">
        <f>O123*H123</f>
        <v>0</v>
      </c>
      <c r="Q123" s="238">
        <v>0</v>
      </c>
      <c r="R123" s="238">
        <f>Q123*H123</f>
        <v>0</v>
      </c>
      <c r="S123" s="238">
        <v>0</v>
      </c>
      <c r="T123" s="239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40" t="s">
        <v>211</v>
      </c>
      <c r="AT123" s="240" t="s">
        <v>192</v>
      </c>
      <c r="AU123" s="240" t="s">
        <v>93</v>
      </c>
      <c r="AY123" s="18" t="s">
        <v>189</v>
      </c>
      <c r="BE123" s="241">
        <f>IF(N123="základní",J123,0)</f>
        <v>0</v>
      </c>
      <c r="BF123" s="241">
        <f>IF(N123="snížená",J123,0)</f>
        <v>0</v>
      </c>
      <c r="BG123" s="241">
        <f>IF(N123="zákl. přenesená",J123,0)</f>
        <v>0</v>
      </c>
      <c r="BH123" s="241">
        <f>IF(N123="sníž. přenesená",J123,0)</f>
        <v>0</v>
      </c>
      <c r="BI123" s="241">
        <f>IF(N123="nulová",J123,0)</f>
        <v>0</v>
      </c>
      <c r="BJ123" s="18" t="s">
        <v>91</v>
      </c>
      <c r="BK123" s="241">
        <f>ROUND(I123*H123,2)</f>
        <v>0</v>
      </c>
      <c r="BL123" s="18" t="s">
        <v>211</v>
      </c>
      <c r="BM123" s="240" t="s">
        <v>2001</v>
      </c>
    </row>
    <row r="124" s="2" customFormat="1" ht="16.5" customHeight="1">
      <c r="A124" s="40"/>
      <c r="B124" s="41"/>
      <c r="C124" s="287" t="s">
        <v>109</v>
      </c>
      <c r="D124" s="287" t="s">
        <v>363</v>
      </c>
      <c r="E124" s="288" t="s">
        <v>2002</v>
      </c>
      <c r="F124" s="289" t="s">
        <v>2003</v>
      </c>
      <c r="G124" s="290" t="s">
        <v>302</v>
      </c>
      <c r="H124" s="291">
        <v>360</v>
      </c>
      <c r="I124" s="292"/>
      <c r="J124" s="293">
        <f>ROUND(I124*H124,2)</f>
        <v>0</v>
      </c>
      <c r="K124" s="289" t="s">
        <v>196</v>
      </c>
      <c r="L124" s="294"/>
      <c r="M124" s="295" t="s">
        <v>1</v>
      </c>
      <c r="N124" s="296" t="s">
        <v>48</v>
      </c>
      <c r="O124" s="93"/>
      <c r="P124" s="238">
        <f>O124*H124</f>
        <v>0</v>
      </c>
      <c r="Q124" s="238">
        <v>1</v>
      </c>
      <c r="R124" s="238">
        <f>Q124*H124</f>
        <v>360</v>
      </c>
      <c r="S124" s="238">
        <v>0</v>
      </c>
      <c r="T124" s="239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40" t="s">
        <v>234</v>
      </c>
      <c r="AT124" s="240" t="s">
        <v>363</v>
      </c>
      <c r="AU124" s="240" t="s">
        <v>93</v>
      </c>
      <c r="AY124" s="18" t="s">
        <v>189</v>
      </c>
      <c r="BE124" s="241">
        <f>IF(N124="základní",J124,0)</f>
        <v>0</v>
      </c>
      <c r="BF124" s="241">
        <f>IF(N124="snížená",J124,0)</f>
        <v>0</v>
      </c>
      <c r="BG124" s="241">
        <f>IF(N124="zákl. přenesená",J124,0)</f>
        <v>0</v>
      </c>
      <c r="BH124" s="241">
        <f>IF(N124="sníž. přenesená",J124,0)</f>
        <v>0</v>
      </c>
      <c r="BI124" s="241">
        <f>IF(N124="nulová",J124,0)</f>
        <v>0</v>
      </c>
      <c r="BJ124" s="18" t="s">
        <v>91</v>
      </c>
      <c r="BK124" s="241">
        <f>ROUND(I124*H124,2)</f>
        <v>0</v>
      </c>
      <c r="BL124" s="18" t="s">
        <v>211</v>
      </c>
      <c r="BM124" s="240" t="s">
        <v>2004</v>
      </c>
    </row>
    <row r="125" s="13" customFormat="1">
      <c r="A125" s="13"/>
      <c r="B125" s="251"/>
      <c r="C125" s="252"/>
      <c r="D125" s="242" t="s">
        <v>277</v>
      </c>
      <c r="E125" s="252"/>
      <c r="F125" s="253" t="s">
        <v>2005</v>
      </c>
      <c r="G125" s="252"/>
      <c r="H125" s="254">
        <v>360</v>
      </c>
      <c r="I125" s="255"/>
      <c r="J125" s="252"/>
      <c r="K125" s="252"/>
      <c r="L125" s="256"/>
      <c r="M125" s="257"/>
      <c r="N125" s="258"/>
      <c r="O125" s="258"/>
      <c r="P125" s="258"/>
      <c r="Q125" s="258"/>
      <c r="R125" s="258"/>
      <c r="S125" s="258"/>
      <c r="T125" s="259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60" t="s">
        <v>277</v>
      </c>
      <c r="AU125" s="260" t="s">
        <v>93</v>
      </c>
      <c r="AV125" s="13" t="s">
        <v>93</v>
      </c>
      <c r="AW125" s="13" t="s">
        <v>4</v>
      </c>
      <c r="AX125" s="13" t="s">
        <v>91</v>
      </c>
      <c r="AY125" s="260" t="s">
        <v>189</v>
      </c>
    </row>
    <row r="126" s="2" customFormat="1" ht="16.5" customHeight="1">
      <c r="A126" s="40"/>
      <c r="B126" s="41"/>
      <c r="C126" s="229" t="s">
        <v>211</v>
      </c>
      <c r="D126" s="229" t="s">
        <v>192</v>
      </c>
      <c r="E126" s="230" t="s">
        <v>2006</v>
      </c>
      <c r="F126" s="231" t="s">
        <v>2007</v>
      </c>
      <c r="G126" s="232" t="s">
        <v>285</v>
      </c>
      <c r="H126" s="233">
        <v>1</v>
      </c>
      <c r="I126" s="234"/>
      <c r="J126" s="235">
        <f>ROUND(I126*H126,2)</f>
        <v>0</v>
      </c>
      <c r="K126" s="231" t="s">
        <v>303</v>
      </c>
      <c r="L126" s="46"/>
      <c r="M126" s="236" t="s">
        <v>1</v>
      </c>
      <c r="N126" s="237" t="s">
        <v>48</v>
      </c>
      <c r="O126" s="93"/>
      <c r="P126" s="238">
        <f>O126*H126</f>
        <v>0</v>
      </c>
      <c r="Q126" s="238">
        <v>0</v>
      </c>
      <c r="R126" s="238">
        <f>Q126*H126</f>
        <v>0</v>
      </c>
      <c r="S126" s="238">
        <v>0</v>
      </c>
      <c r="T126" s="239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40" t="s">
        <v>211</v>
      </c>
      <c r="AT126" s="240" t="s">
        <v>192</v>
      </c>
      <c r="AU126" s="240" t="s">
        <v>93</v>
      </c>
      <c r="AY126" s="18" t="s">
        <v>189</v>
      </c>
      <c r="BE126" s="241">
        <f>IF(N126="základní",J126,0)</f>
        <v>0</v>
      </c>
      <c r="BF126" s="241">
        <f>IF(N126="snížená",J126,0)</f>
        <v>0</v>
      </c>
      <c r="BG126" s="241">
        <f>IF(N126="zákl. přenesená",J126,0)</f>
        <v>0</v>
      </c>
      <c r="BH126" s="241">
        <f>IF(N126="sníž. přenesená",J126,0)</f>
        <v>0</v>
      </c>
      <c r="BI126" s="241">
        <f>IF(N126="nulová",J126,0)</f>
        <v>0</v>
      </c>
      <c r="BJ126" s="18" t="s">
        <v>91</v>
      </c>
      <c r="BK126" s="241">
        <f>ROUND(I126*H126,2)</f>
        <v>0</v>
      </c>
      <c r="BL126" s="18" t="s">
        <v>211</v>
      </c>
      <c r="BM126" s="240" t="s">
        <v>2008</v>
      </c>
    </row>
    <row r="127" s="2" customFormat="1">
      <c r="A127" s="40"/>
      <c r="B127" s="41"/>
      <c r="C127" s="42"/>
      <c r="D127" s="242" t="s">
        <v>199</v>
      </c>
      <c r="E127" s="42"/>
      <c r="F127" s="243" t="s">
        <v>2009</v>
      </c>
      <c r="G127" s="42"/>
      <c r="H127" s="42"/>
      <c r="I127" s="244"/>
      <c r="J127" s="42"/>
      <c r="K127" s="42"/>
      <c r="L127" s="46"/>
      <c r="M127" s="245"/>
      <c r="N127" s="246"/>
      <c r="O127" s="93"/>
      <c r="P127" s="93"/>
      <c r="Q127" s="93"/>
      <c r="R127" s="93"/>
      <c r="S127" s="93"/>
      <c r="T127" s="94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8" t="s">
        <v>199</v>
      </c>
      <c r="AU127" s="18" t="s">
        <v>93</v>
      </c>
    </row>
    <row r="128" s="2" customFormat="1" ht="16.5" customHeight="1">
      <c r="A128" s="40"/>
      <c r="B128" s="41"/>
      <c r="C128" s="229" t="s">
        <v>188</v>
      </c>
      <c r="D128" s="229" t="s">
        <v>192</v>
      </c>
      <c r="E128" s="230" t="s">
        <v>1890</v>
      </c>
      <c r="F128" s="231" t="s">
        <v>1891</v>
      </c>
      <c r="G128" s="232" t="s">
        <v>269</v>
      </c>
      <c r="H128" s="233">
        <v>182</v>
      </c>
      <c r="I128" s="234"/>
      <c r="J128" s="235">
        <f>ROUND(I128*H128,2)</f>
        <v>0</v>
      </c>
      <c r="K128" s="231" t="s">
        <v>196</v>
      </c>
      <c r="L128" s="46"/>
      <c r="M128" s="236" t="s">
        <v>1</v>
      </c>
      <c r="N128" s="237" t="s">
        <v>48</v>
      </c>
      <c r="O128" s="93"/>
      <c r="P128" s="238">
        <f>O128*H128</f>
        <v>0</v>
      </c>
      <c r="Q128" s="238">
        <v>0</v>
      </c>
      <c r="R128" s="238">
        <f>Q128*H128</f>
        <v>0</v>
      </c>
      <c r="S128" s="238">
        <v>0</v>
      </c>
      <c r="T128" s="239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40" t="s">
        <v>211</v>
      </c>
      <c r="AT128" s="240" t="s">
        <v>192</v>
      </c>
      <c r="AU128" s="240" t="s">
        <v>93</v>
      </c>
      <c r="AY128" s="18" t="s">
        <v>189</v>
      </c>
      <c r="BE128" s="241">
        <f>IF(N128="základní",J128,0)</f>
        <v>0</v>
      </c>
      <c r="BF128" s="241">
        <f>IF(N128="snížená",J128,0)</f>
        <v>0</v>
      </c>
      <c r="BG128" s="241">
        <f>IF(N128="zákl. přenesená",J128,0)</f>
        <v>0</v>
      </c>
      <c r="BH128" s="241">
        <f>IF(N128="sníž. přenesená",J128,0)</f>
        <v>0</v>
      </c>
      <c r="BI128" s="241">
        <f>IF(N128="nulová",J128,0)</f>
        <v>0</v>
      </c>
      <c r="BJ128" s="18" t="s">
        <v>91</v>
      </c>
      <c r="BK128" s="241">
        <f>ROUND(I128*H128,2)</f>
        <v>0</v>
      </c>
      <c r="BL128" s="18" t="s">
        <v>211</v>
      </c>
      <c r="BM128" s="240" t="s">
        <v>2010</v>
      </c>
    </row>
    <row r="129" s="12" customFormat="1" ht="20.88" customHeight="1">
      <c r="A129" s="12"/>
      <c r="B129" s="213"/>
      <c r="C129" s="214"/>
      <c r="D129" s="215" t="s">
        <v>82</v>
      </c>
      <c r="E129" s="227" t="s">
        <v>417</v>
      </c>
      <c r="F129" s="227" t="s">
        <v>2011</v>
      </c>
      <c r="G129" s="214"/>
      <c r="H129" s="214"/>
      <c r="I129" s="217"/>
      <c r="J129" s="228">
        <f>BK129</f>
        <v>0</v>
      </c>
      <c r="K129" s="214"/>
      <c r="L129" s="219"/>
      <c r="M129" s="220"/>
      <c r="N129" s="221"/>
      <c r="O129" s="221"/>
      <c r="P129" s="222">
        <f>SUM(P130:P149)</f>
        <v>0</v>
      </c>
      <c r="Q129" s="221"/>
      <c r="R129" s="222">
        <f>SUM(R130:R149)</f>
        <v>0.018000000000000002</v>
      </c>
      <c r="S129" s="221"/>
      <c r="T129" s="223">
        <f>SUM(T130:T149)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4" t="s">
        <v>91</v>
      </c>
      <c r="AT129" s="225" t="s">
        <v>82</v>
      </c>
      <c r="AU129" s="225" t="s">
        <v>93</v>
      </c>
      <c r="AY129" s="224" t="s">
        <v>189</v>
      </c>
      <c r="BK129" s="226">
        <f>SUM(BK130:BK149)</f>
        <v>0</v>
      </c>
    </row>
    <row r="130" s="2" customFormat="1" ht="21.75" customHeight="1">
      <c r="A130" s="40"/>
      <c r="B130" s="41"/>
      <c r="C130" s="229" t="s">
        <v>222</v>
      </c>
      <c r="D130" s="229" t="s">
        <v>192</v>
      </c>
      <c r="E130" s="230" t="s">
        <v>2012</v>
      </c>
      <c r="F130" s="231" t="s">
        <v>2013</v>
      </c>
      <c r="G130" s="232" t="s">
        <v>262</v>
      </c>
      <c r="H130" s="233">
        <v>600</v>
      </c>
      <c r="I130" s="234"/>
      <c r="J130" s="235">
        <f>ROUND(I130*H130,2)</f>
        <v>0</v>
      </c>
      <c r="K130" s="231" t="s">
        <v>196</v>
      </c>
      <c r="L130" s="46"/>
      <c r="M130" s="236" t="s">
        <v>1</v>
      </c>
      <c r="N130" s="237" t="s">
        <v>48</v>
      </c>
      <c r="O130" s="93"/>
      <c r="P130" s="238">
        <f>O130*H130</f>
        <v>0</v>
      </c>
      <c r="Q130" s="238">
        <v>0</v>
      </c>
      <c r="R130" s="238">
        <f>Q130*H130</f>
        <v>0</v>
      </c>
      <c r="S130" s="238">
        <v>0</v>
      </c>
      <c r="T130" s="239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40" t="s">
        <v>211</v>
      </c>
      <c r="AT130" s="240" t="s">
        <v>192</v>
      </c>
      <c r="AU130" s="240" t="s">
        <v>109</v>
      </c>
      <c r="AY130" s="18" t="s">
        <v>189</v>
      </c>
      <c r="BE130" s="241">
        <f>IF(N130="základní",J130,0)</f>
        <v>0</v>
      </c>
      <c r="BF130" s="241">
        <f>IF(N130="snížená",J130,0)</f>
        <v>0</v>
      </c>
      <c r="BG130" s="241">
        <f>IF(N130="zákl. přenesená",J130,0)</f>
        <v>0</v>
      </c>
      <c r="BH130" s="241">
        <f>IF(N130="sníž. přenesená",J130,0)</f>
        <v>0</v>
      </c>
      <c r="BI130" s="241">
        <f>IF(N130="nulová",J130,0)</f>
        <v>0</v>
      </c>
      <c r="BJ130" s="18" t="s">
        <v>91</v>
      </c>
      <c r="BK130" s="241">
        <f>ROUND(I130*H130,2)</f>
        <v>0</v>
      </c>
      <c r="BL130" s="18" t="s">
        <v>211</v>
      </c>
      <c r="BM130" s="240" t="s">
        <v>2014</v>
      </c>
    </row>
    <row r="131" s="13" customFormat="1">
      <c r="A131" s="13"/>
      <c r="B131" s="251"/>
      <c r="C131" s="252"/>
      <c r="D131" s="242" t="s">
        <v>277</v>
      </c>
      <c r="E131" s="275" t="s">
        <v>1</v>
      </c>
      <c r="F131" s="253" t="s">
        <v>2015</v>
      </c>
      <c r="G131" s="252"/>
      <c r="H131" s="254">
        <v>600</v>
      </c>
      <c r="I131" s="255"/>
      <c r="J131" s="252"/>
      <c r="K131" s="252"/>
      <c r="L131" s="256"/>
      <c r="M131" s="257"/>
      <c r="N131" s="258"/>
      <c r="O131" s="258"/>
      <c r="P131" s="258"/>
      <c r="Q131" s="258"/>
      <c r="R131" s="258"/>
      <c r="S131" s="258"/>
      <c r="T131" s="259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60" t="s">
        <v>277</v>
      </c>
      <c r="AU131" s="260" t="s">
        <v>109</v>
      </c>
      <c r="AV131" s="13" t="s">
        <v>93</v>
      </c>
      <c r="AW131" s="13" t="s">
        <v>38</v>
      </c>
      <c r="AX131" s="13" t="s">
        <v>83</v>
      </c>
      <c r="AY131" s="260" t="s">
        <v>189</v>
      </c>
    </row>
    <row r="132" s="15" customFormat="1">
      <c r="A132" s="15"/>
      <c r="B132" s="276"/>
      <c r="C132" s="277"/>
      <c r="D132" s="242" t="s">
        <v>277</v>
      </c>
      <c r="E132" s="278" t="s">
        <v>1</v>
      </c>
      <c r="F132" s="279" t="s">
        <v>354</v>
      </c>
      <c r="G132" s="277"/>
      <c r="H132" s="280">
        <v>600</v>
      </c>
      <c r="I132" s="281"/>
      <c r="J132" s="277"/>
      <c r="K132" s="277"/>
      <c r="L132" s="282"/>
      <c r="M132" s="283"/>
      <c r="N132" s="284"/>
      <c r="O132" s="284"/>
      <c r="P132" s="284"/>
      <c r="Q132" s="284"/>
      <c r="R132" s="284"/>
      <c r="S132" s="284"/>
      <c r="T132" s="28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86" t="s">
        <v>277</v>
      </c>
      <c r="AU132" s="286" t="s">
        <v>109</v>
      </c>
      <c r="AV132" s="15" t="s">
        <v>211</v>
      </c>
      <c r="AW132" s="15" t="s">
        <v>38</v>
      </c>
      <c r="AX132" s="15" t="s">
        <v>91</v>
      </c>
      <c r="AY132" s="286" t="s">
        <v>189</v>
      </c>
    </row>
    <row r="133" s="2" customFormat="1" ht="21.75" customHeight="1">
      <c r="A133" s="40"/>
      <c r="B133" s="41"/>
      <c r="C133" s="229" t="s">
        <v>229</v>
      </c>
      <c r="D133" s="229" t="s">
        <v>192</v>
      </c>
      <c r="E133" s="230" t="s">
        <v>2016</v>
      </c>
      <c r="F133" s="231" t="s">
        <v>2017</v>
      </c>
      <c r="G133" s="232" t="s">
        <v>262</v>
      </c>
      <c r="H133" s="233">
        <v>600</v>
      </c>
      <c r="I133" s="234"/>
      <c r="J133" s="235">
        <f>ROUND(I133*H133,2)</f>
        <v>0</v>
      </c>
      <c r="K133" s="231" t="s">
        <v>196</v>
      </c>
      <c r="L133" s="46"/>
      <c r="M133" s="236" t="s">
        <v>1</v>
      </c>
      <c r="N133" s="237" t="s">
        <v>48</v>
      </c>
      <c r="O133" s="93"/>
      <c r="P133" s="238">
        <f>O133*H133</f>
        <v>0</v>
      </c>
      <c r="Q133" s="238">
        <v>0</v>
      </c>
      <c r="R133" s="238">
        <f>Q133*H133</f>
        <v>0</v>
      </c>
      <c r="S133" s="238">
        <v>0</v>
      </c>
      <c r="T133" s="239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40" t="s">
        <v>211</v>
      </c>
      <c r="AT133" s="240" t="s">
        <v>192</v>
      </c>
      <c r="AU133" s="240" t="s">
        <v>109</v>
      </c>
      <c r="AY133" s="18" t="s">
        <v>189</v>
      </c>
      <c r="BE133" s="241">
        <f>IF(N133="základní",J133,0)</f>
        <v>0</v>
      </c>
      <c r="BF133" s="241">
        <f>IF(N133="snížená",J133,0)</f>
        <v>0</v>
      </c>
      <c r="BG133" s="241">
        <f>IF(N133="zákl. přenesená",J133,0)</f>
        <v>0</v>
      </c>
      <c r="BH133" s="241">
        <f>IF(N133="sníž. přenesená",J133,0)</f>
        <v>0</v>
      </c>
      <c r="BI133" s="241">
        <f>IF(N133="nulová",J133,0)</f>
        <v>0</v>
      </c>
      <c r="BJ133" s="18" t="s">
        <v>91</v>
      </c>
      <c r="BK133" s="241">
        <f>ROUND(I133*H133,2)</f>
        <v>0</v>
      </c>
      <c r="BL133" s="18" t="s">
        <v>211</v>
      </c>
      <c r="BM133" s="240" t="s">
        <v>2018</v>
      </c>
    </row>
    <row r="134" s="13" customFormat="1">
      <c r="A134" s="13"/>
      <c r="B134" s="251"/>
      <c r="C134" s="252"/>
      <c r="D134" s="242" t="s">
        <v>277</v>
      </c>
      <c r="E134" s="275" t="s">
        <v>1</v>
      </c>
      <c r="F134" s="253" t="s">
        <v>2015</v>
      </c>
      <c r="G134" s="252"/>
      <c r="H134" s="254">
        <v>600</v>
      </c>
      <c r="I134" s="255"/>
      <c r="J134" s="252"/>
      <c r="K134" s="252"/>
      <c r="L134" s="256"/>
      <c r="M134" s="257"/>
      <c r="N134" s="258"/>
      <c r="O134" s="258"/>
      <c r="P134" s="258"/>
      <c r="Q134" s="258"/>
      <c r="R134" s="258"/>
      <c r="S134" s="258"/>
      <c r="T134" s="259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60" t="s">
        <v>277</v>
      </c>
      <c r="AU134" s="260" t="s">
        <v>109</v>
      </c>
      <c r="AV134" s="13" t="s">
        <v>93</v>
      </c>
      <c r="AW134" s="13" t="s">
        <v>38</v>
      </c>
      <c r="AX134" s="13" t="s">
        <v>83</v>
      </c>
      <c r="AY134" s="260" t="s">
        <v>189</v>
      </c>
    </row>
    <row r="135" s="15" customFormat="1">
      <c r="A135" s="15"/>
      <c r="B135" s="276"/>
      <c r="C135" s="277"/>
      <c r="D135" s="242" t="s">
        <v>277</v>
      </c>
      <c r="E135" s="278" t="s">
        <v>1</v>
      </c>
      <c r="F135" s="279" t="s">
        <v>354</v>
      </c>
      <c r="G135" s="277"/>
      <c r="H135" s="280">
        <v>600</v>
      </c>
      <c r="I135" s="281"/>
      <c r="J135" s="277"/>
      <c r="K135" s="277"/>
      <c r="L135" s="282"/>
      <c r="M135" s="283"/>
      <c r="N135" s="284"/>
      <c r="O135" s="284"/>
      <c r="P135" s="284"/>
      <c r="Q135" s="284"/>
      <c r="R135" s="284"/>
      <c r="S135" s="284"/>
      <c r="T135" s="28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86" t="s">
        <v>277</v>
      </c>
      <c r="AU135" s="286" t="s">
        <v>109</v>
      </c>
      <c r="AV135" s="15" t="s">
        <v>211</v>
      </c>
      <c r="AW135" s="15" t="s">
        <v>38</v>
      </c>
      <c r="AX135" s="15" t="s">
        <v>91</v>
      </c>
      <c r="AY135" s="286" t="s">
        <v>189</v>
      </c>
    </row>
    <row r="136" s="2" customFormat="1" ht="16.5" customHeight="1">
      <c r="A136" s="40"/>
      <c r="B136" s="41"/>
      <c r="C136" s="229" t="s">
        <v>234</v>
      </c>
      <c r="D136" s="229" t="s">
        <v>192</v>
      </c>
      <c r="E136" s="230" t="s">
        <v>2019</v>
      </c>
      <c r="F136" s="231" t="s">
        <v>2020</v>
      </c>
      <c r="G136" s="232" t="s">
        <v>262</v>
      </c>
      <c r="H136" s="233">
        <v>600</v>
      </c>
      <c r="I136" s="234"/>
      <c r="J136" s="235">
        <f>ROUND(I136*H136,2)</f>
        <v>0</v>
      </c>
      <c r="K136" s="231" t="s">
        <v>196</v>
      </c>
      <c r="L136" s="46"/>
      <c r="M136" s="236" t="s">
        <v>1</v>
      </c>
      <c r="N136" s="237" t="s">
        <v>48</v>
      </c>
      <c r="O136" s="93"/>
      <c r="P136" s="238">
        <f>O136*H136</f>
        <v>0</v>
      </c>
      <c r="Q136" s="238">
        <v>0</v>
      </c>
      <c r="R136" s="238">
        <f>Q136*H136</f>
        <v>0</v>
      </c>
      <c r="S136" s="238">
        <v>0</v>
      </c>
      <c r="T136" s="239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40" t="s">
        <v>211</v>
      </c>
      <c r="AT136" s="240" t="s">
        <v>192</v>
      </c>
      <c r="AU136" s="240" t="s">
        <v>109</v>
      </c>
      <c r="AY136" s="18" t="s">
        <v>189</v>
      </c>
      <c r="BE136" s="241">
        <f>IF(N136="základní",J136,0)</f>
        <v>0</v>
      </c>
      <c r="BF136" s="241">
        <f>IF(N136="snížená",J136,0)</f>
        <v>0</v>
      </c>
      <c r="BG136" s="241">
        <f>IF(N136="zákl. přenesená",J136,0)</f>
        <v>0</v>
      </c>
      <c r="BH136" s="241">
        <f>IF(N136="sníž. přenesená",J136,0)</f>
        <v>0</v>
      </c>
      <c r="BI136" s="241">
        <f>IF(N136="nulová",J136,0)</f>
        <v>0</v>
      </c>
      <c r="BJ136" s="18" t="s">
        <v>91</v>
      </c>
      <c r="BK136" s="241">
        <f>ROUND(I136*H136,2)</f>
        <v>0</v>
      </c>
      <c r="BL136" s="18" t="s">
        <v>211</v>
      </c>
      <c r="BM136" s="240" t="s">
        <v>2021</v>
      </c>
    </row>
    <row r="137" s="13" customFormat="1">
      <c r="A137" s="13"/>
      <c r="B137" s="251"/>
      <c r="C137" s="252"/>
      <c r="D137" s="242" t="s">
        <v>277</v>
      </c>
      <c r="E137" s="275" t="s">
        <v>1</v>
      </c>
      <c r="F137" s="253" t="s">
        <v>2015</v>
      </c>
      <c r="G137" s="252"/>
      <c r="H137" s="254">
        <v>600</v>
      </c>
      <c r="I137" s="255"/>
      <c r="J137" s="252"/>
      <c r="K137" s="252"/>
      <c r="L137" s="256"/>
      <c r="M137" s="257"/>
      <c r="N137" s="258"/>
      <c r="O137" s="258"/>
      <c r="P137" s="258"/>
      <c r="Q137" s="258"/>
      <c r="R137" s="258"/>
      <c r="S137" s="258"/>
      <c r="T137" s="259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60" t="s">
        <v>277</v>
      </c>
      <c r="AU137" s="260" t="s">
        <v>109</v>
      </c>
      <c r="AV137" s="13" t="s">
        <v>93</v>
      </c>
      <c r="AW137" s="13" t="s">
        <v>38</v>
      </c>
      <c r="AX137" s="13" t="s">
        <v>83</v>
      </c>
      <c r="AY137" s="260" t="s">
        <v>189</v>
      </c>
    </row>
    <row r="138" s="15" customFormat="1">
      <c r="A138" s="15"/>
      <c r="B138" s="276"/>
      <c r="C138" s="277"/>
      <c r="D138" s="242" t="s">
        <v>277</v>
      </c>
      <c r="E138" s="278" t="s">
        <v>1</v>
      </c>
      <c r="F138" s="279" t="s">
        <v>354</v>
      </c>
      <c r="G138" s="277"/>
      <c r="H138" s="280">
        <v>600</v>
      </c>
      <c r="I138" s="281"/>
      <c r="J138" s="277"/>
      <c r="K138" s="277"/>
      <c r="L138" s="282"/>
      <c r="M138" s="283"/>
      <c r="N138" s="284"/>
      <c r="O138" s="284"/>
      <c r="P138" s="284"/>
      <c r="Q138" s="284"/>
      <c r="R138" s="284"/>
      <c r="S138" s="284"/>
      <c r="T138" s="28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86" t="s">
        <v>277</v>
      </c>
      <c r="AU138" s="286" t="s">
        <v>109</v>
      </c>
      <c r="AV138" s="15" t="s">
        <v>211</v>
      </c>
      <c r="AW138" s="15" t="s">
        <v>38</v>
      </c>
      <c r="AX138" s="15" t="s">
        <v>91</v>
      </c>
      <c r="AY138" s="286" t="s">
        <v>189</v>
      </c>
    </row>
    <row r="139" s="2" customFormat="1" ht="16.5" customHeight="1">
      <c r="A139" s="40"/>
      <c r="B139" s="41"/>
      <c r="C139" s="287" t="s">
        <v>241</v>
      </c>
      <c r="D139" s="287" t="s">
        <v>363</v>
      </c>
      <c r="E139" s="288" t="s">
        <v>2022</v>
      </c>
      <c r="F139" s="289" t="s">
        <v>2023</v>
      </c>
      <c r="G139" s="290" t="s">
        <v>1355</v>
      </c>
      <c r="H139" s="291">
        <v>18</v>
      </c>
      <c r="I139" s="292"/>
      <c r="J139" s="293">
        <f>ROUND(I139*H139,2)</f>
        <v>0</v>
      </c>
      <c r="K139" s="289" t="s">
        <v>196</v>
      </c>
      <c r="L139" s="294"/>
      <c r="M139" s="295" t="s">
        <v>1</v>
      </c>
      <c r="N139" s="296" t="s">
        <v>48</v>
      </c>
      <c r="O139" s="93"/>
      <c r="P139" s="238">
        <f>O139*H139</f>
        <v>0</v>
      </c>
      <c r="Q139" s="238">
        <v>0.001</v>
      </c>
      <c r="R139" s="238">
        <f>Q139*H139</f>
        <v>0.018000000000000002</v>
      </c>
      <c r="S139" s="238">
        <v>0</v>
      </c>
      <c r="T139" s="239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40" t="s">
        <v>234</v>
      </c>
      <c r="AT139" s="240" t="s">
        <v>363</v>
      </c>
      <c r="AU139" s="240" t="s">
        <v>109</v>
      </c>
      <c r="AY139" s="18" t="s">
        <v>189</v>
      </c>
      <c r="BE139" s="241">
        <f>IF(N139="základní",J139,0)</f>
        <v>0</v>
      </c>
      <c r="BF139" s="241">
        <f>IF(N139="snížená",J139,0)</f>
        <v>0</v>
      </c>
      <c r="BG139" s="241">
        <f>IF(N139="zákl. přenesená",J139,0)</f>
        <v>0</v>
      </c>
      <c r="BH139" s="241">
        <f>IF(N139="sníž. přenesená",J139,0)</f>
        <v>0</v>
      </c>
      <c r="BI139" s="241">
        <f>IF(N139="nulová",J139,0)</f>
        <v>0</v>
      </c>
      <c r="BJ139" s="18" t="s">
        <v>91</v>
      </c>
      <c r="BK139" s="241">
        <f>ROUND(I139*H139,2)</f>
        <v>0</v>
      </c>
      <c r="BL139" s="18" t="s">
        <v>211</v>
      </c>
      <c r="BM139" s="240" t="s">
        <v>2024</v>
      </c>
    </row>
    <row r="140" s="13" customFormat="1">
      <c r="A140" s="13"/>
      <c r="B140" s="251"/>
      <c r="C140" s="252"/>
      <c r="D140" s="242" t="s">
        <v>277</v>
      </c>
      <c r="E140" s="252"/>
      <c r="F140" s="253" t="s">
        <v>2025</v>
      </c>
      <c r="G140" s="252"/>
      <c r="H140" s="254">
        <v>18</v>
      </c>
      <c r="I140" s="255"/>
      <c r="J140" s="252"/>
      <c r="K140" s="252"/>
      <c r="L140" s="256"/>
      <c r="M140" s="257"/>
      <c r="N140" s="258"/>
      <c r="O140" s="258"/>
      <c r="P140" s="258"/>
      <c r="Q140" s="258"/>
      <c r="R140" s="258"/>
      <c r="S140" s="258"/>
      <c r="T140" s="259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60" t="s">
        <v>277</v>
      </c>
      <c r="AU140" s="260" t="s">
        <v>109</v>
      </c>
      <c r="AV140" s="13" t="s">
        <v>93</v>
      </c>
      <c r="AW140" s="13" t="s">
        <v>4</v>
      </c>
      <c r="AX140" s="13" t="s">
        <v>91</v>
      </c>
      <c r="AY140" s="260" t="s">
        <v>189</v>
      </c>
    </row>
    <row r="141" s="2" customFormat="1" ht="16.5" customHeight="1">
      <c r="A141" s="40"/>
      <c r="B141" s="41"/>
      <c r="C141" s="229" t="s">
        <v>248</v>
      </c>
      <c r="D141" s="229" t="s">
        <v>192</v>
      </c>
      <c r="E141" s="230" t="s">
        <v>2026</v>
      </c>
      <c r="F141" s="231" t="s">
        <v>2027</v>
      </c>
      <c r="G141" s="232" t="s">
        <v>262</v>
      </c>
      <c r="H141" s="233">
        <v>600</v>
      </c>
      <c r="I141" s="234"/>
      <c r="J141" s="235">
        <f>ROUND(I141*H141,2)</f>
        <v>0</v>
      </c>
      <c r="K141" s="231" t="s">
        <v>196</v>
      </c>
      <c r="L141" s="46"/>
      <c r="M141" s="236" t="s">
        <v>1</v>
      </c>
      <c r="N141" s="237" t="s">
        <v>48</v>
      </c>
      <c r="O141" s="93"/>
      <c r="P141" s="238">
        <f>O141*H141</f>
        <v>0</v>
      </c>
      <c r="Q141" s="238">
        <v>0</v>
      </c>
      <c r="R141" s="238">
        <f>Q141*H141</f>
        <v>0</v>
      </c>
      <c r="S141" s="238">
        <v>0</v>
      </c>
      <c r="T141" s="239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40" t="s">
        <v>211</v>
      </c>
      <c r="AT141" s="240" t="s">
        <v>192</v>
      </c>
      <c r="AU141" s="240" t="s">
        <v>109</v>
      </c>
      <c r="AY141" s="18" t="s">
        <v>189</v>
      </c>
      <c r="BE141" s="241">
        <f>IF(N141="základní",J141,0)</f>
        <v>0</v>
      </c>
      <c r="BF141" s="241">
        <f>IF(N141="snížená",J141,0)</f>
        <v>0</v>
      </c>
      <c r="BG141" s="241">
        <f>IF(N141="zákl. přenesená",J141,0)</f>
        <v>0</v>
      </c>
      <c r="BH141" s="241">
        <f>IF(N141="sníž. přenesená",J141,0)</f>
        <v>0</v>
      </c>
      <c r="BI141" s="241">
        <f>IF(N141="nulová",J141,0)</f>
        <v>0</v>
      </c>
      <c r="BJ141" s="18" t="s">
        <v>91</v>
      </c>
      <c r="BK141" s="241">
        <f>ROUND(I141*H141,2)</f>
        <v>0</v>
      </c>
      <c r="BL141" s="18" t="s">
        <v>211</v>
      </c>
      <c r="BM141" s="240" t="s">
        <v>2028</v>
      </c>
    </row>
    <row r="142" s="13" customFormat="1">
      <c r="A142" s="13"/>
      <c r="B142" s="251"/>
      <c r="C142" s="252"/>
      <c r="D142" s="242" t="s">
        <v>277</v>
      </c>
      <c r="E142" s="275" t="s">
        <v>1</v>
      </c>
      <c r="F142" s="253" t="s">
        <v>2015</v>
      </c>
      <c r="G142" s="252"/>
      <c r="H142" s="254">
        <v>600</v>
      </c>
      <c r="I142" s="255"/>
      <c r="J142" s="252"/>
      <c r="K142" s="252"/>
      <c r="L142" s="256"/>
      <c r="M142" s="257"/>
      <c r="N142" s="258"/>
      <c r="O142" s="258"/>
      <c r="P142" s="258"/>
      <c r="Q142" s="258"/>
      <c r="R142" s="258"/>
      <c r="S142" s="258"/>
      <c r="T142" s="259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60" t="s">
        <v>277</v>
      </c>
      <c r="AU142" s="260" t="s">
        <v>109</v>
      </c>
      <c r="AV142" s="13" t="s">
        <v>93</v>
      </c>
      <c r="AW142" s="13" t="s">
        <v>38</v>
      </c>
      <c r="AX142" s="13" t="s">
        <v>83</v>
      </c>
      <c r="AY142" s="260" t="s">
        <v>189</v>
      </c>
    </row>
    <row r="143" s="15" customFormat="1">
      <c r="A143" s="15"/>
      <c r="B143" s="276"/>
      <c r="C143" s="277"/>
      <c r="D143" s="242" t="s">
        <v>277</v>
      </c>
      <c r="E143" s="278" t="s">
        <v>1</v>
      </c>
      <c r="F143" s="279" t="s">
        <v>354</v>
      </c>
      <c r="G143" s="277"/>
      <c r="H143" s="280">
        <v>600</v>
      </c>
      <c r="I143" s="281"/>
      <c r="J143" s="277"/>
      <c r="K143" s="277"/>
      <c r="L143" s="282"/>
      <c r="M143" s="283"/>
      <c r="N143" s="284"/>
      <c r="O143" s="284"/>
      <c r="P143" s="284"/>
      <c r="Q143" s="284"/>
      <c r="R143" s="284"/>
      <c r="S143" s="284"/>
      <c r="T143" s="28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86" t="s">
        <v>277</v>
      </c>
      <c r="AU143" s="286" t="s">
        <v>109</v>
      </c>
      <c r="AV143" s="15" t="s">
        <v>211</v>
      </c>
      <c r="AW143" s="15" t="s">
        <v>38</v>
      </c>
      <c r="AX143" s="15" t="s">
        <v>91</v>
      </c>
      <c r="AY143" s="286" t="s">
        <v>189</v>
      </c>
    </row>
    <row r="144" s="2" customFormat="1" ht="16.5" customHeight="1">
      <c r="A144" s="40"/>
      <c r="B144" s="41"/>
      <c r="C144" s="229" t="s">
        <v>299</v>
      </c>
      <c r="D144" s="229" t="s">
        <v>192</v>
      </c>
      <c r="E144" s="230" t="s">
        <v>2029</v>
      </c>
      <c r="F144" s="231" t="s">
        <v>2030</v>
      </c>
      <c r="G144" s="232" t="s">
        <v>262</v>
      </c>
      <c r="H144" s="233">
        <v>600</v>
      </c>
      <c r="I144" s="234"/>
      <c r="J144" s="235">
        <f>ROUND(I144*H144,2)</f>
        <v>0</v>
      </c>
      <c r="K144" s="231" t="s">
        <v>196</v>
      </c>
      <c r="L144" s="46"/>
      <c r="M144" s="236" t="s">
        <v>1</v>
      </c>
      <c r="N144" s="237" t="s">
        <v>48</v>
      </c>
      <c r="O144" s="93"/>
      <c r="P144" s="238">
        <f>O144*H144</f>
        <v>0</v>
      </c>
      <c r="Q144" s="238">
        <v>0</v>
      </c>
      <c r="R144" s="238">
        <f>Q144*H144</f>
        <v>0</v>
      </c>
      <c r="S144" s="238">
        <v>0</v>
      </c>
      <c r="T144" s="239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40" t="s">
        <v>211</v>
      </c>
      <c r="AT144" s="240" t="s">
        <v>192</v>
      </c>
      <c r="AU144" s="240" t="s">
        <v>109</v>
      </c>
      <c r="AY144" s="18" t="s">
        <v>189</v>
      </c>
      <c r="BE144" s="241">
        <f>IF(N144="základní",J144,0)</f>
        <v>0</v>
      </c>
      <c r="BF144" s="241">
        <f>IF(N144="snížená",J144,0)</f>
        <v>0</v>
      </c>
      <c r="BG144" s="241">
        <f>IF(N144="zákl. přenesená",J144,0)</f>
        <v>0</v>
      </c>
      <c r="BH144" s="241">
        <f>IF(N144="sníž. přenesená",J144,0)</f>
        <v>0</v>
      </c>
      <c r="BI144" s="241">
        <f>IF(N144="nulová",J144,0)</f>
        <v>0</v>
      </c>
      <c r="BJ144" s="18" t="s">
        <v>91</v>
      </c>
      <c r="BK144" s="241">
        <f>ROUND(I144*H144,2)</f>
        <v>0</v>
      </c>
      <c r="BL144" s="18" t="s">
        <v>211</v>
      </c>
      <c r="BM144" s="240" t="s">
        <v>2031</v>
      </c>
    </row>
    <row r="145" s="13" customFormat="1">
      <c r="A145" s="13"/>
      <c r="B145" s="251"/>
      <c r="C145" s="252"/>
      <c r="D145" s="242" t="s">
        <v>277</v>
      </c>
      <c r="E145" s="275" t="s">
        <v>1</v>
      </c>
      <c r="F145" s="253" t="s">
        <v>2015</v>
      </c>
      <c r="G145" s="252"/>
      <c r="H145" s="254">
        <v>600</v>
      </c>
      <c r="I145" s="255"/>
      <c r="J145" s="252"/>
      <c r="K145" s="252"/>
      <c r="L145" s="256"/>
      <c r="M145" s="257"/>
      <c r="N145" s="258"/>
      <c r="O145" s="258"/>
      <c r="P145" s="258"/>
      <c r="Q145" s="258"/>
      <c r="R145" s="258"/>
      <c r="S145" s="258"/>
      <c r="T145" s="259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60" t="s">
        <v>277</v>
      </c>
      <c r="AU145" s="260" t="s">
        <v>109</v>
      </c>
      <c r="AV145" s="13" t="s">
        <v>93</v>
      </c>
      <c r="AW145" s="13" t="s">
        <v>38</v>
      </c>
      <c r="AX145" s="13" t="s">
        <v>83</v>
      </c>
      <c r="AY145" s="260" t="s">
        <v>189</v>
      </c>
    </row>
    <row r="146" s="15" customFormat="1">
      <c r="A146" s="15"/>
      <c r="B146" s="276"/>
      <c r="C146" s="277"/>
      <c r="D146" s="242" t="s">
        <v>277</v>
      </c>
      <c r="E146" s="278" t="s">
        <v>1</v>
      </c>
      <c r="F146" s="279" t="s">
        <v>354</v>
      </c>
      <c r="G146" s="277"/>
      <c r="H146" s="280">
        <v>600</v>
      </c>
      <c r="I146" s="281"/>
      <c r="J146" s="277"/>
      <c r="K146" s="277"/>
      <c r="L146" s="282"/>
      <c r="M146" s="283"/>
      <c r="N146" s="284"/>
      <c r="O146" s="284"/>
      <c r="P146" s="284"/>
      <c r="Q146" s="284"/>
      <c r="R146" s="284"/>
      <c r="S146" s="284"/>
      <c r="T146" s="28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86" t="s">
        <v>277</v>
      </c>
      <c r="AU146" s="286" t="s">
        <v>109</v>
      </c>
      <c r="AV146" s="15" t="s">
        <v>211</v>
      </c>
      <c r="AW146" s="15" t="s">
        <v>38</v>
      </c>
      <c r="AX146" s="15" t="s">
        <v>91</v>
      </c>
      <c r="AY146" s="286" t="s">
        <v>189</v>
      </c>
    </row>
    <row r="147" s="2" customFormat="1" ht="16.5" customHeight="1">
      <c r="A147" s="40"/>
      <c r="B147" s="41"/>
      <c r="C147" s="229" t="s">
        <v>306</v>
      </c>
      <c r="D147" s="229" t="s">
        <v>192</v>
      </c>
      <c r="E147" s="230" t="s">
        <v>2032</v>
      </c>
      <c r="F147" s="231" t="s">
        <v>2033</v>
      </c>
      <c r="G147" s="232" t="s">
        <v>262</v>
      </c>
      <c r="H147" s="233">
        <v>600</v>
      </c>
      <c r="I147" s="234"/>
      <c r="J147" s="235">
        <f>ROUND(I147*H147,2)</f>
        <v>0</v>
      </c>
      <c r="K147" s="231" t="s">
        <v>196</v>
      </c>
      <c r="L147" s="46"/>
      <c r="M147" s="236" t="s">
        <v>1</v>
      </c>
      <c r="N147" s="237" t="s">
        <v>48</v>
      </c>
      <c r="O147" s="93"/>
      <c r="P147" s="238">
        <f>O147*H147</f>
        <v>0</v>
      </c>
      <c r="Q147" s="238">
        <v>0</v>
      </c>
      <c r="R147" s="238">
        <f>Q147*H147</f>
        <v>0</v>
      </c>
      <c r="S147" s="238">
        <v>0</v>
      </c>
      <c r="T147" s="239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40" t="s">
        <v>211</v>
      </c>
      <c r="AT147" s="240" t="s">
        <v>192</v>
      </c>
      <c r="AU147" s="240" t="s">
        <v>109</v>
      </c>
      <c r="AY147" s="18" t="s">
        <v>189</v>
      </c>
      <c r="BE147" s="241">
        <f>IF(N147="základní",J147,0)</f>
        <v>0</v>
      </c>
      <c r="BF147" s="241">
        <f>IF(N147="snížená",J147,0)</f>
        <v>0</v>
      </c>
      <c r="BG147" s="241">
        <f>IF(N147="zákl. přenesená",J147,0)</f>
        <v>0</v>
      </c>
      <c r="BH147" s="241">
        <f>IF(N147="sníž. přenesená",J147,0)</f>
        <v>0</v>
      </c>
      <c r="BI147" s="241">
        <f>IF(N147="nulová",J147,0)</f>
        <v>0</v>
      </c>
      <c r="BJ147" s="18" t="s">
        <v>91</v>
      </c>
      <c r="BK147" s="241">
        <f>ROUND(I147*H147,2)</f>
        <v>0</v>
      </c>
      <c r="BL147" s="18" t="s">
        <v>211</v>
      </c>
      <c r="BM147" s="240" t="s">
        <v>2034</v>
      </c>
    </row>
    <row r="148" s="13" customFormat="1">
      <c r="A148" s="13"/>
      <c r="B148" s="251"/>
      <c r="C148" s="252"/>
      <c r="D148" s="242" t="s">
        <v>277</v>
      </c>
      <c r="E148" s="275" t="s">
        <v>1</v>
      </c>
      <c r="F148" s="253" t="s">
        <v>2015</v>
      </c>
      <c r="G148" s="252"/>
      <c r="H148" s="254">
        <v>600</v>
      </c>
      <c r="I148" s="255"/>
      <c r="J148" s="252"/>
      <c r="K148" s="252"/>
      <c r="L148" s="256"/>
      <c r="M148" s="257"/>
      <c r="N148" s="258"/>
      <c r="O148" s="258"/>
      <c r="P148" s="258"/>
      <c r="Q148" s="258"/>
      <c r="R148" s="258"/>
      <c r="S148" s="258"/>
      <c r="T148" s="259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60" t="s">
        <v>277</v>
      </c>
      <c r="AU148" s="260" t="s">
        <v>109</v>
      </c>
      <c r="AV148" s="13" t="s">
        <v>93</v>
      </c>
      <c r="AW148" s="13" t="s">
        <v>38</v>
      </c>
      <c r="AX148" s="13" t="s">
        <v>83</v>
      </c>
      <c r="AY148" s="260" t="s">
        <v>189</v>
      </c>
    </row>
    <row r="149" s="15" customFormat="1">
      <c r="A149" s="15"/>
      <c r="B149" s="276"/>
      <c r="C149" s="277"/>
      <c r="D149" s="242" t="s">
        <v>277</v>
      </c>
      <c r="E149" s="278" t="s">
        <v>1</v>
      </c>
      <c r="F149" s="279" t="s">
        <v>354</v>
      </c>
      <c r="G149" s="277"/>
      <c r="H149" s="280">
        <v>600</v>
      </c>
      <c r="I149" s="281"/>
      <c r="J149" s="277"/>
      <c r="K149" s="277"/>
      <c r="L149" s="282"/>
      <c r="M149" s="310"/>
      <c r="N149" s="311"/>
      <c r="O149" s="311"/>
      <c r="P149" s="311"/>
      <c r="Q149" s="311"/>
      <c r="R149" s="311"/>
      <c r="S149" s="311"/>
      <c r="T149" s="312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86" t="s">
        <v>277</v>
      </c>
      <c r="AU149" s="286" t="s">
        <v>109</v>
      </c>
      <c r="AV149" s="15" t="s">
        <v>211</v>
      </c>
      <c r="AW149" s="15" t="s">
        <v>38</v>
      </c>
      <c r="AX149" s="15" t="s">
        <v>91</v>
      </c>
      <c r="AY149" s="286" t="s">
        <v>189</v>
      </c>
    </row>
    <row r="150" s="2" customFormat="1" ht="6.96" customHeight="1">
      <c r="A150" s="40"/>
      <c r="B150" s="68"/>
      <c r="C150" s="69"/>
      <c r="D150" s="69"/>
      <c r="E150" s="69"/>
      <c r="F150" s="69"/>
      <c r="G150" s="69"/>
      <c r="H150" s="69"/>
      <c r="I150" s="69"/>
      <c r="J150" s="69"/>
      <c r="K150" s="69"/>
      <c r="L150" s="46"/>
      <c r="M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</row>
  </sheetData>
  <sheetProtection sheet="1" autoFilter="0" formatColumns="0" formatRows="0" objects="1" scenarios="1" spinCount="100000" saltValue="N661Crh9cEgKyAfpemJeuwyY4BRVOXpPqrN3MZtGUg7IeuzOATJk6zuzLCe67Xr0MElMfz+uD+X8oWE4RvX1Ug==" hashValue="zOYkBy/5f0vLDmrLkf6zVvNK4GONImKJQdLZhsuYB5JwLRezqEshz9cQDxeO2cIb9/9z9JyOYUagXBhnngTwjw==" algorithmName="SHA-512" password="E785"/>
  <autoFilter ref="C118:K149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149</v>
      </c>
    </row>
    <row r="3" s="1" customFormat="1" ht="6.96" customHeight="1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21"/>
      <c r="AT3" s="18" t="s">
        <v>93</v>
      </c>
    </row>
    <row r="4" s="1" customFormat="1" ht="24.96" customHeight="1">
      <c r="B4" s="21"/>
      <c r="D4" s="151" t="s">
        <v>159</v>
      </c>
      <c r="L4" s="21"/>
      <c r="M4" s="15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3" t="s">
        <v>16</v>
      </c>
      <c r="L6" s="21"/>
    </row>
    <row r="7" s="1" customFormat="1" ht="16.5" customHeight="1">
      <c r="B7" s="21"/>
      <c r="E7" s="154" t="str">
        <f>'Rekapitulace stavby'!K6</f>
        <v>SPORTOVNÍ HALA _ SLEZSKÁ OSTRAVA</v>
      </c>
      <c r="F7" s="153"/>
      <c r="G7" s="153"/>
      <c r="H7" s="153"/>
      <c r="L7" s="21"/>
    </row>
    <row r="8" s="1" customFormat="1" ht="12" customHeight="1">
      <c r="B8" s="21"/>
      <c r="D8" s="153" t="s">
        <v>160</v>
      </c>
      <c r="L8" s="21"/>
    </row>
    <row r="9" s="2" customFormat="1" ht="16.5" customHeight="1">
      <c r="A9" s="40"/>
      <c r="B9" s="46"/>
      <c r="C9" s="40"/>
      <c r="D9" s="40"/>
      <c r="E9" s="154" t="s">
        <v>2035</v>
      </c>
      <c r="F9" s="40"/>
      <c r="G9" s="40"/>
      <c r="H9" s="40"/>
      <c r="I9" s="40"/>
      <c r="J9" s="40"/>
      <c r="K9" s="40"/>
      <c r="L9" s="65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53" t="s">
        <v>320</v>
      </c>
      <c r="E10" s="40"/>
      <c r="F10" s="40"/>
      <c r="G10" s="40"/>
      <c r="H10" s="40"/>
      <c r="I10" s="40"/>
      <c r="J10" s="40"/>
      <c r="K10" s="40"/>
      <c r="L10" s="65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55" t="s">
        <v>2036</v>
      </c>
      <c r="F11" s="40"/>
      <c r="G11" s="40"/>
      <c r="H11" s="40"/>
      <c r="I11" s="40"/>
      <c r="J11" s="40"/>
      <c r="K11" s="40"/>
      <c r="L11" s="65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65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53" t="s">
        <v>18</v>
      </c>
      <c r="E13" s="40"/>
      <c r="F13" s="143" t="s">
        <v>19</v>
      </c>
      <c r="G13" s="40"/>
      <c r="H13" s="40"/>
      <c r="I13" s="153" t="s">
        <v>20</v>
      </c>
      <c r="J13" s="143" t="s">
        <v>1</v>
      </c>
      <c r="K13" s="40"/>
      <c r="L13" s="65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53" t="s">
        <v>22</v>
      </c>
      <c r="E14" s="40"/>
      <c r="F14" s="143" t="s">
        <v>23</v>
      </c>
      <c r="G14" s="40"/>
      <c r="H14" s="40"/>
      <c r="I14" s="153" t="s">
        <v>24</v>
      </c>
      <c r="J14" s="156" t="str">
        <f>'Rekapitulace stavby'!AN8</f>
        <v>13. 3. 2020</v>
      </c>
      <c r="K14" s="40"/>
      <c r="L14" s="65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65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53" t="s">
        <v>30</v>
      </c>
      <c r="E16" s="40"/>
      <c r="F16" s="40"/>
      <c r="G16" s="40"/>
      <c r="H16" s="40"/>
      <c r="I16" s="153" t="s">
        <v>31</v>
      </c>
      <c r="J16" s="143" t="s">
        <v>1</v>
      </c>
      <c r="K16" s="40"/>
      <c r="L16" s="65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43" t="s">
        <v>32</v>
      </c>
      <c r="F17" s="40"/>
      <c r="G17" s="40"/>
      <c r="H17" s="40"/>
      <c r="I17" s="153" t="s">
        <v>33</v>
      </c>
      <c r="J17" s="143" t="s">
        <v>1</v>
      </c>
      <c r="K17" s="40"/>
      <c r="L17" s="65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65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53" t="s">
        <v>34</v>
      </c>
      <c r="E19" s="40"/>
      <c r="F19" s="40"/>
      <c r="G19" s="40"/>
      <c r="H19" s="40"/>
      <c r="I19" s="153" t="s">
        <v>31</v>
      </c>
      <c r="J19" s="34" t="str">
        <f>'Rekapitulace stavby'!AN13</f>
        <v>Vyplň údaj</v>
      </c>
      <c r="K19" s="40"/>
      <c r="L19" s="65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4" t="str">
        <f>'Rekapitulace stavby'!E14</f>
        <v>Vyplň údaj</v>
      </c>
      <c r="F20" s="143"/>
      <c r="G20" s="143"/>
      <c r="H20" s="143"/>
      <c r="I20" s="153" t="s">
        <v>33</v>
      </c>
      <c r="J20" s="34" t="str">
        <f>'Rekapitulace stavby'!AN14</f>
        <v>Vyplň údaj</v>
      </c>
      <c r="K20" s="40"/>
      <c r="L20" s="65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65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53" t="s">
        <v>36</v>
      </c>
      <c r="E22" s="40"/>
      <c r="F22" s="40"/>
      <c r="G22" s="40"/>
      <c r="H22" s="40"/>
      <c r="I22" s="153" t="s">
        <v>31</v>
      </c>
      <c r="J22" s="143" t="s">
        <v>1</v>
      </c>
      <c r="K22" s="40"/>
      <c r="L22" s="65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43" t="s">
        <v>37</v>
      </c>
      <c r="F23" s="40"/>
      <c r="G23" s="40"/>
      <c r="H23" s="40"/>
      <c r="I23" s="153" t="s">
        <v>33</v>
      </c>
      <c r="J23" s="143" t="s">
        <v>1</v>
      </c>
      <c r="K23" s="40"/>
      <c r="L23" s="65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65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53" t="s">
        <v>39</v>
      </c>
      <c r="E25" s="40"/>
      <c r="F25" s="40"/>
      <c r="G25" s="40"/>
      <c r="H25" s="40"/>
      <c r="I25" s="153" t="s">
        <v>31</v>
      </c>
      <c r="J25" s="143" t="str">
        <f>IF('Rekapitulace stavby'!AN19="","",'Rekapitulace stavby'!AN19)</f>
        <v/>
      </c>
      <c r="K25" s="40"/>
      <c r="L25" s="65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43" t="str">
        <f>IF('Rekapitulace stavby'!E20="","",'Rekapitulace stavby'!E20)</f>
        <v xml:space="preserve"> </v>
      </c>
      <c r="F26" s="40"/>
      <c r="G26" s="40"/>
      <c r="H26" s="40"/>
      <c r="I26" s="153" t="s">
        <v>33</v>
      </c>
      <c r="J26" s="143" t="str">
        <f>IF('Rekapitulace stavby'!AN20="","",'Rekapitulace stavby'!AN20)</f>
        <v/>
      </c>
      <c r="K26" s="40"/>
      <c r="L26" s="65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65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53" t="s">
        <v>41</v>
      </c>
      <c r="E28" s="40"/>
      <c r="F28" s="40"/>
      <c r="G28" s="40"/>
      <c r="H28" s="40"/>
      <c r="I28" s="40"/>
      <c r="J28" s="40"/>
      <c r="K28" s="40"/>
      <c r="L28" s="65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71.25" customHeight="1">
      <c r="A29" s="157"/>
      <c r="B29" s="158"/>
      <c r="C29" s="157"/>
      <c r="D29" s="157"/>
      <c r="E29" s="159" t="s">
        <v>42</v>
      </c>
      <c r="F29" s="159"/>
      <c r="G29" s="159"/>
      <c r="H29" s="159"/>
      <c r="I29" s="157"/>
      <c r="J29" s="157"/>
      <c r="K29" s="157"/>
      <c r="L29" s="160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65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61"/>
      <c r="E31" s="161"/>
      <c r="F31" s="161"/>
      <c r="G31" s="161"/>
      <c r="H31" s="161"/>
      <c r="I31" s="161"/>
      <c r="J31" s="161"/>
      <c r="K31" s="161"/>
      <c r="L31" s="65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62" t="s">
        <v>43</v>
      </c>
      <c r="E32" s="40"/>
      <c r="F32" s="40"/>
      <c r="G32" s="40"/>
      <c r="H32" s="40"/>
      <c r="I32" s="40"/>
      <c r="J32" s="163">
        <f>ROUND(J121, 2)</f>
        <v>0</v>
      </c>
      <c r="K32" s="40"/>
      <c r="L32" s="65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61"/>
      <c r="E33" s="161"/>
      <c r="F33" s="161"/>
      <c r="G33" s="161"/>
      <c r="H33" s="161"/>
      <c r="I33" s="161"/>
      <c r="J33" s="161"/>
      <c r="K33" s="161"/>
      <c r="L33" s="65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64" t="s">
        <v>45</v>
      </c>
      <c r="G34" s="40"/>
      <c r="H34" s="40"/>
      <c r="I34" s="164" t="s">
        <v>44</v>
      </c>
      <c r="J34" s="164" t="s">
        <v>46</v>
      </c>
      <c r="K34" s="40"/>
      <c r="L34" s="65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65" t="s">
        <v>47</v>
      </c>
      <c r="E35" s="153" t="s">
        <v>48</v>
      </c>
      <c r="F35" s="166">
        <f>ROUND((SUM(BE121:BE123)),  2)</f>
        <v>0</v>
      </c>
      <c r="G35" s="40"/>
      <c r="H35" s="40"/>
      <c r="I35" s="167">
        <v>0.20999999999999999</v>
      </c>
      <c r="J35" s="166">
        <f>ROUND(((SUM(BE121:BE123))*I35),  2)</f>
        <v>0</v>
      </c>
      <c r="K35" s="40"/>
      <c r="L35" s="65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53" t="s">
        <v>49</v>
      </c>
      <c r="F36" s="166">
        <f>ROUND((SUM(BF121:BF123)),  2)</f>
        <v>0</v>
      </c>
      <c r="G36" s="40"/>
      <c r="H36" s="40"/>
      <c r="I36" s="167">
        <v>0.14999999999999999</v>
      </c>
      <c r="J36" s="166">
        <f>ROUND(((SUM(BF121:BF123))*I36),  2)</f>
        <v>0</v>
      </c>
      <c r="K36" s="40"/>
      <c r="L36" s="65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53" t="s">
        <v>50</v>
      </c>
      <c r="F37" s="166">
        <f>ROUND((SUM(BG121:BG123)),  2)</f>
        <v>0</v>
      </c>
      <c r="G37" s="40"/>
      <c r="H37" s="40"/>
      <c r="I37" s="167">
        <v>0.20999999999999999</v>
      </c>
      <c r="J37" s="166">
        <f>0</f>
        <v>0</v>
      </c>
      <c r="K37" s="40"/>
      <c r="L37" s="65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53" t="s">
        <v>51</v>
      </c>
      <c r="F38" s="166">
        <f>ROUND((SUM(BH121:BH123)),  2)</f>
        <v>0</v>
      </c>
      <c r="G38" s="40"/>
      <c r="H38" s="40"/>
      <c r="I38" s="167">
        <v>0.14999999999999999</v>
      </c>
      <c r="J38" s="166">
        <f>0</f>
        <v>0</v>
      </c>
      <c r="K38" s="40"/>
      <c r="L38" s="65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53" t="s">
        <v>52</v>
      </c>
      <c r="F39" s="166">
        <f>ROUND((SUM(BI121:BI123)),  2)</f>
        <v>0</v>
      </c>
      <c r="G39" s="40"/>
      <c r="H39" s="40"/>
      <c r="I39" s="167">
        <v>0</v>
      </c>
      <c r="J39" s="166">
        <f>0</f>
        <v>0</v>
      </c>
      <c r="K39" s="40"/>
      <c r="L39" s="65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65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8"/>
      <c r="D41" s="169" t="s">
        <v>53</v>
      </c>
      <c r="E41" s="170"/>
      <c r="F41" s="170"/>
      <c r="G41" s="171" t="s">
        <v>54</v>
      </c>
      <c r="H41" s="172" t="s">
        <v>55</v>
      </c>
      <c r="I41" s="170"/>
      <c r="J41" s="173">
        <f>SUM(J32:J39)</f>
        <v>0</v>
      </c>
      <c r="K41" s="174"/>
      <c r="L41" s="65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46"/>
      <c r="C42" s="40"/>
      <c r="D42" s="40"/>
      <c r="E42" s="40"/>
      <c r="F42" s="40"/>
      <c r="G42" s="40"/>
      <c r="H42" s="40"/>
      <c r="I42" s="40"/>
      <c r="J42" s="40"/>
      <c r="K42" s="40"/>
      <c r="L42" s="65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5"/>
      <c r="D50" s="175" t="s">
        <v>56</v>
      </c>
      <c r="E50" s="176"/>
      <c r="F50" s="176"/>
      <c r="G50" s="175" t="s">
        <v>57</v>
      </c>
      <c r="H50" s="176"/>
      <c r="I50" s="176"/>
      <c r="J50" s="176"/>
      <c r="K50" s="176"/>
      <c r="L50" s="65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40"/>
      <c r="B61" s="46"/>
      <c r="C61" s="40"/>
      <c r="D61" s="177" t="s">
        <v>58</v>
      </c>
      <c r="E61" s="178"/>
      <c r="F61" s="179" t="s">
        <v>59</v>
      </c>
      <c r="G61" s="177" t="s">
        <v>58</v>
      </c>
      <c r="H61" s="178"/>
      <c r="I61" s="178"/>
      <c r="J61" s="180" t="s">
        <v>59</v>
      </c>
      <c r="K61" s="178"/>
      <c r="L61" s="65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40"/>
      <c r="B65" s="46"/>
      <c r="C65" s="40"/>
      <c r="D65" s="175" t="s">
        <v>60</v>
      </c>
      <c r="E65" s="181"/>
      <c r="F65" s="181"/>
      <c r="G65" s="175" t="s">
        <v>61</v>
      </c>
      <c r="H65" s="181"/>
      <c r="I65" s="181"/>
      <c r="J65" s="181"/>
      <c r="K65" s="181"/>
      <c r="L65" s="65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40"/>
      <c r="B76" s="46"/>
      <c r="C76" s="40"/>
      <c r="D76" s="177" t="s">
        <v>58</v>
      </c>
      <c r="E76" s="178"/>
      <c r="F76" s="179" t="s">
        <v>59</v>
      </c>
      <c r="G76" s="177" t="s">
        <v>58</v>
      </c>
      <c r="H76" s="178"/>
      <c r="I76" s="178"/>
      <c r="J76" s="180" t="s">
        <v>59</v>
      </c>
      <c r="K76" s="178"/>
      <c r="L76" s="65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4.4" customHeight="1">
      <c r="A77" s="40"/>
      <c r="B77" s="182"/>
      <c r="C77" s="183"/>
      <c r="D77" s="183"/>
      <c r="E77" s="183"/>
      <c r="F77" s="183"/>
      <c r="G77" s="183"/>
      <c r="H77" s="183"/>
      <c r="I77" s="183"/>
      <c r="J77" s="183"/>
      <c r="K77" s="183"/>
      <c r="L77" s="65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81" s="2" customFormat="1" ht="6.96" customHeight="1">
      <c r="A81" s="40"/>
      <c r="B81" s="184"/>
      <c r="C81" s="185"/>
      <c r="D81" s="185"/>
      <c r="E81" s="185"/>
      <c r="F81" s="185"/>
      <c r="G81" s="185"/>
      <c r="H81" s="185"/>
      <c r="I81" s="185"/>
      <c r="J81" s="185"/>
      <c r="K81" s="185"/>
      <c r="L81" s="65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24.96" customHeight="1">
      <c r="A82" s="40"/>
      <c r="B82" s="41"/>
      <c r="C82" s="24" t="s">
        <v>162</v>
      </c>
      <c r="D82" s="42"/>
      <c r="E82" s="42"/>
      <c r="F82" s="42"/>
      <c r="G82" s="42"/>
      <c r="H82" s="42"/>
      <c r="I82" s="42"/>
      <c r="J82" s="42"/>
      <c r="K82" s="42"/>
      <c r="L82" s="65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65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3" t="s">
        <v>16</v>
      </c>
      <c r="D84" s="42"/>
      <c r="E84" s="42"/>
      <c r="F84" s="42"/>
      <c r="G84" s="42"/>
      <c r="H84" s="42"/>
      <c r="I84" s="42"/>
      <c r="J84" s="42"/>
      <c r="K84" s="42"/>
      <c r="L84" s="65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186" t="str">
        <f>E7</f>
        <v>SPORTOVNÍ HALA _ SLEZSKÁ OSTRAVA</v>
      </c>
      <c r="F85" s="33"/>
      <c r="G85" s="33"/>
      <c r="H85" s="33"/>
      <c r="I85" s="42"/>
      <c r="J85" s="42"/>
      <c r="K85" s="42"/>
      <c r="L85" s="65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1" customFormat="1" ht="12" customHeight="1">
      <c r="B86" s="22"/>
      <c r="C86" s="33" t="s">
        <v>160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40"/>
      <c r="B87" s="41"/>
      <c r="C87" s="42"/>
      <c r="D87" s="42"/>
      <c r="E87" s="186" t="s">
        <v>2035</v>
      </c>
      <c r="F87" s="42"/>
      <c r="G87" s="42"/>
      <c r="H87" s="42"/>
      <c r="I87" s="42"/>
      <c r="J87" s="42"/>
      <c r="K87" s="42"/>
      <c r="L87" s="65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2" customHeight="1">
      <c r="A88" s="40"/>
      <c r="B88" s="41"/>
      <c r="C88" s="33" t="s">
        <v>320</v>
      </c>
      <c r="D88" s="42"/>
      <c r="E88" s="42"/>
      <c r="F88" s="42"/>
      <c r="G88" s="42"/>
      <c r="H88" s="42"/>
      <c r="I88" s="42"/>
      <c r="J88" s="42"/>
      <c r="K88" s="42"/>
      <c r="L88" s="65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6.5" customHeight="1">
      <c r="A89" s="40"/>
      <c r="B89" s="41"/>
      <c r="C89" s="42"/>
      <c r="D89" s="42"/>
      <c r="E89" s="78" t="str">
        <f>E11</f>
        <v xml:space="preserve">IO 01 - Vodovodní přípojka </v>
      </c>
      <c r="F89" s="42"/>
      <c r="G89" s="42"/>
      <c r="H89" s="42"/>
      <c r="I89" s="42"/>
      <c r="J89" s="42"/>
      <c r="K89" s="42"/>
      <c r="L89" s="65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6.96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65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2" customHeight="1">
      <c r="A91" s="40"/>
      <c r="B91" s="41"/>
      <c r="C91" s="33" t="s">
        <v>22</v>
      </c>
      <c r="D91" s="42"/>
      <c r="E91" s="42"/>
      <c r="F91" s="28" t="str">
        <f>F14</f>
        <v>Slezská Ostrava</v>
      </c>
      <c r="G91" s="42"/>
      <c r="H91" s="42"/>
      <c r="I91" s="33" t="s">
        <v>24</v>
      </c>
      <c r="J91" s="81" t="str">
        <f>IF(J14="","",J14)</f>
        <v>13. 3. 2020</v>
      </c>
      <c r="K91" s="42"/>
      <c r="L91" s="65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6.96" customHeight="1">
      <c r="A92" s="40"/>
      <c r="B92" s="41"/>
      <c r="C92" s="42"/>
      <c r="D92" s="42"/>
      <c r="E92" s="42"/>
      <c r="F92" s="42"/>
      <c r="G92" s="42"/>
      <c r="H92" s="42"/>
      <c r="I92" s="42"/>
      <c r="J92" s="42"/>
      <c r="K92" s="42"/>
      <c r="L92" s="65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5.15" customHeight="1">
      <c r="A93" s="40"/>
      <c r="B93" s="41"/>
      <c r="C93" s="33" t="s">
        <v>30</v>
      </c>
      <c r="D93" s="42"/>
      <c r="E93" s="42"/>
      <c r="F93" s="28" t="str">
        <f>E17</f>
        <v>Statutární město Ostrava</v>
      </c>
      <c r="G93" s="42"/>
      <c r="H93" s="42"/>
      <c r="I93" s="33" t="s">
        <v>36</v>
      </c>
      <c r="J93" s="38" t="str">
        <f>E23</f>
        <v>PPS Kania, s.r.o</v>
      </c>
      <c r="K93" s="42"/>
      <c r="L93" s="65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5.15" customHeight="1">
      <c r="A94" s="40"/>
      <c r="B94" s="41"/>
      <c r="C94" s="33" t="s">
        <v>34</v>
      </c>
      <c r="D94" s="42"/>
      <c r="E94" s="42"/>
      <c r="F94" s="28" t="str">
        <f>IF(E20="","",E20)</f>
        <v>Vyplň údaj</v>
      </c>
      <c r="G94" s="42"/>
      <c r="H94" s="42"/>
      <c r="I94" s="33" t="s">
        <v>39</v>
      </c>
      <c r="J94" s="38" t="str">
        <f>E26</f>
        <v xml:space="preserve"> </v>
      </c>
      <c r="K94" s="42"/>
      <c r="L94" s="65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0.32" customHeight="1">
      <c r="A95" s="40"/>
      <c r="B95" s="41"/>
      <c r="C95" s="42"/>
      <c r="D95" s="42"/>
      <c r="E95" s="42"/>
      <c r="F95" s="42"/>
      <c r="G95" s="42"/>
      <c r="H95" s="42"/>
      <c r="I95" s="42"/>
      <c r="J95" s="42"/>
      <c r="K95" s="42"/>
      <c r="L95" s="65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29.28" customHeight="1">
      <c r="A96" s="40"/>
      <c r="B96" s="41"/>
      <c r="C96" s="187" t="s">
        <v>163</v>
      </c>
      <c r="D96" s="188"/>
      <c r="E96" s="188"/>
      <c r="F96" s="188"/>
      <c r="G96" s="188"/>
      <c r="H96" s="188"/>
      <c r="I96" s="188"/>
      <c r="J96" s="189" t="s">
        <v>164</v>
      </c>
      <c r="K96" s="188"/>
      <c r="L96" s="65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10.32" customHeight="1">
      <c r="A97" s="40"/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65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2" customFormat="1" ht="22.8" customHeight="1">
      <c r="A98" s="40"/>
      <c r="B98" s="41"/>
      <c r="C98" s="190" t="s">
        <v>165</v>
      </c>
      <c r="D98" s="42"/>
      <c r="E98" s="42"/>
      <c r="F98" s="42"/>
      <c r="G98" s="42"/>
      <c r="H98" s="42"/>
      <c r="I98" s="42"/>
      <c r="J98" s="112">
        <f>J121</f>
        <v>0</v>
      </c>
      <c r="K98" s="42"/>
      <c r="L98" s="65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U98" s="18" t="s">
        <v>166</v>
      </c>
    </row>
    <row r="99" s="9" customFormat="1" ht="24.96" customHeight="1">
      <c r="A99" s="9"/>
      <c r="B99" s="191"/>
      <c r="C99" s="192"/>
      <c r="D99" s="193" t="s">
        <v>2037</v>
      </c>
      <c r="E99" s="194"/>
      <c r="F99" s="194"/>
      <c r="G99" s="194"/>
      <c r="H99" s="194"/>
      <c r="I99" s="194"/>
      <c r="J99" s="195">
        <f>J122</f>
        <v>0</v>
      </c>
      <c r="K99" s="192"/>
      <c r="L99" s="19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2" customFormat="1" ht="21.84" customHeight="1">
      <c r="A100" s="40"/>
      <c r="B100" s="41"/>
      <c r="C100" s="42"/>
      <c r="D100" s="42"/>
      <c r="E100" s="42"/>
      <c r="F100" s="42"/>
      <c r="G100" s="42"/>
      <c r="H100" s="42"/>
      <c r="I100" s="42"/>
      <c r="J100" s="42"/>
      <c r="K100" s="42"/>
      <c r="L100" s="65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</row>
    <row r="101" s="2" customFormat="1" ht="6.96" customHeight="1">
      <c r="A101" s="40"/>
      <c r="B101" s="68"/>
      <c r="C101" s="69"/>
      <c r="D101" s="69"/>
      <c r="E101" s="69"/>
      <c r="F101" s="69"/>
      <c r="G101" s="69"/>
      <c r="H101" s="69"/>
      <c r="I101" s="69"/>
      <c r="J101" s="69"/>
      <c r="K101" s="69"/>
      <c r="L101" s="65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</row>
    <row r="105" s="2" customFormat="1" ht="6.96" customHeight="1">
      <c r="A105" s="40"/>
      <c r="B105" s="70"/>
      <c r="C105" s="71"/>
      <c r="D105" s="71"/>
      <c r="E105" s="71"/>
      <c r="F105" s="71"/>
      <c r="G105" s="71"/>
      <c r="H105" s="71"/>
      <c r="I105" s="71"/>
      <c r="J105" s="71"/>
      <c r="K105" s="71"/>
      <c r="L105" s="65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</row>
    <row r="106" s="2" customFormat="1" ht="24.96" customHeight="1">
      <c r="A106" s="40"/>
      <c r="B106" s="41"/>
      <c r="C106" s="24" t="s">
        <v>174</v>
      </c>
      <c r="D106" s="42"/>
      <c r="E106" s="42"/>
      <c r="F106" s="42"/>
      <c r="G106" s="42"/>
      <c r="H106" s="42"/>
      <c r="I106" s="42"/>
      <c r="J106" s="42"/>
      <c r="K106" s="42"/>
      <c r="L106" s="65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</row>
    <row r="107" s="2" customFormat="1" ht="6.96" customHeight="1">
      <c r="A107" s="40"/>
      <c r="B107" s="41"/>
      <c r="C107" s="42"/>
      <c r="D107" s="42"/>
      <c r="E107" s="42"/>
      <c r="F107" s="42"/>
      <c r="G107" s="42"/>
      <c r="H107" s="42"/>
      <c r="I107" s="42"/>
      <c r="J107" s="42"/>
      <c r="K107" s="42"/>
      <c r="L107" s="65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</row>
    <row r="108" s="2" customFormat="1" ht="12" customHeight="1">
      <c r="A108" s="40"/>
      <c r="B108" s="41"/>
      <c r="C108" s="33" t="s">
        <v>16</v>
      </c>
      <c r="D108" s="42"/>
      <c r="E108" s="42"/>
      <c r="F108" s="42"/>
      <c r="G108" s="42"/>
      <c r="H108" s="42"/>
      <c r="I108" s="42"/>
      <c r="J108" s="42"/>
      <c r="K108" s="42"/>
      <c r="L108" s="65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</row>
    <row r="109" s="2" customFormat="1" ht="16.5" customHeight="1">
      <c r="A109" s="40"/>
      <c r="B109" s="41"/>
      <c r="C109" s="42"/>
      <c r="D109" s="42"/>
      <c r="E109" s="186" t="str">
        <f>E7</f>
        <v>SPORTOVNÍ HALA _ SLEZSKÁ OSTRAVA</v>
      </c>
      <c r="F109" s="33"/>
      <c r="G109" s="33"/>
      <c r="H109" s="33"/>
      <c r="I109" s="42"/>
      <c r="J109" s="42"/>
      <c r="K109" s="42"/>
      <c r="L109" s="65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</row>
    <row r="110" s="1" customFormat="1" ht="12" customHeight="1">
      <c r="B110" s="22"/>
      <c r="C110" s="33" t="s">
        <v>160</v>
      </c>
      <c r="D110" s="23"/>
      <c r="E110" s="23"/>
      <c r="F110" s="23"/>
      <c r="G110" s="23"/>
      <c r="H110" s="23"/>
      <c r="I110" s="23"/>
      <c r="J110" s="23"/>
      <c r="K110" s="23"/>
      <c r="L110" s="21"/>
    </row>
    <row r="111" s="2" customFormat="1" ht="16.5" customHeight="1">
      <c r="A111" s="40"/>
      <c r="B111" s="41"/>
      <c r="C111" s="42"/>
      <c r="D111" s="42"/>
      <c r="E111" s="186" t="s">
        <v>2035</v>
      </c>
      <c r="F111" s="42"/>
      <c r="G111" s="42"/>
      <c r="H111" s="42"/>
      <c r="I111" s="42"/>
      <c r="J111" s="42"/>
      <c r="K111" s="42"/>
      <c r="L111" s="65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</row>
    <row r="112" s="2" customFormat="1" ht="12" customHeight="1">
      <c r="A112" s="40"/>
      <c r="B112" s="41"/>
      <c r="C112" s="33" t="s">
        <v>320</v>
      </c>
      <c r="D112" s="42"/>
      <c r="E112" s="42"/>
      <c r="F112" s="42"/>
      <c r="G112" s="42"/>
      <c r="H112" s="42"/>
      <c r="I112" s="42"/>
      <c r="J112" s="42"/>
      <c r="K112" s="42"/>
      <c r="L112" s="65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</row>
    <row r="113" s="2" customFormat="1" ht="16.5" customHeight="1">
      <c r="A113" s="40"/>
      <c r="B113" s="41"/>
      <c r="C113" s="42"/>
      <c r="D113" s="42"/>
      <c r="E113" s="78" t="str">
        <f>E11</f>
        <v xml:space="preserve">IO 01 - Vodovodní přípojka </v>
      </c>
      <c r="F113" s="42"/>
      <c r="G113" s="42"/>
      <c r="H113" s="42"/>
      <c r="I113" s="42"/>
      <c r="J113" s="42"/>
      <c r="K113" s="42"/>
      <c r="L113" s="65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</row>
    <row r="114" s="2" customFormat="1" ht="6.96" customHeight="1">
      <c r="A114" s="40"/>
      <c r="B114" s="41"/>
      <c r="C114" s="42"/>
      <c r="D114" s="42"/>
      <c r="E114" s="42"/>
      <c r="F114" s="42"/>
      <c r="G114" s="42"/>
      <c r="H114" s="42"/>
      <c r="I114" s="42"/>
      <c r="J114" s="42"/>
      <c r="K114" s="42"/>
      <c r="L114" s="65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</row>
    <row r="115" s="2" customFormat="1" ht="12" customHeight="1">
      <c r="A115" s="40"/>
      <c r="B115" s="41"/>
      <c r="C115" s="33" t="s">
        <v>22</v>
      </c>
      <c r="D115" s="42"/>
      <c r="E115" s="42"/>
      <c r="F115" s="28" t="str">
        <f>F14</f>
        <v>Slezská Ostrava</v>
      </c>
      <c r="G115" s="42"/>
      <c r="H115" s="42"/>
      <c r="I115" s="33" t="s">
        <v>24</v>
      </c>
      <c r="J115" s="81" t="str">
        <f>IF(J14="","",J14)</f>
        <v>13. 3. 2020</v>
      </c>
      <c r="K115" s="42"/>
      <c r="L115" s="65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</row>
    <row r="116" s="2" customFormat="1" ht="6.96" customHeight="1">
      <c r="A116" s="40"/>
      <c r="B116" s="41"/>
      <c r="C116" s="42"/>
      <c r="D116" s="42"/>
      <c r="E116" s="42"/>
      <c r="F116" s="42"/>
      <c r="G116" s="42"/>
      <c r="H116" s="42"/>
      <c r="I116" s="42"/>
      <c r="J116" s="42"/>
      <c r="K116" s="42"/>
      <c r="L116" s="65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</row>
    <row r="117" s="2" customFormat="1" ht="15.15" customHeight="1">
      <c r="A117" s="40"/>
      <c r="B117" s="41"/>
      <c r="C117" s="33" t="s">
        <v>30</v>
      </c>
      <c r="D117" s="42"/>
      <c r="E117" s="42"/>
      <c r="F117" s="28" t="str">
        <f>E17</f>
        <v>Statutární město Ostrava</v>
      </c>
      <c r="G117" s="42"/>
      <c r="H117" s="42"/>
      <c r="I117" s="33" t="s">
        <v>36</v>
      </c>
      <c r="J117" s="38" t="str">
        <f>E23</f>
        <v>PPS Kania, s.r.o</v>
      </c>
      <c r="K117" s="42"/>
      <c r="L117" s="65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</row>
    <row r="118" s="2" customFormat="1" ht="15.15" customHeight="1">
      <c r="A118" s="40"/>
      <c r="B118" s="41"/>
      <c r="C118" s="33" t="s">
        <v>34</v>
      </c>
      <c r="D118" s="42"/>
      <c r="E118" s="42"/>
      <c r="F118" s="28" t="str">
        <f>IF(E20="","",E20)</f>
        <v>Vyplň údaj</v>
      </c>
      <c r="G118" s="42"/>
      <c r="H118" s="42"/>
      <c r="I118" s="33" t="s">
        <v>39</v>
      </c>
      <c r="J118" s="38" t="str">
        <f>E26</f>
        <v xml:space="preserve"> </v>
      </c>
      <c r="K118" s="42"/>
      <c r="L118" s="65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</row>
    <row r="119" s="2" customFormat="1" ht="10.32" customHeight="1">
      <c r="A119" s="40"/>
      <c r="B119" s="41"/>
      <c r="C119" s="42"/>
      <c r="D119" s="42"/>
      <c r="E119" s="42"/>
      <c r="F119" s="42"/>
      <c r="G119" s="42"/>
      <c r="H119" s="42"/>
      <c r="I119" s="42"/>
      <c r="J119" s="42"/>
      <c r="K119" s="42"/>
      <c r="L119" s="65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</row>
    <row r="120" s="11" customFormat="1" ht="29.28" customHeight="1">
      <c r="A120" s="202"/>
      <c r="B120" s="203"/>
      <c r="C120" s="204" t="s">
        <v>175</v>
      </c>
      <c r="D120" s="205" t="s">
        <v>68</v>
      </c>
      <c r="E120" s="205" t="s">
        <v>64</v>
      </c>
      <c r="F120" s="205" t="s">
        <v>65</v>
      </c>
      <c r="G120" s="205" t="s">
        <v>176</v>
      </c>
      <c r="H120" s="205" t="s">
        <v>177</v>
      </c>
      <c r="I120" s="205" t="s">
        <v>178</v>
      </c>
      <c r="J120" s="205" t="s">
        <v>164</v>
      </c>
      <c r="K120" s="206" t="s">
        <v>179</v>
      </c>
      <c r="L120" s="207"/>
      <c r="M120" s="102" t="s">
        <v>1</v>
      </c>
      <c r="N120" s="103" t="s">
        <v>47</v>
      </c>
      <c r="O120" s="103" t="s">
        <v>180</v>
      </c>
      <c r="P120" s="103" t="s">
        <v>181</v>
      </c>
      <c r="Q120" s="103" t="s">
        <v>182</v>
      </c>
      <c r="R120" s="103" t="s">
        <v>183</v>
      </c>
      <c r="S120" s="103" t="s">
        <v>184</v>
      </c>
      <c r="T120" s="104" t="s">
        <v>185</v>
      </c>
      <c r="U120" s="202"/>
      <c r="V120" s="202"/>
      <c r="W120" s="202"/>
      <c r="X120" s="202"/>
      <c r="Y120" s="202"/>
      <c r="Z120" s="202"/>
      <c r="AA120" s="202"/>
      <c r="AB120" s="202"/>
      <c r="AC120" s="202"/>
      <c r="AD120" s="202"/>
      <c r="AE120" s="202"/>
    </row>
    <row r="121" s="2" customFormat="1" ht="22.8" customHeight="1">
      <c r="A121" s="40"/>
      <c r="B121" s="41"/>
      <c r="C121" s="109" t="s">
        <v>186</v>
      </c>
      <c r="D121" s="42"/>
      <c r="E121" s="42"/>
      <c r="F121" s="42"/>
      <c r="G121" s="42"/>
      <c r="H121" s="42"/>
      <c r="I121" s="42"/>
      <c r="J121" s="208">
        <f>BK121</f>
        <v>0</v>
      </c>
      <c r="K121" s="42"/>
      <c r="L121" s="46"/>
      <c r="M121" s="105"/>
      <c r="N121" s="209"/>
      <c r="O121" s="106"/>
      <c r="P121" s="210">
        <f>P122</f>
        <v>0</v>
      </c>
      <c r="Q121" s="106"/>
      <c r="R121" s="210">
        <f>R122</f>
        <v>0</v>
      </c>
      <c r="S121" s="106"/>
      <c r="T121" s="211">
        <f>T122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8" t="s">
        <v>82</v>
      </c>
      <c r="AU121" s="18" t="s">
        <v>166</v>
      </c>
      <c r="BK121" s="212">
        <f>BK122</f>
        <v>0</v>
      </c>
    </row>
    <row r="122" s="12" customFormat="1" ht="25.92" customHeight="1">
      <c r="A122" s="12"/>
      <c r="B122" s="213"/>
      <c r="C122" s="214"/>
      <c r="D122" s="215" t="s">
        <v>82</v>
      </c>
      <c r="E122" s="216" t="s">
        <v>1702</v>
      </c>
      <c r="F122" s="216" t="s">
        <v>145</v>
      </c>
      <c r="G122" s="214"/>
      <c r="H122" s="214"/>
      <c r="I122" s="217"/>
      <c r="J122" s="218">
        <f>BK122</f>
        <v>0</v>
      </c>
      <c r="K122" s="214"/>
      <c r="L122" s="219"/>
      <c r="M122" s="220"/>
      <c r="N122" s="221"/>
      <c r="O122" s="221"/>
      <c r="P122" s="222">
        <f>P123</f>
        <v>0</v>
      </c>
      <c r="Q122" s="221"/>
      <c r="R122" s="222">
        <f>R123</f>
        <v>0</v>
      </c>
      <c r="S122" s="221"/>
      <c r="T122" s="223">
        <f>T123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24" t="s">
        <v>211</v>
      </c>
      <c r="AT122" s="225" t="s">
        <v>82</v>
      </c>
      <c r="AU122" s="225" t="s">
        <v>83</v>
      </c>
      <c r="AY122" s="224" t="s">
        <v>189</v>
      </c>
      <c r="BK122" s="226">
        <f>BK123</f>
        <v>0</v>
      </c>
    </row>
    <row r="123" s="2" customFormat="1" ht="16.5" customHeight="1">
      <c r="A123" s="40"/>
      <c r="B123" s="41"/>
      <c r="C123" s="229" t="s">
        <v>91</v>
      </c>
      <c r="D123" s="229" t="s">
        <v>192</v>
      </c>
      <c r="E123" s="230" t="s">
        <v>1823</v>
      </c>
      <c r="F123" s="231" t="s">
        <v>2038</v>
      </c>
      <c r="G123" s="232" t="s">
        <v>195</v>
      </c>
      <c r="H123" s="233">
        <v>1</v>
      </c>
      <c r="I123" s="234"/>
      <c r="J123" s="235">
        <f>ROUND(I123*H123,2)</f>
        <v>0</v>
      </c>
      <c r="K123" s="231" t="s">
        <v>1</v>
      </c>
      <c r="L123" s="46"/>
      <c r="M123" s="261" t="s">
        <v>1</v>
      </c>
      <c r="N123" s="262" t="s">
        <v>48</v>
      </c>
      <c r="O123" s="249"/>
      <c r="P123" s="263">
        <f>O123*H123</f>
        <v>0</v>
      </c>
      <c r="Q123" s="263">
        <v>0</v>
      </c>
      <c r="R123" s="263">
        <f>Q123*H123</f>
        <v>0</v>
      </c>
      <c r="S123" s="263">
        <v>0</v>
      </c>
      <c r="T123" s="264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40" t="s">
        <v>1707</v>
      </c>
      <c r="AT123" s="240" t="s">
        <v>192</v>
      </c>
      <c r="AU123" s="240" t="s">
        <v>91</v>
      </c>
      <c r="AY123" s="18" t="s">
        <v>189</v>
      </c>
      <c r="BE123" s="241">
        <f>IF(N123="základní",J123,0)</f>
        <v>0</v>
      </c>
      <c r="BF123" s="241">
        <f>IF(N123="snížená",J123,0)</f>
        <v>0</v>
      </c>
      <c r="BG123" s="241">
        <f>IF(N123="zákl. přenesená",J123,0)</f>
        <v>0</v>
      </c>
      <c r="BH123" s="241">
        <f>IF(N123="sníž. přenesená",J123,0)</f>
        <v>0</v>
      </c>
      <c r="BI123" s="241">
        <f>IF(N123="nulová",J123,0)</f>
        <v>0</v>
      </c>
      <c r="BJ123" s="18" t="s">
        <v>91</v>
      </c>
      <c r="BK123" s="241">
        <f>ROUND(I123*H123,2)</f>
        <v>0</v>
      </c>
      <c r="BL123" s="18" t="s">
        <v>1707</v>
      </c>
      <c r="BM123" s="240" t="s">
        <v>2039</v>
      </c>
    </row>
    <row r="124" s="2" customFormat="1" ht="6.96" customHeight="1">
      <c r="A124" s="40"/>
      <c r="B124" s="68"/>
      <c r="C124" s="69"/>
      <c r="D124" s="69"/>
      <c r="E124" s="69"/>
      <c r="F124" s="69"/>
      <c r="G124" s="69"/>
      <c r="H124" s="69"/>
      <c r="I124" s="69"/>
      <c r="J124" s="69"/>
      <c r="K124" s="69"/>
      <c r="L124" s="46"/>
      <c r="M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</row>
  </sheetData>
  <sheetProtection sheet="1" autoFilter="0" formatColumns="0" formatRows="0" objects="1" scenarios="1" spinCount="100000" saltValue="qte4n47IQQrcCxpTqZSCCOvRNIyri3yOpqiPQEUyrNRF7RErpAKGkS4ztgYrdiIbYWSkyXVhN0t79Mvjl3yw+g==" hashValue="xeOzSctzpJe1pLw2FmQysohMMy/W9MutXNzFFWako8Cielah6Ki9pLef8ukW4WZzsVFBE3dZWAKKBG8Av0OXFA==" algorithmName="SHA-512" password="E785"/>
  <autoFilter ref="C120:K123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09:H109"/>
    <mergeCell ref="E111:H111"/>
    <mergeCell ref="E113:H113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152</v>
      </c>
    </row>
    <row r="3" s="1" customFormat="1" ht="6.96" customHeight="1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21"/>
      <c r="AT3" s="18" t="s">
        <v>93</v>
      </c>
    </row>
    <row r="4" s="1" customFormat="1" ht="24.96" customHeight="1">
      <c r="B4" s="21"/>
      <c r="D4" s="151" t="s">
        <v>159</v>
      </c>
      <c r="L4" s="21"/>
      <c r="M4" s="15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3" t="s">
        <v>16</v>
      </c>
      <c r="L6" s="21"/>
    </row>
    <row r="7" s="1" customFormat="1" ht="16.5" customHeight="1">
      <c r="B7" s="21"/>
      <c r="E7" s="154" t="str">
        <f>'Rekapitulace stavby'!K6</f>
        <v>SPORTOVNÍ HALA _ SLEZSKÁ OSTRAVA</v>
      </c>
      <c r="F7" s="153"/>
      <c r="G7" s="153"/>
      <c r="H7" s="153"/>
      <c r="L7" s="21"/>
    </row>
    <row r="8" s="1" customFormat="1" ht="12" customHeight="1">
      <c r="B8" s="21"/>
      <c r="D8" s="153" t="s">
        <v>160</v>
      </c>
      <c r="L8" s="21"/>
    </row>
    <row r="9" s="2" customFormat="1" ht="16.5" customHeight="1">
      <c r="A9" s="40"/>
      <c r="B9" s="46"/>
      <c r="C9" s="40"/>
      <c r="D9" s="40"/>
      <c r="E9" s="154" t="s">
        <v>2035</v>
      </c>
      <c r="F9" s="40"/>
      <c r="G9" s="40"/>
      <c r="H9" s="40"/>
      <c r="I9" s="40"/>
      <c r="J9" s="40"/>
      <c r="K9" s="40"/>
      <c r="L9" s="65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53" t="s">
        <v>320</v>
      </c>
      <c r="E10" s="40"/>
      <c r="F10" s="40"/>
      <c r="G10" s="40"/>
      <c r="H10" s="40"/>
      <c r="I10" s="40"/>
      <c r="J10" s="40"/>
      <c r="K10" s="40"/>
      <c r="L10" s="65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55" t="s">
        <v>2040</v>
      </c>
      <c r="F11" s="40"/>
      <c r="G11" s="40"/>
      <c r="H11" s="40"/>
      <c r="I11" s="40"/>
      <c r="J11" s="40"/>
      <c r="K11" s="40"/>
      <c r="L11" s="65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65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53" t="s">
        <v>18</v>
      </c>
      <c r="E13" s="40"/>
      <c r="F13" s="143" t="s">
        <v>19</v>
      </c>
      <c r="G13" s="40"/>
      <c r="H13" s="40"/>
      <c r="I13" s="153" t="s">
        <v>20</v>
      </c>
      <c r="J13" s="143" t="s">
        <v>1</v>
      </c>
      <c r="K13" s="40"/>
      <c r="L13" s="65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53" t="s">
        <v>22</v>
      </c>
      <c r="E14" s="40"/>
      <c r="F14" s="143" t="s">
        <v>23</v>
      </c>
      <c r="G14" s="40"/>
      <c r="H14" s="40"/>
      <c r="I14" s="153" t="s">
        <v>24</v>
      </c>
      <c r="J14" s="156" t="str">
        <f>'Rekapitulace stavby'!AN8</f>
        <v>13. 3. 2020</v>
      </c>
      <c r="K14" s="40"/>
      <c r="L14" s="65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65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53" t="s">
        <v>30</v>
      </c>
      <c r="E16" s="40"/>
      <c r="F16" s="40"/>
      <c r="G16" s="40"/>
      <c r="H16" s="40"/>
      <c r="I16" s="153" t="s">
        <v>31</v>
      </c>
      <c r="J16" s="143" t="s">
        <v>1</v>
      </c>
      <c r="K16" s="40"/>
      <c r="L16" s="65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43" t="s">
        <v>32</v>
      </c>
      <c r="F17" s="40"/>
      <c r="G17" s="40"/>
      <c r="H17" s="40"/>
      <c r="I17" s="153" t="s">
        <v>33</v>
      </c>
      <c r="J17" s="143" t="s">
        <v>1</v>
      </c>
      <c r="K17" s="40"/>
      <c r="L17" s="65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65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53" t="s">
        <v>34</v>
      </c>
      <c r="E19" s="40"/>
      <c r="F19" s="40"/>
      <c r="G19" s="40"/>
      <c r="H19" s="40"/>
      <c r="I19" s="153" t="s">
        <v>31</v>
      </c>
      <c r="J19" s="34" t="str">
        <f>'Rekapitulace stavby'!AN13</f>
        <v>Vyplň údaj</v>
      </c>
      <c r="K19" s="40"/>
      <c r="L19" s="65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4" t="str">
        <f>'Rekapitulace stavby'!E14</f>
        <v>Vyplň údaj</v>
      </c>
      <c r="F20" s="143"/>
      <c r="G20" s="143"/>
      <c r="H20" s="143"/>
      <c r="I20" s="153" t="s">
        <v>33</v>
      </c>
      <c r="J20" s="34" t="str">
        <f>'Rekapitulace stavby'!AN14</f>
        <v>Vyplň údaj</v>
      </c>
      <c r="K20" s="40"/>
      <c r="L20" s="65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65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53" t="s">
        <v>36</v>
      </c>
      <c r="E22" s="40"/>
      <c r="F22" s="40"/>
      <c r="G22" s="40"/>
      <c r="H22" s="40"/>
      <c r="I22" s="153" t="s">
        <v>31</v>
      </c>
      <c r="J22" s="143" t="s">
        <v>1</v>
      </c>
      <c r="K22" s="40"/>
      <c r="L22" s="65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43" t="s">
        <v>37</v>
      </c>
      <c r="F23" s="40"/>
      <c r="G23" s="40"/>
      <c r="H23" s="40"/>
      <c r="I23" s="153" t="s">
        <v>33</v>
      </c>
      <c r="J23" s="143" t="s">
        <v>1</v>
      </c>
      <c r="K23" s="40"/>
      <c r="L23" s="65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65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53" t="s">
        <v>39</v>
      </c>
      <c r="E25" s="40"/>
      <c r="F25" s="40"/>
      <c r="G25" s="40"/>
      <c r="H25" s="40"/>
      <c r="I25" s="153" t="s">
        <v>31</v>
      </c>
      <c r="J25" s="143" t="str">
        <f>IF('Rekapitulace stavby'!AN19="","",'Rekapitulace stavby'!AN19)</f>
        <v/>
      </c>
      <c r="K25" s="40"/>
      <c r="L25" s="65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43" t="str">
        <f>IF('Rekapitulace stavby'!E20="","",'Rekapitulace stavby'!E20)</f>
        <v xml:space="preserve"> </v>
      </c>
      <c r="F26" s="40"/>
      <c r="G26" s="40"/>
      <c r="H26" s="40"/>
      <c r="I26" s="153" t="s">
        <v>33</v>
      </c>
      <c r="J26" s="143" t="str">
        <f>IF('Rekapitulace stavby'!AN20="","",'Rekapitulace stavby'!AN20)</f>
        <v/>
      </c>
      <c r="K26" s="40"/>
      <c r="L26" s="65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65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53" t="s">
        <v>41</v>
      </c>
      <c r="E28" s="40"/>
      <c r="F28" s="40"/>
      <c r="G28" s="40"/>
      <c r="H28" s="40"/>
      <c r="I28" s="40"/>
      <c r="J28" s="40"/>
      <c r="K28" s="40"/>
      <c r="L28" s="65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71.25" customHeight="1">
      <c r="A29" s="157"/>
      <c r="B29" s="158"/>
      <c r="C29" s="157"/>
      <c r="D29" s="157"/>
      <c r="E29" s="159" t="s">
        <v>42</v>
      </c>
      <c r="F29" s="159"/>
      <c r="G29" s="159"/>
      <c r="H29" s="159"/>
      <c r="I29" s="157"/>
      <c r="J29" s="157"/>
      <c r="K29" s="157"/>
      <c r="L29" s="160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65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61"/>
      <c r="E31" s="161"/>
      <c r="F31" s="161"/>
      <c r="G31" s="161"/>
      <c r="H31" s="161"/>
      <c r="I31" s="161"/>
      <c r="J31" s="161"/>
      <c r="K31" s="161"/>
      <c r="L31" s="65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62" t="s">
        <v>43</v>
      </c>
      <c r="E32" s="40"/>
      <c r="F32" s="40"/>
      <c r="G32" s="40"/>
      <c r="H32" s="40"/>
      <c r="I32" s="40"/>
      <c r="J32" s="163">
        <f>ROUND(J121, 2)</f>
        <v>0</v>
      </c>
      <c r="K32" s="40"/>
      <c r="L32" s="65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61"/>
      <c r="E33" s="161"/>
      <c r="F33" s="161"/>
      <c r="G33" s="161"/>
      <c r="H33" s="161"/>
      <c r="I33" s="161"/>
      <c r="J33" s="161"/>
      <c r="K33" s="161"/>
      <c r="L33" s="65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64" t="s">
        <v>45</v>
      </c>
      <c r="G34" s="40"/>
      <c r="H34" s="40"/>
      <c r="I34" s="164" t="s">
        <v>44</v>
      </c>
      <c r="J34" s="164" t="s">
        <v>46</v>
      </c>
      <c r="K34" s="40"/>
      <c r="L34" s="65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65" t="s">
        <v>47</v>
      </c>
      <c r="E35" s="153" t="s">
        <v>48</v>
      </c>
      <c r="F35" s="166">
        <f>ROUND((SUM(BE121:BE123)),  2)</f>
        <v>0</v>
      </c>
      <c r="G35" s="40"/>
      <c r="H35" s="40"/>
      <c r="I35" s="167">
        <v>0.20999999999999999</v>
      </c>
      <c r="J35" s="166">
        <f>ROUND(((SUM(BE121:BE123))*I35),  2)</f>
        <v>0</v>
      </c>
      <c r="K35" s="40"/>
      <c r="L35" s="65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53" t="s">
        <v>49</v>
      </c>
      <c r="F36" s="166">
        <f>ROUND((SUM(BF121:BF123)),  2)</f>
        <v>0</v>
      </c>
      <c r="G36" s="40"/>
      <c r="H36" s="40"/>
      <c r="I36" s="167">
        <v>0.14999999999999999</v>
      </c>
      <c r="J36" s="166">
        <f>ROUND(((SUM(BF121:BF123))*I36),  2)</f>
        <v>0</v>
      </c>
      <c r="K36" s="40"/>
      <c r="L36" s="65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53" t="s">
        <v>50</v>
      </c>
      <c r="F37" s="166">
        <f>ROUND((SUM(BG121:BG123)),  2)</f>
        <v>0</v>
      </c>
      <c r="G37" s="40"/>
      <c r="H37" s="40"/>
      <c r="I37" s="167">
        <v>0.20999999999999999</v>
      </c>
      <c r="J37" s="166">
        <f>0</f>
        <v>0</v>
      </c>
      <c r="K37" s="40"/>
      <c r="L37" s="65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53" t="s">
        <v>51</v>
      </c>
      <c r="F38" s="166">
        <f>ROUND((SUM(BH121:BH123)),  2)</f>
        <v>0</v>
      </c>
      <c r="G38" s="40"/>
      <c r="H38" s="40"/>
      <c r="I38" s="167">
        <v>0.14999999999999999</v>
      </c>
      <c r="J38" s="166">
        <f>0</f>
        <v>0</v>
      </c>
      <c r="K38" s="40"/>
      <c r="L38" s="65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53" t="s">
        <v>52</v>
      </c>
      <c r="F39" s="166">
        <f>ROUND((SUM(BI121:BI123)),  2)</f>
        <v>0</v>
      </c>
      <c r="G39" s="40"/>
      <c r="H39" s="40"/>
      <c r="I39" s="167">
        <v>0</v>
      </c>
      <c r="J39" s="166">
        <f>0</f>
        <v>0</v>
      </c>
      <c r="K39" s="40"/>
      <c r="L39" s="65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65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8"/>
      <c r="D41" s="169" t="s">
        <v>53</v>
      </c>
      <c r="E41" s="170"/>
      <c r="F41" s="170"/>
      <c r="G41" s="171" t="s">
        <v>54</v>
      </c>
      <c r="H41" s="172" t="s">
        <v>55</v>
      </c>
      <c r="I41" s="170"/>
      <c r="J41" s="173">
        <f>SUM(J32:J39)</f>
        <v>0</v>
      </c>
      <c r="K41" s="174"/>
      <c r="L41" s="65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46"/>
      <c r="C42" s="40"/>
      <c r="D42" s="40"/>
      <c r="E42" s="40"/>
      <c r="F42" s="40"/>
      <c r="G42" s="40"/>
      <c r="H42" s="40"/>
      <c r="I42" s="40"/>
      <c r="J42" s="40"/>
      <c r="K42" s="40"/>
      <c r="L42" s="65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5"/>
      <c r="D50" s="175" t="s">
        <v>56</v>
      </c>
      <c r="E50" s="176"/>
      <c r="F50" s="176"/>
      <c r="G50" s="175" t="s">
        <v>57</v>
      </c>
      <c r="H50" s="176"/>
      <c r="I50" s="176"/>
      <c r="J50" s="176"/>
      <c r="K50" s="176"/>
      <c r="L50" s="65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40"/>
      <c r="B61" s="46"/>
      <c r="C61" s="40"/>
      <c r="D61" s="177" t="s">
        <v>58</v>
      </c>
      <c r="E61" s="178"/>
      <c r="F61" s="179" t="s">
        <v>59</v>
      </c>
      <c r="G61" s="177" t="s">
        <v>58</v>
      </c>
      <c r="H61" s="178"/>
      <c r="I61" s="178"/>
      <c r="J61" s="180" t="s">
        <v>59</v>
      </c>
      <c r="K61" s="178"/>
      <c r="L61" s="65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40"/>
      <c r="B65" s="46"/>
      <c r="C65" s="40"/>
      <c r="D65" s="175" t="s">
        <v>60</v>
      </c>
      <c r="E65" s="181"/>
      <c r="F65" s="181"/>
      <c r="G65" s="175" t="s">
        <v>61</v>
      </c>
      <c r="H65" s="181"/>
      <c r="I65" s="181"/>
      <c r="J65" s="181"/>
      <c r="K65" s="181"/>
      <c r="L65" s="65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40"/>
      <c r="B76" s="46"/>
      <c r="C76" s="40"/>
      <c r="D76" s="177" t="s">
        <v>58</v>
      </c>
      <c r="E76" s="178"/>
      <c r="F76" s="179" t="s">
        <v>59</v>
      </c>
      <c r="G76" s="177" t="s">
        <v>58</v>
      </c>
      <c r="H76" s="178"/>
      <c r="I76" s="178"/>
      <c r="J76" s="180" t="s">
        <v>59</v>
      </c>
      <c r="K76" s="178"/>
      <c r="L76" s="65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4.4" customHeight="1">
      <c r="A77" s="40"/>
      <c r="B77" s="182"/>
      <c r="C77" s="183"/>
      <c r="D77" s="183"/>
      <c r="E77" s="183"/>
      <c r="F77" s="183"/>
      <c r="G77" s="183"/>
      <c r="H77" s="183"/>
      <c r="I77" s="183"/>
      <c r="J77" s="183"/>
      <c r="K77" s="183"/>
      <c r="L77" s="65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81" s="2" customFormat="1" ht="6.96" customHeight="1">
      <c r="A81" s="40"/>
      <c r="B81" s="184"/>
      <c r="C81" s="185"/>
      <c r="D81" s="185"/>
      <c r="E81" s="185"/>
      <c r="F81" s="185"/>
      <c r="G81" s="185"/>
      <c r="H81" s="185"/>
      <c r="I81" s="185"/>
      <c r="J81" s="185"/>
      <c r="K81" s="185"/>
      <c r="L81" s="65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24.96" customHeight="1">
      <c r="A82" s="40"/>
      <c r="B82" s="41"/>
      <c r="C82" s="24" t="s">
        <v>162</v>
      </c>
      <c r="D82" s="42"/>
      <c r="E82" s="42"/>
      <c r="F82" s="42"/>
      <c r="G82" s="42"/>
      <c r="H82" s="42"/>
      <c r="I82" s="42"/>
      <c r="J82" s="42"/>
      <c r="K82" s="42"/>
      <c r="L82" s="65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65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3" t="s">
        <v>16</v>
      </c>
      <c r="D84" s="42"/>
      <c r="E84" s="42"/>
      <c r="F84" s="42"/>
      <c r="G84" s="42"/>
      <c r="H84" s="42"/>
      <c r="I84" s="42"/>
      <c r="J84" s="42"/>
      <c r="K84" s="42"/>
      <c r="L84" s="65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186" t="str">
        <f>E7</f>
        <v>SPORTOVNÍ HALA _ SLEZSKÁ OSTRAVA</v>
      </c>
      <c r="F85" s="33"/>
      <c r="G85" s="33"/>
      <c r="H85" s="33"/>
      <c r="I85" s="42"/>
      <c r="J85" s="42"/>
      <c r="K85" s="42"/>
      <c r="L85" s="65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1" customFormat="1" ht="12" customHeight="1">
      <c r="B86" s="22"/>
      <c r="C86" s="33" t="s">
        <v>160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40"/>
      <c r="B87" s="41"/>
      <c r="C87" s="42"/>
      <c r="D87" s="42"/>
      <c r="E87" s="186" t="s">
        <v>2035</v>
      </c>
      <c r="F87" s="42"/>
      <c r="G87" s="42"/>
      <c r="H87" s="42"/>
      <c r="I87" s="42"/>
      <c r="J87" s="42"/>
      <c r="K87" s="42"/>
      <c r="L87" s="65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2" customHeight="1">
      <c r="A88" s="40"/>
      <c r="B88" s="41"/>
      <c r="C88" s="33" t="s">
        <v>320</v>
      </c>
      <c r="D88" s="42"/>
      <c r="E88" s="42"/>
      <c r="F88" s="42"/>
      <c r="G88" s="42"/>
      <c r="H88" s="42"/>
      <c r="I88" s="42"/>
      <c r="J88" s="42"/>
      <c r="K88" s="42"/>
      <c r="L88" s="65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6.5" customHeight="1">
      <c r="A89" s="40"/>
      <c r="B89" s="41"/>
      <c r="C89" s="42"/>
      <c r="D89" s="42"/>
      <c r="E89" s="78" t="str">
        <f>E11</f>
        <v xml:space="preserve">IO 02 - Dešťová kanalizace včetně retence </v>
      </c>
      <c r="F89" s="42"/>
      <c r="G89" s="42"/>
      <c r="H89" s="42"/>
      <c r="I89" s="42"/>
      <c r="J89" s="42"/>
      <c r="K89" s="42"/>
      <c r="L89" s="65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6.96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65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2" customHeight="1">
      <c r="A91" s="40"/>
      <c r="B91" s="41"/>
      <c r="C91" s="33" t="s">
        <v>22</v>
      </c>
      <c r="D91" s="42"/>
      <c r="E91" s="42"/>
      <c r="F91" s="28" t="str">
        <f>F14</f>
        <v>Slezská Ostrava</v>
      </c>
      <c r="G91" s="42"/>
      <c r="H91" s="42"/>
      <c r="I91" s="33" t="s">
        <v>24</v>
      </c>
      <c r="J91" s="81" t="str">
        <f>IF(J14="","",J14)</f>
        <v>13. 3. 2020</v>
      </c>
      <c r="K91" s="42"/>
      <c r="L91" s="65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6.96" customHeight="1">
      <c r="A92" s="40"/>
      <c r="B92" s="41"/>
      <c r="C92" s="42"/>
      <c r="D92" s="42"/>
      <c r="E92" s="42"/>
      <c r="F92" s="42"/>
      <c r="G92" s="42"/>
      <c r="H92" s="42"/>
      <c r="I92" s="42"/>
      <c r="J92" s="42"/>
      <c r="K92" s="42"/>
      <c r="L92" s="65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5.15" customHeight="1">
      <c r="A93" s="40"/>
      <c r="B93" s="41"/>
      <c r="C93" s="33" t="s">
        <v>30</v>
      </c>
      <c r="D93" s="42"/>
      <c r="E93" s="42"/>
      <c r="F93" s="28" t="str">
        <f>E17</f>
        <v>Statutární město Ostrava</v>
      </c>
      <c r="G93" s="42"/>
      <c r="H93" s="42"/>
      <c r="I93" s="33" t="s">
        <v>36</v>
      </c>
      <c r="J93" s="38" t="str">
        <f>E23</f>
        <v>PPS Kania, s.r.o</v>
      </c>
      <c r="K93" s="42"/>
      <c r="L93" s="65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5.15" customHeight="1">
      <c r="A94" s="40"/>
      <c r="B94" s="41"/>
      <c r="C94" s="33" t="s">
        <v>34</v>
      </c>
      <c r="D94" s="42"/>
      <c r="E94" s="42"/>
      <c r="F94" s="28" t="str">
        <f>IF(E20="","",E20)</f>
        <v>Vyplň údaj</v>
      </c>
      <c r="G94" s="42"/>
      <c r="H94" s="42"/>
      <c r="I94" s="33" t="s">
        <v>39</v>
      </c>
      <c r="J94" s="38" t="str">
        <f>E26</f>
        <v xml:space="preserve"> </v>
      </c>
      <c r="K94" s="42"/>
      <c r="L94" s="65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0.32" customHeight="1">
      <c r="A95" s="40"/>
      <c r="B95" s="41"/>
      <c r="C95" s="42"/>
      <c r="D95" s="42"/>
      <c r="E95" s="42"/>
      <c r="F95" s="42"/>
      <c r="G95" s="42"/>
      <c r="H95" s="42"/>
      <c r="I95" s="42"/>
      <c r="J95" s="42"/>
      <c r="K95" s="42"/>
      <c r="L95" s="65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29.28" customHeight="1">
      <c r="A96" s="40"/>
      <c r="B96" s="41"/>
      <c r="C96" s="187" t="s">
        <v>163</v>
      </c>
      <c r="D96" s="188"/>
      <c r="E96" s="188"/>
      <c r="F96" s="188"/>
      <c r="G96" s="188"/>
      <c r="H96" s="188"/>
      <c r="I96" s="188"/>
      <c r="J96" s="189" t="s">
        <v>164</v>
      </c>
      <c r="K96" s="188"/>
      <c r="L96" s="65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10.32" customHeight="1">
      <c r="A97" s="40"/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65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2" customFormat="1" ht="22.8" customHeight="1">
      <c r="A98" s="40"/>
      <c r="B98" s="41"/>
      <c r="C98" s="190" t="s">
        <v>165</v>
      </c>
      <c r="D98" s="42"/>
      <c r="E98" s="42"/>
      <c r="F98" s="42"/>
      <c r="G98" s="42"/>
      <c r="H98" s="42"/>
      <c r="I98" s="42"/>
      <c r="J98" s="112">
        <f>J121</f>
        <v>0</v>
      </c>
      <c r="K98" s="42"/>
      <c r="L98" s="65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U98" s="18" t="s">
        <v>166</v>
      </c>
    </row>
    <row r="99" s="9" customFormat="1" ht="24.96" customHeight="1">
      <c r="A99" s="9"/>
      <c r="B99" s="191"/>
      <c r="C99" s="192"/>
      <c r="D99" s="193" t="s">
        <v>2037</v>
      </c>
      <c r="E99" s="194"/>
      <c r="F99" s="194"/>
      <c r="G99" s="194"/>
      <c r="H99" s="194"/>
      <c r="I99" s="194"/>
      <c r="J99" s="195">
        <f>J122</f>
        <v>0</v>
      </c>
      <c r="K99" s="192"/>
      <c r="L99" s="19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2" customFormat="1" ht="21.84" customHeight="1">
      <c r="A100" s="40"/>
      <c r="B100" s="41"/>
      <c r="C100" s="42"/>
      <c r="D100" s="42"/>
      <c r="E100" s="42"/>
      <c r="F100" s="42"/>
      <c r="G100" s="42"/>
      <c r="H100" s="42"/>
      <c r="I100" s="42"/>
      <c r="J100" s="42"/>
      <c r="K100" s="42"/>
      <c r="L100" s="65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</row>
    <row r="101" s="2" customFormat="1" ht="6.96" customHeight="1">
      <c r="A101" s="40"/>
      <c r="B101" s="68"/>
      <c r="C101" s="69"/>
      <c r="D101" s="69"/>
      <c r="E101" s="69"/>
      <c r="F101" s="69"/>
      <c r="G101" s="69"/>
      <c r="H101" s="69"/>
      <c r="I101" s="69"/>
      <c r="J101" s="69"/>
      <c r="K101" s="69"/>
      <c r="L101" s="65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</row>
    <row r="105" s="2" customFormat="1" ht="6.96" customHeight="1">
      <c r="A105" s="40"/>
      <c r="B105" s="70"/>
      <c r="C105" s="71"/>
      <c r="D105" s="71"/>
      <c r="E105" s="71"/>
      <c r="F105" s="71"/>
      <c r="G105" s="71"/>
      <c r="H105" s="71"/>
      <c r="I105" s="71"/>
      <c r="J105" s="71"/>
      <c r="K105" s="71"/>
      <c r="L105" s="65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</row>
    <row r="106" s="2" customFormat="1" ht="24.96" customHeight="1">
      <c r="A106" s="40"/>
      <c r="B106" s="41"/>
      <c r="C106" s="24" t="s">
        <v>174</v>
      </c>
      <c r="D106" s="42"/>
      <c r="E106" s="42"/>
      <c r="F106" s="42"/>
      <c r="G106" s="42"/>
      <c r="H106" s="42"/>
      <c r="I106" s="42"/>
      <c r="J106" s="42"/>
      <c r="K106" s="42"/>
      <c r="L106" s="65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</row>
    <row r="107" s="2" customFormat="1" ht="6.96" customHeight="1">
      <c r="A107" s="40"/>
      <c r="B107" s="41"/>
      <c r="C107" s="42"/>
      <c r="D107" s="42"/>
      <c r="E107" s="42"/>
      <c r="F107" s="42"/>
      <c r="G107" s="42"/>
      <c r="H107" s="42"/>
      <c r="I107" s="42"/>
      <c r="J107" s="42"/>
      <c r="K107" s="42"/>
      <c r="L107" s="65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</row>
    <row r="108" s="2" customFormat="1" ht="12" customHeight="1">
      <c r="A108" s="40"/>
      <c r="B108" s="41"/>
      <c r="C108" s="33" t="s">
        <v>16</v>
      </c>
      <c r="D108" s="42"/>
      <c r="E108" s="42"/>
      <c r="F108" s="42"/>
      <c r="G108" s="42"/>
      <c r="H108" s="42"/>
      <c r="I108" s="42"/>
      <c r="J108" s="42"/>
      <c r="K108" s="42"/>
      <c r="L108" s="65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</row>
    <row r="109" s="2" customFormat="1" ht="16.5" customHeight="1">
      <c r="A109" s="40"/>
      <c r="B109" s="41"/>
      <c r="C109" s="42"/>
      <c r="D109" s="42"/>
      <c r="E109" s="186" t="str">
        <f>E7</f>
        <v>SPORTOVNÍ HALA _ SLEZSKÁ OSTRAVA</v>
      </c>
      <c r="F109" s="33"/>
      <c r="G109" s="33"/>
      <c r="H109" s="33"/>
      <c r="I109" s="42"/>
      <c r="J109" s="42"/>
      <c r="K109" s="42"/>
      <c r="L109" s="65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</row>
    <row r="110" s="1" customFormat="1" ht="12" customHeight="1">
      <c r="B110" s="22"/>
      <c r="C110" s="33" t="s">
        <v>160</v>
      </c>
      <c r="D110" s="23"/>
      <c r="E110" s="23"/>
      <c r="F110" s="23"/>
      <c r="G110" s="23"/>
      <c r="H110" s="23"/>
      <c r="I110" s="23"/>
      <c r="J110" s="23"/>
      <c r="K110" s="23"/>
      <c r="L110" s="21"/>
    </row>
    <row r="111" s="2" customFormat="1" ht="16.5" customHeight="1">
      <c r="A111" s="40"/>
      <c r="B111" s="41"/>
      <c r="C111" s="42"/>
      <c r="D111" s="42"/>
      <c r="E111" s="186" t="s">
        <v>2035</v>
      </c>
      <c r="F111" s="42"/>
      <c r="G111" s="42"/>
      <c r="H111" s="42"/>
      <c r="I111" s="42"/>
      <c r="J111" s="42"/>
      <c r="K111" s="42"/>
      <c r="L111" s="65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</row>
    <row r="112" s="2" customFormat="1" ht="12" customHeight="1">
      <c r="A112" s="40"/>
      <c r="B112" s="41"/>
      <c r="C112" s="33" t="s">
        <v>320</v>
      </c>
      <c r="D112" s="42"/>
      <c r="E112" s="42"/>
      <c r="F112" s="42"/>
      <c r="G112" s="42"/>
      <c r="H112" s="42"/>
      <c r="I112" s="42"/>
      <c r="J112" s="42"/>
      <c r="K112" s="42"/>
      <c r="L112" s="65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</row>
    <row r="113" s="2" customFormat="1" ht="16.5" customHeight="1">
      <c r="A113" s="40"/>
      <c r="B113" s="41"/>
      <c r="C113" s="42"/>
      <c r="D113" s="42"/>
      <c r="E113" s="78" t="str">
        <f>E11</f>
        <v xml:space="preserve">IO 02 - Dešťová kanalizace včetně retence </v>
      </c>
      <c r="F113" s="42"/>
      <c r="G113" s="42"/>
      <c r="H113" s="42"/>
      <c r="I113" s="42"/>
      <c r="J113" s="42"/>
      <c r="K113" s="42"/>
      <c r="L113" s="65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</row>
    <row r="114" s="2" customFormat="1" ht="6.96" customHeight="1">
      <c r="A114" s="40"/>
      <c r="B114" s="41"/>
      <c r="C114" s="42"/>
      <c r="D114" s="42"/>
      <c r="E114" s="42"/>
      <c r="F114" s="42"/>
      <c r="G114" s="42"/>
      <c r="H114" s="42"/>
      <c r="I114" s="42"/>
      <c r="J114" s="42"/>
      <c r="K114" s="42"/>
      <c r="L114" s="65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</row>
    <row r="115" s="2" customFormat="1" ht="12" customHeight="1">
      <c r="A115" s="40"/>
      <c r="B115" s="41"/>
      <c r="C115" s="33" t="s">
        <v>22</v>
      </c>
      <c r="D115" s="42"/>
      <c r="E115" s="42"/>
      <c r="F115" s="28" t="str">
        <f>F14</f>
        <v>Slezská Ostrava</v>
      </c>
      <c r="G115" s="42"/>
      <c r="H115" s="42"/>
      <c r="I115" s="33" t="s">
        <v>24</v>
      </c>
      <c r="J115" s="81" t="str">
        <f>IF(J14="","",J14)</f>
        <v>13. 3. 2020</v>
      </c>
      <c r="K115" s="42"/>
      <c r="L115" s="65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</row>
    <row r="116" s="2" customFormat="1" ht="6.96" customHeight="1">
      <c r="A116" s="40"/>
      <c r="B116" s="41"/>
      <c r="C116" s="42"/>
      <c r="D116" s="42"/>
      <c r="E116" s="42"/>
      <c r="F116" s="42"/>
      <c r="G116" s="42"/>
      <c r="H116" s="42"/>
      <c r="I116" s="42"/>
      <c r="J116" s="42"/>
      <c r="K116" s="42"/>
      <c r="L116" s="65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</row>
    <row r="117" s="2" customFormat="1" ht="15.15" customHeight="1">
      <c r="A117" s="40"/>
      <c r="B117" s="41"/>
      <c r="C117" s="33" t="s">
        <v>30</v>
      </c>
      <c r="D117" s="42"/>
      <c r="E117" s="42"/>
      <c r="F117" s="28" t="str">
        <f>E17</f>
        <v>Statutární město Ostrava</v>
      </c>
      <c r="G117" s="42"/>
      <c r="H117" s="42"/>
      <c r="I117" s="33" t="s">
        <v>36</v>
      </c>
      <c r="J117" s="38" t="str">
        <f>E23</f>
        <v>PPS Kania, s.r.o</v>
      </c>
      <c r="K117" s="42"/>
      <c r="L117" s="65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</row>
    <row r="118" s="2" customFormat="1" ht="15.15" customHeight="1">
      <c r="A118" s="40"/>
      <c r="B118" s="41"/>
      <c r="C118" s="33" t="s">
        <v>34</v>
      </c>
      <c r="D118" s="42"/>
      <c r="E118" s="42"/>
      <c r="F118" s="28" t="str">
        <f>IF(E20="","",E20)</f>
        <v>Vyplň údaj</v>
      </c>
      <c r="G118" s="42"/>
      <c r="H118" s="42"/>
      <c r="I118" s="33" t="s">
        <v>39</v>
      </c>
      <c r="J118" s="38" t="str">
        <f>E26</f>
        <v xml:space="preserve"> </v>
      </c>
      <c r="K118" s="42"/>
      <c r="L118" s="65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</row>
    <row r="119" s="2" customFormat="1" ht="10.32" customHeight="1">
      <c r="A119" s="40"/>
      <c r="B119" s="41"/>
      <c r="C119" s="42"/>
      <c r="D119" s="42"/>
      <c r="E119" s="42"/>
      <c r="F119" s="42"/>
      <c r="G119" s="42"/>
      <c r="H119" s="42"/>
      <c r="I119" s="42"/>
      <c r="J119" s="42"/>
      <c r="K119" s="42"/>
      <c r="L119" s="65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</row>
    <row r="120" s="11" customFormat="1" ht="29.28" customHeight="1">
      <c r="A120" s="202"/>
      <c r="B120" s="203"/>
      <c r="C120" s="204" t="s">
        <v>175</v>
      </c>
      <c r="D120" s="205" t="s">
        <v>68</v>
      </c>
      <c r="E120" s="205" t="s">
        <v>64</v>
      </c>
      <c r="F120" s="205" t="s">
        <v>65</v>
      </c>
      <c r="G120" s="205" t="s">
        <v>176</v>
      </c>
      <c r="H120" s="205" t="s">
        <v>177</v>
      </c>
      <c r="I120" s="205" t="s">
        <v>178</v>
      </c>
      <c r="J120" s="205" t="s">
        <v>164</v>
      </c>
      <c r="K120" s="206" t="s">
        <v>179</v>
      </c>
      <c r="L120" s="207"/>
      <c r="M120" s="102" t="s">
        <v>1</v>
      </c>
      <c r="N120" s="103" t="s">
        <v>47</v>
      </c>
      <c r="O120" s="103" t="s">
        <v>180</v>
      </c>
      <c r="P120" s="103" t="s">
        <v>181</v>
      </c>
      <c r="Q120" s="103" t="s">
        <v>182</v>
      </c>
      <c r="R120" s="103" t="s">
        <v>183</v>
      </c>
      <c r="S120" s="103" t="s">
        <v>184</v>
      </c>
      <c r="T120" s="104" t="s">
        <v>185</v>
      </c>
      <c r="U120" s="202"/>
      <c r="V120" s="202"/>
      <c r="W120" s="202"/>
      <c r="X120" s="202"/>
      <c r="Y120" s="202"/>
      <c r="Z120" s="202"/>
      <c r="AA120" s="202"/>
      <c r="AB120" s="202"/>
      <c r="AC120" s="202"/>
      <c r="AD120" s="202"/>
      <c r="AE120" s="202"/>
    </row>
    <row r="121" s="2" customFormat="1" ht="22.8" customHeight="1">
      <c r="A121" s="40"/>
      <c r="B121" s="41"/>
      <c r="C121" s="109" t="s">
        <v>186</v>
      </c>
      <c r="D121" s="42"/>
      <c r="E121" s="42"/>
      <c r="F121" s="42"/>
      <c r="G121" s="42"/>
      <c r="H121" s="42"/>
      <c r="I121" s="42"/>
      <c r="J121" s="208">
        <f>BK121</f>
        <v>0</v>
      </c>
      <c r="K121" s="42"/>
      <c r="L121" s="46"/>
      <c r="M121" s="105"/>
      <c r="N121" s="209"/>
      <c r="O121" s="106"/>
      <c r="P121" s="210">
        <f>P122</f>
        <v>0</v>
      </c>
      <c r="Q121" s="106"/>
      <c r="R121" s="210">
        <f>R122</f>
        <v>0</v>
      </c>
      <c r="S121" s="106"/>
      <c r="T121" s="211">
        <f>T122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8" t="s">
        <v>82</v>
      </c>
      <c r="AU121" s="18" t="s">
        <v>166</v>
      </c>
      <c r="BK121" s="212">
        <f>BK122</f>
        <v>0</v>
      </c>
    </row>
    <row r="122" s="12" customFormat="1" ht="25.92" customHeight="1">
      <c r="A122" s="12"/>
      <c r="B122" s="213"/>
      <c r="C122" s="214"/>
      <c r="D122" s="215" t="s">
        <v>82</v>
      </c>
      <c r="E122" s="216" t="s">
        <v>1702</v>
      </c>
      <c r="F122" s="216" t="s">
        <v>145</v>
      </c>
      <c r="G122" s="214"/>
      <c r="H122" s="214"/>
      <c r="I122" s="217"/>
      <c r="J122" s="218">
        <f>BK122</f>
        <v>0</v>
      </c>
      <c r="K122" s="214"/>
      <c r="L122" s="219"/>
      <c r="M122" s="220"/>
      <c r="N122" s="221"/>
      <c r="O122" s="221"/>
      <c r="P122" s="222">
        <f>P123</f>
        <v>0</v>
      </c>
      <c r="Q122" s="221"/>
      <c r="R122" s="222">
        <f>R123</f>
        <v>0</v>
      </c>
      <c r="S122" s="221"/>
      <c r="T122" s="223">
        <f>T123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24" t="s">
        <v>211</v>
      </c>
      <c r="AT122" s="225" t="s">
        <v>82</v>
      </c>
      <c r="AU122" s="225" t="s">
        <v>83</v>
      </c>
      <c r="AY122" s="224" t="s">
        <v>189</v>
      </c>
      <c r="BK122" s="226">
        <f>BK123</f>
        <v>0</v>
      </c>
    </row>
    <row r="123" s="2" customFormat="1" ht="16.5" customHeight="1">
      <c r="A123" s="40"/>
      <c r="B123" s="41"/>
      <c r="C123" s="229" t="s">
        <v>91</v>
      </c>
      <c r="D123" s="229" t="s">
        <v>192</v>
      </c>
      <c r="E123" s="230" t="s">
        <v>1823</v>
      </c>
      <c r="F123" s="231" t="s">
        <v>2041</v>
      </c>
      <c r="G123" s="232" t="s">
        <v>195</v>
      </c>
      <c r="H123" s="233">
        <v>1</v>
      </c>
      <c r="I123" s="234"/>
      <c r="J123" s="235">
        <f>ROUND(I123*H123,2)</f>
        <v>0</v>
      </c>
      <c r="K123" s="231" t="s">
        <v>1</v>
      </c>
      <c r="L123" s="46"/>
      <c r="M123" s="261" t="s">
        <v>1</v>
      </c>
      <c r="N123" s="262" t="s">
        <v>48</v>
      </c>
      <c r="O123" s="249"/>
      <c r="P123" s="263">
        <f>O123*H123</f>
        <v>0</v>
      </c>
      <c r="Q123" s="263">
        <v>0</v>
      </c>
      <c r="R123" s="263">
        <f>Q123*H123</f>
        <v>0</v>
      </c>
      <c r="S123" s="263">
        <v>0</v>
      </c>
      <c r="T123" s="264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40" t="s">
        <v>1707</v>
      </c>
      <c r="AT123" s="240" t="s">
        <v>192</v>
      </c>
      <c r="AU123" s="240" t="s">
        <v>91</v>
      </c>
      <c r="AY123" s="18" t="s">
        <v>189</v>
      </c>
      <c r="BE123" s="241">
        <f>IF(N123="základní",J123,0)</f>
        <v>0</v>
      </c>
      <c r="BF123" s="241">
        <f>IF(N123="snížená",J123,0)</f>
        <v>0</v>
      </c>
      <c r="BG123" s="241">
        <f>IF(N123="zákl. přenesená",J123,0)</f>
        <v>0</v>
      </c>
      <c r="BH123" s="241">
        <f>IF(N123="sníž. přenesená",J123,0)</f>
        <v>0</v>
      </c>
      <c r="BI123" s="241">
        <f>IF(N123="nulová",J123,0)</f>
        <v>0</v>
      </c>
      <c r="BJ123" s="18" t="s">
        <v>91</v>
      </c>
      <c r="BK123" s="241">
        <f>ROUND(I123*H123,2)</f>
        <v>0</v>
      </c>
      <c r="BL123" s="18" t="s">
        <v>1707</v>
      </c>
      <c r="BM123" s="240" t="s">
        <v>2042</v>
      </c>
    </row>
    <row r="124" s="2" customFormat="1" ht="6.96" customHeight="1">
      <c r="A124" s="40"/>
      <c r="B124" s="68"/>
      <c r="C124" s="69"/>
      <c r="D124" s="69"/>
      <c r="E124" s="69"/>
      <c r="F124" s="69"/>
      <c r="G124" s="69"/>
      <c r="H124" s="69"/>
      <c r="I124" s="69"/>
      <c r="J124" s="69"/>
      <c r="K124" s="69"/>
      <c r="L124" s="46"/>
      <c r="M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</row>
  </sheetData>
  <sheetProtection sheet="1" autoFilter="0" formatColumns="0" formatRows="0" objects="1" scenarios="1" spinCount="100000" saltValue="gvc657YSOKuIvCz6r67/gGrUFp3fHjHB9gmCWkPKSRsYueeRCx8Rbv2Zv0A7heiizFm/ztLFGNeY1W6wlbMyng==" hashValue="aVTGzSoYyHNc1WTNrrK7GBAklkMlF1T9yCenauLO4Di/xc02N6RoYG9buGv8L7kKs04iFSc7iFy8VY+GgDtWNQ==" algorithmName="SHA-512" password="E785"/>
  <autoFilter ref="C120:K123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09:H109"/>
    <mergeCell ref="E111:H111"/>
    <mergeCell ref="E113:H113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155</v>
      </c>
    </row>
    <row r="3" s="1" customFormat="1" ht="6.96" customHeight="1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21"/>
      <c r="AT3" s="18" t="s">
        <v>93</v>
      </c>
    </row>
    <row r="4" s="1" customFormat="1" ht="24.96" customHeight="1">
      <c r="B4" s="21"/>
      <c r="D4" s="151" t="s">
        <v>159</v>
      </c>
      <c r="L4" s="21"/>
      <c r="M4" s="15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3" t="s">
        <v>16</v>
      </c>
      <c r="L6" s="21"/>
    </row>
    <row r="7" s="1" customFormat="1" ht="16.5" customHeight="1">
      <c r="B7" s="21"/>
      <c r="E7" s="154" t="str">
        <f>'Rekapitulace stavby'!K6</f>
        <v>SPORTOVNÍ HALA _ SLEZSKÁ OSTRAVA</v>
      </c>
      <c r="F7" s="153"/>
      <c r="G7" s="153"/>
      <c r="H7" s="153"/>
      <c r="L7" s="21"/>
    </row>
    <row r="8" s="1" customFormat="1" ht="12" customHeight="1">
      <c r="B8" s="21"/>
      <c r="D8" s="153" t="s">
        <v>160</v>
      </c>
      <c r="L8" s="21"/>
    </row>
    <row r="9" s="2" customFormat="1" ht="16.5" customHeight="1">
      <c r="A9" s="40"/>
      <c r="B9" s="46"/>
      <c r="C9" s="40"/>
      <c r="D9" s="40"/>
      <c r="E9" s="154" t="s">
        <v>2035</v>
      </c>
      <c r="F9" s="40"/>
      <c r="G9" s="40"/>
      <c r="H9" s="40"/>
      <c r="I9" s="40"/>
      <c r="J9" s="40"/>
      <c r="K9" s="40"/>
      <c r="L9" s="65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53" t="s">
        <v>320</v>
      </c>
      <c r="E10" s="40"/>
      <c r="F10" s="40"/>
      <c r="G10" s="40"/>
      <c r="H10" s="40"/>
      <c r="I10" s="40"/>
      <c r="J10" s="40"/>
      <c r="K10" s="40"/>
      <c r="L10" s="65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55" t="s">
        <v>2043</v>
      </c>
      <c r="F11" s="40"/>
      <c r="G11" s="40"/>
      <c r="H11" s="40"/>
      <c r="I11" s="40"/>
      <c r="J11" s="40"/>
      <c r="K11" s="40"/>
      <c r="L11" s="65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65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53" t="s">
        <v>18</v>
      </c>
      <c r="E13" s="40"/>
      <c r="F13" s="143" t="s">
        <v>19</v>
      </c>
      <c r="G13" s="40"/>
      <c r="H13" s="40"/>
      <c r="I13" s="153" t="s">
        <v>20</v>
      </c>
      <c r="J13" s="143" t="s">
        <v>1</v>
      </c>
      <c r="K13" s="40"/>
      <c r="L13" s="65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53" t="s">
        <v>22</v>
      </c>
      <c r="E14" s="40"/>
      <c r="F14" s="143" t="s">
        <v>23</v>
      </c>
      <c r="G14" s="40"/>
      <c r="H14" s="40"/>
      <c r="I14" s="153" t="s">
        <v>24</v>
      </c>
      <c r="J14" s="156" t="str">
        <f>'Rekapitulace stavby'!AN8</f>
        <v>13. 3. 2020</v>
      </c>
      <c r="K14" s="40"/>
      <c r="L14" s="65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65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53" t="s">
        <v>30</v>
      </c>
      <c r="E16" s="40"/>
      <c r="F16" s="40"/>
      <c r="G16" s="40"/>
      <c r="H16" s="40"/>
      <c r="I16" s="153" t="s">
        <v>31</v>
      </c>
      <c r="J16" s="143" t="s">
        <v>1</v>
      </c>
      <c r="K16" s="40"/>
      <c r="L16" s="65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43" t="s">
        <v>32</v>
      </c>
      <c r="F17" s="40"/>
      <c r="G17" s="40"/>
      <c r="H17" s="40"/>
      <c r="I17" s="153" t="s">
        <v>33</v>
      </c>
      <c r="J17" s="143" t="s">
        <v>1</v>
      </c>
      <c r="K17" s="40"/>
      <c r="L17" s="65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65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53" t="s">
        <v>34</v>
      </c>
      <c r="E19" s="40"/>
      <c r="F19" s="40"/>
      <c r="G19" s="40"/>
      <c r="H19" s="40"/>
      <c r="I19" s="153" t="s">
        <v>31</v>
      </c>
      <c r="J19" s="34" t="str">
        <f>'Rekapitulace stavby'!AN13</f>
        <v>Vyplň údaj</v>
      </c>
      <c r="K19" s="40"/>
      <c r="L19" s="65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4" t="str">
        <f>'Rekapitulace stavby'!E14</f>
        <v>Vyplň údaj</v>
      </c>
      <c r="F20" s="143"/>
      <c r="G20" s="143"/>
      <c r="H20" s="143"/>
      <c r="I20" s="153" t="s">
        <v>33</v>
      </c>
      <c r="J20" s="34" t="str">
        <f>'Rekapitulace stavby'!AN14</f>
        <v>Vyplň údaj</v>
      </c>
      <c r="K20" s="40"/>
      <c r="L20" s="65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65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53" t="s">
        <v>36</v>
      </c>
      <c r="E22" s="40"/>
      <c r="F22" s="40"/>
      <c r="G22" s="40"/>
      <c r="H22" s="40"/>
      <c r="I22" s="153" t="s">
        <v>31</v>
      </c>
      <c r="J22" s="143" t="s">
        <v>1</v>
      </c>
      <c r="K22" s="40"/>
      <c r="L22" s="65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43" t="s">
        <v>37</v>
      </c>
      <c r="F23" s="40"/>
      <c r="G23" s="40"/>
      <c r="H23" s="40"/>
      <c r="I23" s="153" t="s">
        <v>33</v>
      </c>
      <c r="J23" s="143" t="s">
        <v>1</v>
      </c>
      <c r="K23" s="40"/>
      <c r="L23" s="65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65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53" t="s">
        <v>39</v>
      </c>
      <c r="E25" s="40"/>
      <c r="F25" s="40"/>
      <c r="G25" s="40"/>
      <c r="H25" s="40"/>
      <c r="I25" s="153" t="s">
        <v>31</v>
      </c>
      <c r="J25" s="143" t="str">
        <f>IF('Rekapitulace stavby'!AN19="","",'Rekapitulace stavby'!AN19)</f>
        <v/>
      </c>
      <c r="K25" s="40"/>
      <c r="L25" s="65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43" t="str">
        <f>IF('Rekapitulace stavby'!E20="","",'Rekapitulace stavby'!E20)</f>
        <v xml:space="preserve"> </v>
      </c>
      <c r="F26" s="40"/>
      <c r="G26" s="40"/>
      <c r="H26" s="40"/>
      <c r="I26" s="153" t="s">
        <v>33</v>
      </c>
      <c r="J26" s="143" t="str">
        <f>IF('Rekapitulace stavby'!AN20="","",'Rekapitulace stavby'!AN20)</f>
        <v/>
      </c>
      <c r="K26" s="40"/>
      <c r="L26" s="65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65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53" t="s">
        <v>41</v>
      </c>
      <c r="E28" s="40"/>
      <c r="F28" s="40"/>
      <c r="G28" s="40"/>
      <c r="H28" s="40"/>
      <c r="I28" s="40"/>
      <c r="J28" s="40"/>
      <c r="K28" s="40"/>
      <c r="L28" s="65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71.25" customHeight="1">
      <c r="A29" s="157"/>
      <c r="B29" s="158"/>
      <c r="C29" s="157"/>
      <c r="D29" s="157"/>
      <c r="E29" s="159" t="s">
        <v>42</v>
      </c>
      <c r="F29" s="159"/>
      <c r="G29" s="159"/>
      <c r="H29" s="159"/>
      <c r="I29" s="157"/>
      <c r="J29" s="157"/>
      <c r="K29" s="157"/>
      <c r="L29" s="160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65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61"/>
      <c r="E31" s="161"/>
      <c r="F31" s="161"/>
      <c r="G31" s="161"/>
      <c r="H31" s="161"/>
      <c r="I31" s="161"/>
      <c r="J31" s="161"/>
      <c r="K31" s="161"/>
      <c r="L31" s="65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62" t="s">
        <v>43</v>
      </c>
      <c r="E32" s="40"/>
      <c r="F32" s="40"/>
      <c r="G32" s="40"/>
      <c r="H32" s="40"/>
      <c r="I32" s="40"/>
      <c r="J32" s="163">
        <f>ROUND(J121, 2)</f>
        <v>0</v>
      </c>
      <c r="K32" s="40"/>
      <c r="L32" s="65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61"/>
      <c r="E33" s="161"/>
      <c r="F33" s="161"/>
      <c r="G33" s="161"/>
      <c r="H33" s="161"/>
      <c r="I33" s="161"/>
      <c r="J33" s="161"/>
      <c r="K33" s="161"/>
      <c r="L33" s="65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64" t="s">
        <v>45</v>
      </c>
      <c r="G34" s="40"/>
      <c r="H34" s="40"/>
      <c r="I34" s="164" t="s">
        <v>44</v>
      </c>
      <c r="J34" s="164" t="s">
        <v>46</v>
      </c>
      <c r="K34" s="40"/>
      <c r="L34" s="65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65" t="s">
        <v>47</v>
      </c>
      <c r="E35" s="153" t="s">
        <v>48</v>
      </c>
      <c r="F35" s="166">
        <f>ROUND((SUM(BE121:BE123)),  2)</f>
        <v>0</v>
      </c>
      <c r="G35" s="40"/>
      <c r="H35" s="40"/>
      <c r="I35" s="167">
        <v>0.20999999999999999</v>
      </c>
      <c r="J35" s="166">
        <f>ROUND(((SUM(BE121:BE123))*I35),  2)</f>
        <v>0</v>
      </c>
      <c r="K35" s="40"/>
      <c r="L35" s="65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53" t="s">
        <v>49</v>
      </c>
      <c r="F36" s="166">
        <f>ROUND((SUM(BF121:BF123)),  2)</f>
        <v>0</v>
      </c>
      <c r="G36" s="40"/>
      <c r="H36" s="40"/>
      <c r="I36" s="167">
        <v>0.14999999999999999</v>
      </c>
      <c r="J36" s="166">
        <f>ROUND(((SUM(BF121:BF123))*I36),  2)</f>
        <v>0</v>
      </c>
      <c r="K36" s="40"/>
      <c r="L36" s="65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53" t="s">
        <v>50</v>
      </c>
      <c r="F37" s="166">
        <f>ROUND((SUM(BG121:BG123)),  2)</f>
        <v>0</v>
      </c>
      <c r="G37" s="40"/>
      <c r="H37" s="40"/>
      <c r="I37" s="167">
        <v>0.20999999999999999</v>
      </c>
      <c r="J37" s="166">
        <f>0</f>
        <v>0</v>
      </c>
      <c r="K37" s="40"/>
      <c r="L37" s="65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53" t="s">
        <v>51</v>
      </c>
      <c r="F38" s="166">
        <f>ROUND((SUM(BH121:BH123)),  2)</f>
        <v>0</v>
      </c>
      <c r="G38" s="40"/>
      <c r="H38" s="40"/>
      <c r="I38" s="167">
        <v>0.14999999999999999</v>
      </c>
      <c r="J38" s="166">
        <f>0</f>
        <v>0</v>
      </c>
      <c r="K38" s="40"/>
      <c r="L38" s="65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53" t="s">
        <v>52</v>
      </c>
      <c r="F39" s="166">
        <f>ROUND((SUM(BI121:BI123)),  2)</f>
        <v>0</v>
      </c>
      <c r="G39" s="40"/>
      <c r="H39" s="40"/>
      <c r="I39" s="167">
        <v>0</v>
      </c>
      <c r="J39" s="166">
        <f>0</f>
        <v>0</v>
      </c>
      <c r="K39" s="40"/>
      <c r="L39" s="65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65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8"/>
      <c r="D41" s="169" t="s">
        <v>53</v>
      </c>
      <c r="E41" s="170"/>
      <c r="F41" s="170"/>
      <c r="G41" s="171" t="s">
        <v>54</v>
      </c>
      <c r="H41" s="172" t="s">
        <v>55</v>
      </c>
      <c r="I41" s="170"/>
      <c r="J41" s="173">
        <f>SUM(J32:J39)</f>
        <v>0</v>
      </c>
      <c r="K41" s="174"/>
      <c r="L41" s="65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46"/>
      <c r="C42" s="40"/>
      <c r="D42" s="40"/>
      <c r="E42" s="40"/>
      <c r="F42" s="40"/>
      <c r="G42" s="40"/>
      <c r="H42" s="40"/>
      <c r="I42" s="40"/>
      <c r="J42" s="40"/>
      <c r="K42" s="40"/>
      <c r="L42" s="65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5"/>
      <c r="D50" s="175" t="s">
        <v>56</v>
      </c>
      <c r="E50" s="176"/>
      <c r="F50" s="176"/>
      <c r="G50" s="175" t="s">
        <v>57</v>
      </c>
      <c r="H50" s="176"/>
      <c r="I50" s="176"/>
      <c r="J50" s="176"/>
      <c r="K50" s="176"/>
      <c r="L50" s="65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40"/>
      <c r="B61" s="46"/>
      <c r="C61" s="40"/>
      <c r="D61" s="177" t="s">
        <v>58</v>
      </c>
      <c r="E61" s="178"/>
      <c r="F61" s="179" t="s">
        <v>59</v>
      </c>
      <c r="G61" s="177" t="s">
        <v>58</v>
      </c>
      <c r="H61" s="178"/>
      <c r="I61" s="178"/>
      <c r="J61" s="180" t="s">
        <v>59</v>
      </c>
      <c r="K61" s="178"/>
      <c r="L61" s="65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40"/>
      <c r="B65" s="46"/>
      <c r="C65" s="40"/>
      <c r="D65" s="175" t="s">
        <v>60</v>
      </c>
      <c r="E65" s="181"/>
      <c r="F65" s="181"/>
      <c r="G65" s="175" t="s">
        <v>61</v>
      </c>
      <c r="H65" s="181"/>
      <c r="I65" s="181"/>
      <c r="J65" s="181"/>
      <c r="K65" s="181"/>
      <c r="L65" s="65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40"/>
      <c r="B76" s="46"/>
      <c r="C76" s="40"/>
      <c r="D76" s="177" t="s">
        <v>58</v>
      </c>
      <c r="E76" s="178"/>
      <c r="F76" s="179" t="s">
        <v>59</v>
      </c>
      <c r="G76" s="177" t="s">
        <v>58</v>
      </c>
      <c r="H76" s="178"/>
      <c r="I76" s="178"/>
      <c r="J76" s="180" t="s">
        <v>59</v>
      </c>
      <c r="K76" s="178"/>
      <c r="L76" s="65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4.4" customHeight="1">
      <c r="A77" s="40"/>
      <c r="B77" s="182"/>
      <c r="C77" s="183"/>
      <c r="D77" s="183"/>
      <c r="E77" s="183"/>
      <c r="F77" s="183"/>
      <c r="G77" s="183"/>
      <c r="H77" s="183"/>
      <c r="I77" s="183"/>
      <c r="J77" s="183"/>
      <c r="K77" s="183"/>
      <c r="L77" s="65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81" s="2" customFormat="1" ht="6.96" customHeight="1">
      <c r="A81" s="40"/>
      <c r="B81" s="184"/>
      <c r="C81" s="185"/>
      <c r="D81" s="185"/>
      <c r="E81" s="185"/>
      <c r="F81" s="185"/>
      <c r="G81" s="185"/>
      <c r="H81" s="185"/>
      <c r="I81" s="185"/>
      <c r="J81" s="185"/>
      <c r="K81" s="185"/>
      <c r="L81" s="65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24.96" customHeight="1">
      <c r="A82" s="40"/>
      <c r="B82" s="41"/>
      <c r="C82" s="24" t="s">
        <v>162</v>
      </c>
      <c r="D82" s="42"/>
      <c r="E82" s="42"/>
      <c r="F82" s="42"/>
      <c r="G82" s="42"/>
      <c r="H82" s="42"/>
      <c r="I82" s="42"/>
      <c r="J82" s="42"/>
      <c r="K82" s="42"/>
      <c r="L82" s="65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65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3" t="s">
        <v>16</v>
      </c>
      <c r="D84" s="42"/>
      <c r="E84" s="42"/>
      <c r="F84" s="42"/>
      <c r="G84" s="42"/>
      <c r="H84" s="42"/>
      <c r="I84" s="42"/>
      <c r="J84" s="42"/>
      <c r="K84" s="42"/>
      <c r="L84" s="65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186" t="str">
        <f>E7</f>
        <v>SPORTOVNÍ HALA _ SLEZSKÁ OSTRAVA</v>
      </c>
      <c r="F85" s="33"/>
      <c r="G85" s="33"/>
      <c r="H85" s="33"/>
      <c r="I85" s="42"/>
      <c r="J85" s="42"/>
      <c r="K85" s="42"/>
      <c r="L85" s="65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1" customFormat="1" ht="12" customHeight="1">
      <c r="B86" s="22"/>
      <c r="C86" s="33" t="s">
        <v>160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40"/>
      <c r="B87" s="41"/>
      <c r="C87" s="42"/>
      <c r="D87" s="42"/>
      <c r="E87" s="186" t="s">
        <v>2035</v>
      </c>
      <c r="F87" s="42"/>
      <c r="G87" s="42"/>
      <c r="H87" s="42"/>
      <c r="I87" s="42"/>
      <c r="J87" s="42"/>
      <c r="K87" s="42"/>
      <c r="L87" s="65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2" customHeight="1">
      <c r="A88" s="40"/>
      <c r="B88" s="41"/>
      <c r="C88" s="33" t="s">
        <v>320</v>
      </c>
      <c r="D88" s="42"/>
      <c r="E88" s="42"/>
      <c r="F88" s="42"/>
      <c r="G88" s="42"/>
      <c r="H88" s="42"/>
      <c r="I88" s="42"/>
      <c r="J88" s="42"/>
      <c r="K88" s="42"/>
      <c r="L88" s="65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6.5" customHeight="1">
      <c r="A89" s="40"/>
      <c r="B89" s="41"/>
      <c r="C89" s="42"/>
      <c r="D89" s="42"/>
      <c r="E89" s="78" t="str">
        <f>E11</f>
        <v xml:space="preserve">IO 03 - Splašková kanalizace </v>
      </c>
      <c r="F89" s="42"/>
      <c r="G89" s="42"/>
      <c r="H89" s="42"/>
      <c r="I89" s="42"/>
      <c r="J89" s="42"/>
      <c r="K89" s="42"/>
      <c r="L89" s="65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6.96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65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2" customHeight="1">
      <c r="A91" s="40"/>
      <c r="B91" s="41"/>
      <c r="C91" s="33" t="s">
        <v>22</v>
      </c>
      <c r="D91" s="42"/>
      <c r="E91" s="42"/>
      <c r="F91" s="28" t="str">
        <f>F14</f>
        <v>Slezská Ostrava</v>
      </c>
      <c r="G91" s="42"/>
      <c r="H91" s="42"/>
      <c r="I91" s="33" t="s">
        <v>24</v>
      </c>
      <c r="J91" s="81" t="str">
        <f>IF(J14="","",J14)</f>
        <v>13. 3. 2020</v>
      </c>
      <c r="K91" s="42"/>
      <c r="L91" s="65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6.96" customHeight="1">
      <c r="A92" s="40"/>
      <c r="B92" s="41"/>
      <c r="C92" s="42"/>
      <c r="D92" s="42"/>
      <c r="E92" s="42"/>
      <c r="F92" s="42"/>
      <c r="G92" s="42"/>
      <c r="H92" s="42"/>
      <c r="I92" s="42"/>
      <c r="J92" s="42"/>
      <c r="K92" s="42"/>
      <c r="L92" s="65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5.15" customHeight="1">
      <c r="A93" s="40"/>
      <c r="B93" s="41"/>
      <c r="C93" s="33" t="s">
        <v>30</v>
      </c>
      <c r="D93" s="42"/>
      <c r="E93" s="42"/>
      <c r="F93" s="28" t="str">
        <f>E17</f>
        <v>Statutární město Ostrava</v>
      </c>
      <c r="G93" s="42"/>
      <c r="H93" s="42"/>
      <c r="I93" s="33" t="s">
        <v>36</v>
      </c>
      <c r="J93" s="38" t="str">
        <f>E23</f>
        <v>PPS Kania, s.r.o</v>
      </c>
      <c r="K93" s="42"/>
      <c r="L93" s="65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5.15" customHeight="1">
      <c r="A94" s="40"/>
      <c r="B94" s="41"/>
      <c r="C94" s="33" t="s">
        <v>34</v>
      </c>
      <c r="D94" s="42"/>
      <c r="E94" s="42"/>
      <c r="F94" s="28" t="str">
        <f>IF(E20="","",E20)</f>
        <v>Vyplň údaj</v>
      </c>
      <c r="G94" s="42"/>
      <c r="H94" s="42"/>
      <c r="I94" s="33" t="s">
        <v>39</v>
      </c>
      <c r="J94" s="38" t="str">
        <f>E26</f>
        <v xml:space="preserve"> </v>
      </c>
      <c r="K94" s="42"/>
      <c r="L94" s="65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0.32" customHeight="1">
      <c r="A95" s="40"/>
      <c r="B95" s="41"/>
      <c r="C95" s="42"/>
      <c r="D95" s="42"/>
      <c r="E95" s="42"/>
      <c r="F95" s="42"/>
      <c r="G95" s="42"/>
      <c r="H95" s="42"/>
      <c r="I95" s="42"/>
      <c r="J95" s="42"/>
      <c r="K95" s="42"/>
      <c r="L95" s="65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29.28" customHeight="1">
      <c r="A96" s="40"/>
      <c r="B96" s="41"/>
      <c r="C96" s="187" t="s">
        <v>163</v>
      </c>
      <c r="D96" s="188"/>
      <c r="E96" s="188"/>
      <c r="F96" s="188"/>
      <c r="G96" s="188"/>
      <c r="H96" s="188"/>
      <c r="I96" s="188"/>
      <c r="J96" s="189" t="s">
        <v>164</v>
      </c>
      <c r="K96" s="188"/>
      <c r="L96" s="65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10.32" customHeight="1">
      <c r="A97" s="40"/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65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2" customFormat="1" ht="22.8" customHeight="1">
      <c r="A98" s="40"/>
      <c r="B98" s="41"/>
      <c r="C98" s="190" t="s">
        <v>165</v>
      </c>
      <c r="D98" s="42"/>
      <c r="E98" s="42"/>
      <c r="F98" s="42"/>
      <c r="G98" s="42"/>
      <c r="H98" s="42"/>
      <c r="I98" s="42"/>
      <c r="J98" s="112">
        <f>J121</f>
        <v>0</v>
      </c>
      <c r="K98" s="42"/>
      <c r="L98" s="65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U98" s="18" t="s">
        <v>166</v>
      </c>
    </row>
    <row r="99" s="9" customFormat="1" ht="24.96" customHeight="1">
      <c r="A99" s="9"/>
      <c r="B99" s="191"/>
      <c r="C99" s="192"/>
      <c r="D99" s="193" t="s">
        <v>2037</v>
      </c>
      <c r="E99" s="194"/>
      <c r="F99" s="194"/>
      <c r="G99" s="194"/>
      <c r="H99" s="194"/>
      <c r="I99" s="194"/>
      <c r="J99" s="195">
        <f>J122</f>
        <v>0</v>
      </c>
      <c r="K99" s="192"/>
      <c r="L99" s="19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2" customFormat="1" ht="21.84" customHeight="1">
      <c r="A100" s="40"/>
      <c r="B100" s="41"/>
      <c r="C100" s="42"/>
      <c r="D100" s="42"/>
      <c r="E100" s="42"/>
      <c r="F100" s="42"/>
      <c r="G100" s="42"/>
      <c r="H100" s="42"/>
      <c r="I100" s="42"/>
      <c r="J100" s="42"/>
      <c r="K100" s="42"/>
      <c r="L100" s="65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</row>
    <row r="101" s="2" customFormat="1" ht="6.96" customHeight="1">
      <c r="A101" s="40"/>
      <c r="B101" s="68"/>
      <c r="C101" s="69"/>
      <c r="D101" s="69"/>
      <c r="E101" s="69"/>
      <c r="F101" s="69"/>
      <c r="G101" s="69"/>
      <c r="H101" s="69"/>
      <c r="I101" s="69"/>
      <c r="J101" s="69"/>
      <c r="K101" s="69"/>
      <c r="L101" s="65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</row>
    <row r="105" s="2" customFormat="1" ht="6.96" customHeight="1">
      <c r="A105" s="40"/>
      <c r="B105" s="70"/>
      <c r="C105" s="71"/>
      <c r="D105" s="71"/>
      <c r="E105" s="71"/>
      <c r="F105" s="71"/>
      <c r="G105" s="71"/>
      <c r="H105" s="71"/>
      <c r="I105" s="71"/>
      <c r="J105" s="71"/>
      <c r="K105" s="71"/>
      <c r="L105" s="65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</row>
    <row r="106" s="2" customFormat="1" ht="24.96" customHeight="1">
      <c r="A106" s="40"/>
      <c r="B106" s="41"/>
      <c r="C106" s="24" t="s">
        <v>174</v>
      </c>
      <c r="D106" s="42"/>
      <c r="E106" s="42"/>
      <c r="F106" s="42"/>
      <c r="G106" s="42"/>
      <c r="H106" s="42"/>
      <c r="I106" s="42"/>
      <c r="J106" s="42"/>
      <c r="K106" s="42"/>
      <c r="L106" s="65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</row>
    <row r="107" s="2" customFormat="1" ht="6.96" customHeight="1">
      <c r="A107" s="40"/>
      <c r="B107" s="41"/>
      <c r="C107" s="42"/>
      <c r="D107" s="42"/>
      <c r="E107" s="42"/>
      <c r="F107" s="42"/>
      <c r="G107" s="42"/>
      <c r="H107" s="42"/>
      <c r="I107" s="42"/>
      <c r="J107" s="42"/>
      <c r="K107" s="42"/>
      <c r="L107" s="65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</row>
    <row r="108" s="2" customFormat="1" ht="12" customHeight="1">
      <c r="A108" s="40"/>
      <c r="B108" s="41"/>
      <c r="C108" s="33" t="s">
        <v>16</v>
      </c>
      <c r="D108" s="42"/>
      <c r="E108" s="42"/>
      <c r="F108" s="42"/>
      <c r="G108" s="42"/>
      <c r="H108" s="42"/>
      <c r="I108" s="42"/>
      <c r="J108" s="42"/>
      <c r="K108" s="42"/>
      <c r="L108" s="65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</row>
    <row r="109" s="2" customFormat="1" ht="16.5" customHeight="1">
      <c r="A109" s="40"/>
      <c r="B109" s="41"/>
      <c r="C109" s="42"/>
      <c r="D109" s="42"/>
      <c r="E109" s="186" t="str">
        <f>E7</f>
        <v>SPORTOVNÍ HALA _ SLEZSKÁ OSTRAVA</v>
      </c>
      <c r="F109" s="33"/>
      <c r="G109" s="33"/>
      <c r="H109" s="33"/>
      <c r="I109" s="42"/>
      <c r="J109" s="42"/>
      <c r="K109" s="42"/>
      <c r="L109" s="65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</row>
    <row r="110" s="1" customFormat="1" ht="12" customHeight="1">
      <c r="B110" s="22"/>
      <c r="C110" s="33" t="s">
        <v>160</v>
      </c>
      <c r="D110" s="23"/>
      <c r="E110" s="23"/>
      <c r="F110" s="23"/>
      <c r="G110" s="23"/>
      <c r="H110" s="23"/>
      <c r="I110" s="23"/>
      <c r="J110" s="23"/>
      <c r="K110" s="23"/>
      <c r="L110" s="21"/>
    </row>
    <row r="111" s="2" customFormat="1" ht="16.5" customHeight="1">
      <c r="A111" s="40"/>
      <c r="B111" s="41"/>
      <c r="C111" s="42"/>
      <c r="D111" s="42"/>
      <c r="E111" s="186" t="s">
        <v>2035</v>
      </c>
      <c r="F111" s="42"/>
      <c r="G111" s="42"/>
      <c r="H111" s="42"/>
      <c r="I111" s="42"/>
      <c r="J111" s="42"/>
      <c r="K111" s="42"/>
      <c r="L111" s="65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</row>
    <row r="112" s="2" customFormat="1" ht="12" customHeight="1">
      <c r="A112" s="40"/>
      <c r="B112" s="41"/>
      <c r="C112" s="33" t="s">
        <v>320</v>
      </c>
      <c r="D112" s="42"/>
      <c r="E112" s="42"/>
      <c r="F112" s="42"/>
      <c r="G112" s="42"/>
      <c r="H112" s="42"/>
      <c r="I112" s="42"/>
      <c r="J112" s="42"/>
      <c r="K112" s="42"/>
      <c r="L112" s="65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</row>
    <row r="113" s="2" customFormat="1" ht="16.5" customHeight="1">
      <c r="A113" s="40"/>
      <c r="B113" s="41"/>
      <c r="C113" s="42"/>
      <c r="D113" s="42"/>
      <c r="E113" s="78" t="str">
        <f>E11</f>
        <v xml:space="preserve">IO 03 - Splašková kanalizace </v>
      </c>
      <c r="F113" s="42"/>
      <c r="G113" s="42"/>
      <c r="H113" s="42"/>
      <c r="I113" s="42"/>
      <c r="J113" s="42"/>
      <c r="K113" s="42"/>
      <c r="L113" s="65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</row>
    <row r="114" s="2" customFormat="1" ht="6.96" customHeight="1">
      <c r="A114" s="40"/>
      <c r="B114" s="41"/>
      <c r="C114" s="42"/>
      <c r="D114" s="42"/>
      <c r="E114" s="42"/>
      <c r="F114" s="42"/>
      <c r="G114" s="42"/>
      <c r="H114" s="42"/>
      <c r="I114" s="42"/>
      <c r="J114" s="42"/>
      <c r="K114" s="42"/>
      <c r="L114" s="65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</row>
    <row r="115" s="2" customFormat="1" ht="12" customHeight="1">
      <c r="A115" s="40"/>
      <c r="B115" s="41"/>
      <c r="C115" s="33" t="s">
        <v>22</v>
      </c>
      <c r="D115" s="42"/>
      <c r="E115" s="42"/>
      <c r="F115" s="28" t="str">
        <f>F14</f>
        <v>Slezská Ostrava</v>
      </c>
      <c r="G115" s="42"/>
      <c r="H115" s="42"/>
      <c r="I115" s="33" t="s">
        <v>24</v>
      </c>
      <c r="J115" s="81" t="str">
        <f>IF(J14="","",J14)</f>
        <v>13. 3. 2020</v>
      </c>
      <c r="K115" s="42"/>
      <c r="L115" s="65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</row>
    <row r="116" s="2" customFormat="1" ht="6.96" customHeight="1">
      <c r="A116" s="40"/>
      <c r="B116" s="41"/>
      <c r="C116" s="42"/>
      <c r="D116" s="42"/>
      <c r="E116" s="42"/>
      <c r="F116" s="42"/>
      <c r="G116" s="42"/>
      <c r="H116" s="42"/>
      <c r="I116" s="42"/>
      <c r="J116" s="42"/>
      <c r="K116" s="42"/>
      <c r="L116" s="65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</row>
    <row r="117" s="2" customFormat="1" ht="15.15" customHeight="1">
      <c r="A117" s="40"/>
      <c r="B117" s="41"/>
      <c r="C117" s="33" t="s">
        <v>30</v>
      </c>
      <c r="D117" s="42"/>
      <c r="E117" s="42"/>
      <c r="F117" s="28" t="str">
        <f>E17</f>
        <v>Statutární město Ostrava</v>
      </c>
      <c r="G117" s="42"/>
      <c r="H117" s="42"/>
      <c r="I117" s="33" t="s">
        <v>36</v>
      </c>
      <c r="J117" s="38" t="str">
        <f>E23</f>
        <v>PPS Kania, s.r.o</v>
      </c>
      <c r="K117" s="42"/>
      <c r="L117" s="65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</row>
    <row r="118" s="2" customFormat="1" ht="15.15" customHeight="1">
      <c r="A118" s="40"/>
      <c r="B118" s="41"/>
      <c r="C118" s="33" t="s">
        <v>34</v>
      </c>
      <c r="D118" s="42"/>
      <c r="E118" s="42"/>
      <c r="F118" s="28" t="str">
        <f>IF(E20="","",E20)</f>
        <v>Vyplň údaj</v>
      </c>
      <c r="G118" s="42"/>
      <c r="H118" s="42"/>
      <c r="I118" s="33" t="s">
        <v>39</v>
      </c>
      <c r="J118" s="38" t="str">
        <f>E26</f>
        <v xml:space="preserve"> </v>
      </c>
      <c r="K118" s="42"/>
      <c r="L118" s="65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</row>
    <row r="119" s="2" customFormat="1" ht="10.32" customHeight="1">
      <c r="A119" s="40"/>
      <c r="B119" s="41"/>
      <c r="C119" s="42"/>
      <c r="D119" s="42"/>
      <c r="E119" s="42"/>
      <c r="F119" s="42"/>
      <c r="G119" s="42"/>
      <c r="H119" s="42"/>
      <c r="I119" s="42"/>
      <c r="J119" s="42"/>
      <c r="K119" s="42"/>
      <c r="L119" s="65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</row>
    <row r="120" s="11" customFormat="1" ht="29.28" customHeight="1">
      <c r="A120" s="202"/>
      <c r="B120" s="203"/>
      <c r="C120" s="204" t="s">
        <v>175</v>
      </c>
      <c r="D120" s="205" t="s">
        <v>68</v>
      </c>
      <c r="E120" s="205" t="s">
        <v>64</v>
      </c>
      <c r="F120" s="205" t="s">
        <v>65</v>
      </c>
      <c r="G120" s="205" t="s">
        <v>176</v>
      </c>
      <c r="H120" s="205" t="s">
        <v>177</v>
      </c>
      <c r="I120" s="205" t="s">
        <v>178</v>
      </c>
      <c r="J120" s="205" t="s">
        <v>164</v>
      </c>
      <c r="K120" s="206" t="s">
        <v>179</v>
      </c>
      <c r="L120" s="207"/>
      <c r="M120" s="102" t="s">
        <v>1</v>
      </c>
      <c r="N120" s="103" t="s">
        <v>47</v>
      </c>
      <c r="O120" s="103" t="s">
        <v>180</v>
      </c>
      <c r="P120" s="103" t="s">
        <v>181</v>
      </c>
      <c r="Q120" s="103" t="s">
        <v>182</v>
      </c>
      <c r="R120" s="103" t="s">
        <v>183</v>
      </c>
      <c r="S120" s="103" t="s">
        <v>184</v>
      </c>
      <c r="T120" s="104" t="s">
        <v>185</v>
      </c>
      <c r="U120" s="202"/>
      <c r="V120" s="202"/>
      <c r="W120" s="202"/>
      <c r="X120" s="202"/>
      <c r="Y120" s="202"/>
      <c r="Z120" s="202"/>
      <c r="AA120" s="202"/>
      <c r="AB120" s="202"/>
      <c r="AC120" s="202"/>
      <c r="AD120" s="202"/>
      <c r="AE120" s="202"/>
    </row>
    <row r="121" s="2" customFormat="1" ht="22.8" customHeight="1">
      <c r="A121" s="40"/>
      <c r="B121" s="41"/>
      <c r="C121" s="109" t="s">
        <v>186</v>
      </c>
      <c r="D121" s="42"/>
      <c r="E121" s="42"/>
      <c r="F121" s="42"/>
      <c r="G121" s="42"/>
      <c r="H121" s="42"/>
      <c r="I121" s="42"/>
      <c r="J121" s="208">
        <f>BK121</f>
        <v>0</v>
      </c>
      <c r="K121" s="42"/>
      <c r="L121" s="46"/>
      <c r="M121" s="105"/>
      <c r="N121" s="209"/>
      <c r="O121" s="106"/>
      <c r="P121" s="210">
        <f>P122</f>
        <v>0</v>
      </c>
      <c r="Q121" s="106"/>
      <c r="R121" s="210">
        <f>R122</f>
        <v>0</v>
      </c>
      <c r="S121" s="106"/>
      <c r="T121" s="211">
        <f>T122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8" t="s">
        <v>82</v>
      </c>
      <c r="AU121" s="18" t="s">
        <v>166</v>
      </c>
      <c r="BK121" s="212">
        <f>BK122</f>
        <v>0</v>
      </c>
    </row>
    <row r="122" s="12" customFormat="1" ht="25.92" customHeight="1">
      <c r="A122" s="12"/>
      <c r="B122" s="213"/>
      <c r="C122" s="214"/>
      <c r="D122" s="215" t="s">
        <v>82</v>
      </c>
      <c r="E122" s="216" t="s">
        <v>1702</v>
      </c>
      <c r="F122" s="216" t="s">
        <v>145</v>
      </c>
      <c r="G122" s="214"/>
      <c r="H122" s="214"/>
      <c r="I122" s="217"/>
      <c r="J122" s="218">
        <f>BK122</f>
        <v>0</v>
      </c>
      <c r="K122" s="214"/>
      <c r="L122" s="219"/>
      <c r="M122" s="220"/>
      <c r="N122" s="221"/>
      <c r="O122" s="221"/>
      <c r="P122" s="222">
        <f>P123</f>
        <v>0</v>
      </c>
      <c r="Q122" s="221"/>
      <c r="R122" s="222">
        <f>R123</f>
        <v>0</v>
      </c>
      <c r="S122" s="221"/>
      <c r="T122" s="223">
        <f>T123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24" t="s">
        <v>211</v>
      </c>
      <c r="AT122" s="225" t="s">
        <v>82</v>
      </c>
      <c r="AU122" s="225" t="s">
        <v>83</v>
      </c>
      <c r="AY122" s="224" t="s">
        <v>189</v>
      </c>
      <c r="BK122" s="226">
        <f>BK123</f>
        <v>0</v>
      </c>
    </row>
    <row r="123" s="2" customFormat="1" ht="16.5" customHeight="1">
      <c r="A123" s="40"/>
      <c r="B123" s="41"/>
      <c r="C123" s="229" t="s">
        <v>91</v>
      </c>
      <c r="D123" s="229" t="s">
        <v>192</v>
      </c>
      <c r="E123" s="230" t="s">
        <v>1823</v>
      </c>
      <c r="F123" s="231" t="s">
        <v>2044</v>
      </c>
      <c r="G123" s="232" t="s">
        <v>195</v>
      </c>
      <c r="H123" s="233">
        <v>1</v>
      </c>
      <c r="I123" s="234"/>
      <c r="J123" s="235">
        <f>ROUND(I123*H123,2)</f>
        <v>0</v>
      </c>
      <c r="K123" s="231" t="s">
        <v>1</v>
      </c>
      <c r="L123" s="46"/>
      <c r="M123" s="261" t="s">
        <v>1</v>
      </c>
      <c r="N123" s="262" t="s">
        <v>48</v>
      </c>
      <c r="O123" s="249"/>
      <c r="P123" s="263">
        <f>O123*H123</f>
        <v>0</v>
      </c>
      <c r="Q123" s="263">
        <v>0</v>
      </c>
      <c r="R123" s="263">
        <f>Q123*H123</f>
        <v>0</v>
      </c>
      <c r="S123" s="263">
        <v>0</v>
      </c>
      <c r="T123" s="264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40" t="s">
        <v>1707</v>
      </c>
      <c r="AT123" s="240" t="s">
        <v>192</v>
      </c>
      <c r="AU123" s="240" t="s">
        <v>91</v>
      </c>
      <c r="AY123" s="18" t="s">
        <v>189</v>
      </c>
      <c r="BE123" s="241">
        <f>IF(N123="základní",J123,0)</f>
        <v>0</v>
      </c>
      <c r="BF123" s="241">
        <f>IF(N123="snížená",J123,0)</f>
        <v>0</v>
      </c>
      <c r="BG123" s="241">
        <f>IF(N123="zákl. přenesená",J123,0)</f>
        <v>0</v>
      </c>
      <c r="BH123" s="241">
        <f>IF(N123="sníž. přenesená",J123,0)</f>
        <v>0</v>
      </c>
      <c r="BI123" s="241">
        <f>IF(N123="nulová",J123,0)</f>
        <v>0</v>
      </c>
      <c r="BJ123" s="18" t="s">
        <v>91</v>
      </c>
      <c r="BK123" s="241">
        <f>ROUND(I123*H123,2)</f>
        <v>0</v>
      </c>
      <c r="BL123" s="18" t="s">
        <v>1707</v>
      </c>
      <c r="BM123" s="240" t="s">
        <v>2045</v>
      </c>
    </row>
    <row r="124" s="2" customFormat="1" ht="6.96" customHeight="1">
      <c r="A124" s="40"/>
      <c r="B124" s="68"/>
      <c r="C124" s="69"/>
      <c r="D124" s="69"/>
      <c r="E124" s="69"/>
      <c r="F124" s="69"/>
      <c r="G124" s="69"/>
      <c r="H124" s="69"/>
      <c r="I124" s="69"/>
      <c r="J124" s="69"/>
      <c r="K124" s="69"/>
      <c r="L124" s="46"/>
      <c r="M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</row>
  </sheetData>
  <sheetProtection sheet="1" autoFilter="0" formatColumns="0" formatRows="0" objects="1" scenarios="1" spinCount="100000" saltValue="vHGM/uy6UAhLiumCRaMgVspfkYBHWhS8Uega/P4kqEYXrIgrGK+DDOW0EsAcZGmKw++15utS4F18IkaQU3lcbA==" hashValue="vYr4GDHpPucxlNTHCeMTekZzeZkXCJFPl3vEoXC7k7NK0KLCDZ01yjJ94SrpH/h2r/6TtAvZuj7GRS5DHZwwpA==" algorithmName="SHA-512" password="E785"/>
  <autoFilter ref="C120:K123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09:H109"/>
    <mergeCell ref="E111:H111"/>
    <mergeCell ref="E113:H113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92</v>
      </c>
    </row>
    <row r="3" s="1" customFormat="1" ht="6.96" customHeight="1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21"/>
      <c r="AT3" s="18" t="s">
        <v>93</v>
      </c>
    </row>
    <row r="4" s="1" customFormat="1" ht="24.96" customHeight="1">
      <c r="B4" s="21"/>
      <c r="D4" s="151" t="s">
        <v>159</v>
      </c>
      <c r="L4" s="21"/>
      <c r="M4" s="15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3" t="s">
        <v>16</v>
      </c>
      <c r="L6" s="21"/>
    </row>
    <row r="7" s="1" customFormat="1" ht="16.5" customHeight="1">
      <c r="B7" s="21"/>
      <c r="E7" s="154" t="str">
        <f>'Rekapitulace stavby'!K6</f>
        <v>SPORTOVNÍ HALA _ SLEZSKÁ OSTRAVA</v>
      </c>
      <c r="F7" s="153"/>
      <c r="G7" s="153"/>
      <c r="H7" s="153"/>
      <c r="L7" s="21"/>
    </row>
    <row r="8" s="2" customFormat="1" ht="12" customHeight="1">
      <c r="A8" s="40"/>
      <c r="B8" s="46"/>
      <c r="C8" s="40"/>
      <c r="D8" s="153" t="s">
        <v>160</v>
      </c>
      <c r="E8" s="40"/>
      <c r="F8" s="40"/>
      <c r="G8" s="40"/>
      <c r="H8" s="40"/>
      <c r="I8" s="40"/>
      <c r="J8" s="40"/>
      <c r="K8" s="40"/>
      <c r="L8" s="65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55" t="s">
        <v>161</v>
      </c>
      <c r="F9" s="40"/>
      <c r="G9" s="40"/>
      <c r="H9" s="40"/>
      <c r="I9" s="40"/>
      <c r="J9" s="40"/>
      <c r="K9" s="40"/>
      <c r="L9" s="65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65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53" t="s">
        <v>18</v>
      </c>
      <c r="E11" s="40"/>
      <c r="F11" s="143" t="s">
        <v>19</v>
      </c>
      <c r="G11" s="40"/>
      <c r="H11" s="40"/>
      <c r="I11" s="153" t="s">
        <v>20</v>
      </c>
      <c r="J11" s="143" t="s">
        <v>1</v>
      </c>
      <c r="K11" s="40"/>
      <c r="L11" s="65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53" t="s">
        <v>22</v>
      </c>
      <c r="E12" s="40"/>
      <c r="F12" s="143" t="s">
        <v>23</v>
      </c>
      <c r="G12" s="40"/>
      <c r="H12" s="40"/>
      <c r="I12" s="153" t="s">
        <v>24</v>
      </c>
      <c r="J12" s="156" t="str">
        <f>'Rekapitulace stavby'!AN8</f>
        <v>13. 3. 2020</v>
      </c>
      <c r="K12" s="40"/>
      <c r="L12" s="65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65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53" t="s">
        <v>30</v>
      </c>
      <c r="E14" s="40"/>
      <c r="F14" s="40"/>
      <c r="G14" s="40"/>
      <c r="H14" s="40"/>
      <c r="I14" s="153" t="s">
        <v>31</v>
      </c>
      <c r="J14" s="143" t="s">
        <v>1</v>
      </c>
      <c r="K14" s="40"/>
      <c r="L14" s="65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43" t="s">
        <v>32</v>
      </c>
      <c r="F15" s="40"/>
      <c r="G15" s="40"/>
      <c r="H15" s="40"/>
      <c r="I15" s="153" t="s">
        <v>33</v>
      </c>
      <c r="J15" s="143" t="s">
        <v>1</v>
      </c>
      <c r="K15" s="40"/>
      <c r="L15" s="65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65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53" t="s">
        <v>34</v>
      </c>
      <c r="E17" s="40"/>
      <c r="F17" s="40"/>
      <c r="G17" s="40"/>
      <c r="H17" s="40"/>
      <c r="I17" s="153" t="s">
        <v>31</v>
      </c>
      <c r="J17" s="34" t="str">
        <f>'Rekapitulace stavby'!AN13</f>
        <v>Vyplň údaj</v>
      </c>
      <c r="K17" s="40"/>
      <c r="L17" s="65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4" t="str">
        <f>'Rekapitulace stavby'!E14</f>
        <v>Vyplň údaj</v>
      </c>
      <c r="F18" s="143"/>
      <c r="G18" s="143"/>
      <c r="H18" s="143"/>
      <c r="I18" s="153" t="s">
        <v>33</v>
      </c>
      <c r="J18" s="34" t="str">
        <f>'Rekapitulace stavby'!AN14</f>
        <v>Vyplň údaj</v>
      </c>
      <c r="K18" s="40"/>
      <c r="L18" s="65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65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53" t="s">
        <v>36</v>
      </c>
      <c r="E20" s="40"/>
      <c r="F20" s="40"/>
      <c r="G20" s="40"/>
      <c r="H20" s="40"/>
      <c r="I20" s="153" t="s">
        <v>31</v>
      </c>
      <c r="J20" s="143" t="s">
        <v>1</v>
      </c>
      <c r="K20" s="40"/>
      <c r="L20" s="65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43" t="s">
        <v>37</v>
      </c>
      <c r="F21" s="40"/>
      <c r="G21" s="40"/>
      <c r="H21" s="40"/>
      <c r="I21" s="153" t="s">
        <v>33</v>
      </c>
      <c r="J21" s="143" t="s">
        <v>1</v>
      </c>
      <c r="K21" s="40"/>
      <c r="L21" s="65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65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53" t="s">
        <v>39</v>
      </c>
      <c r="E23" s="40"/>
      <c r="F23" s="40"/>
      <c r="G23" s="40"/>
      <c r="H23" s="40"/>
      <c r="I23" s="153" t="s">
        <v>31</v>
      </c>
      <c r="J23" s="143" t="str">
        <f>IF('Rekapitulace stavby'!AN19="","",'Rekapitulace stavby'!AN19)</f>
        <v/>
      </c>
      <c r="K23" s="40"/>
      <c r="L23" s="65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43" t="str">
        <f>IF('Rekapitulace stavby'!E20="","",'Rekapitulace stavby'!E20)</f>
        <v xml:space="preserve"> </v>
      </c>
      <c r="F24" s="40"/>
      <c r="G24" s="40"/>
      <c r="H24" s="40"/>
      <c r="I24" s="153" t="s">
        <v>33</v>
      </c>
      <c r="J24" s="143" t="str">
        <f>IF('Rekapitulace stavby'!AN20="","",'Rekapitulace stavby'!AN20)</f>
        <v/>
      </c>
      <c r="K24" s="40"/>
      <c r="L24" s="65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65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53" t="s">
        <v>41</v>
      </c>
      <c r="E26" s="40"/>
      <c r="F26" s="40"/>
      <c r="G26" s="40"/>
      <c r="H26" s="40"/>
      <c r="I26" s="40"/>
      <c r="J26" s="40"/>
      <c r="K26" s="40"/>
      <c r="L26" s="65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71.25" customHeight="1">
      <c r="A27" s="157"/>
      <c r="B27" s="158"/>
      <c r="C27" s="157"/>
      <c r="D27" s="157"/>
      <c r="E27" s="159" t="s">
        <v>42</v>
      </c>
      <c r="F27" s="159"/>
      <c r="G27" s="159"/>
      <c r="H27" s="159"/>
      <c r="I27" s="157"/>
      <c r="J27" s="157"/>
      <c r="K27" s="157"/>
      <c r="L27" s="160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65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61"/>
      <c r="E29" s="161"/>
      <c r="F29" s="161"/>
      <c r="G29" s="161"/>
      <c r="H29" s="161"/>
      <c r="I29" s="161"/>
      <c r="J29" s="161"/>
      <c r="K29" s="161"/>
      <c r="L29" s="65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62" t="s">
        <v>43</v>
      </c>
      <c r="E30" s="40"/>
      <c r="F30" s="40"/>
      <c r="G30" s="40"/>
      <c r="H30" s="40"/>
      <c r="I30" s="40"/>
      <c r="J30" s="163">
        <f>ROUND(J123, 2)</f>
        <v>0</v>
      </c>
      <c r="K30" s="40"/>
      <c r="L30" s="65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61"/>
      <c r="E31" s="161"/>
      <c r="F31" s="161"/>
      <c r="G31" s="161"/>
      <c r="H31" s="161"/>
      <c r="I31" s="161"/>
      <c r="J31" s="161"/>
      <c r="K31" s="161"/>
      <c r="L31" s="65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64" t="s">
        <v>45</v>
      </c>
      <c r="G32" s="40"/>
      <c r="H32" s="40"/>
      <c r="I32" s="164" t="s">
        <v>44</v>
      </c>
      <c r="J32" s="164" t="s">
        <v>46</v>
      </c>
      <c r="K32" s="40"/>
      <c r="L32" s="65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65" t="s">
        <v>47</v>
      </c>
      <c r="E33" s="153" t="s">
        <v>48</v>
      </c>
      <c r="F33" s="166">
        <f>ROUND((SUM(BE123:BE150)),  2)</f>
        <v>0</v>
      </c>
      <c r="G33" s="40"/>
      <c r="H33" s="40"/>
      <c r="I33" s="167">
        <v>0.20999999999999999</v>
      </c>
      <c r="J33" s="166">
        <f>ROUND(((SUM(BE123:BE150))*I33),  2)</f>
        <v>0</v>
      </c>
      <c r="K33" s="40"/>
      <c r="L33" s="65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53" t="s">
        <v>49</v>
      </c>
      <c r="F34" s="166">
        <f>ROUND((SUM(BF123:BF150)),  2)</f>
        <v>0</v>
      </c>
      <c r="G34" s="40"/>
      <c r="H34" s="40"/>
      <c r="I34" s="167">
        <v>0.14999999999999999</v>
      </c>
      <c r="J34" s="166">
        <f>ROUND(((SUM(BF123:BF150))*I34),  2)</f>
        <v>0</v>
      </c>
      <c r="K34" s="40"/>
      <c r="L34" s="65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53" t="s">
        <v>50</v>
      </c>
      <c r="F35" s="166">
        <f>ROUND((SUM(BG123:BG150)),  2)</f>
        <v>0</v>
      </c>
      <c r="G35" s="40"/>
      <c r="H35" s="40"/>
      <c r="I35" s="167">
        <v>0.20999999999999999</v>
      </c>
      <c r="J35" s="166">
        <f>0</f>
        <v>0</v>
      </c>
      <c r="K35" s="40"/>
      <c r="L35" s="65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53" t="s">
        <v>51</v>
      </c>
      <c r="F36" s="166">
        <f>ROUND((SUM(BH123:BH150)),  2)</f>
        <v>0</v>
      </c>
      <c r="G36" s="40"/>
      <c r="H36" s="40"/>
      <c r="I36" s="167">
        <v>0.14999999999999999</v>
      </c>
      <c r="J36" s="166">
        <f>0</f>
        <v>0</v>
      </c>
      <c r="K36" s="40"/>
      <c r="L36" s="65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53" t="s">
        <v>52</v>
      </c>
      <c r="F37" s="166">
        <f>ROUND((SUM(BI123:BI150)),  2)</f>
        <v>0</v>
      </c>
      <c r="G37" s="40"/>
      <c r="H37" s="40"/>
      <c r="I37" s="167">
        <v>0</v>
      </c>
      <c r="J37" s="166">
        <f>0</f>
        <v>0</v>
      </c>
      <c r="K37" s="40"/>
      <c r="L37" s="65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65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68"/>
      <c r="D39" s="169" t="s">
        <v>53</v>
      </c>
      <c r="E39" s="170"/>
      <c r="F39" s="170"/>
      <c r="G39" s="171" t="s">
        <v>54</v>
      </c>
      <c r="H39" s="172" t="s">
        <v>55</v>
      </c>
      <c r="I39" s="170"/>
      <c r="J39" s="173">
        <f>SUM(J30:J37)</f>
        <v>0</v>
      </c>
      <c r="K39" s="174"/>
      <c r="L39" s="65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65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5"/>
      <c r="D50" s="175" t="s">
        <v>56</v>
      </c>
      <c r="E50" s="176"/>
      <c r="F50" s="176"/>
      <c r="G50" s="175" t="s">
        <v>57</v>
      </c>
      <c r="H50" s="176"/>
      <c r="I50" s="176"/>
      <c r="J50" s="176"/>
      <c r="K50" s="176"/>
      <c r="L50" s="65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40"/>
      <c r="B61" s="46"/>
      <c r="C61" s="40"/>
      <c r="D61" s="177" t="s">
        <v>58</v>
      </c>
      <c r="E61" s="178"/>
      <c r="F61" s="179" t="s">
        <v>59</v>
      </c>
      <c r="G61" s="177" t="s">
        <v>58</v>
      </c>
      <c r="H61" s="178"/>
      <c r="I61" s="178"/>
      <c r="J61" s="180" t="s">
        <v>59</v>
      </c>
      <c r="K61" s="178"/>
      <c r="L61" s="65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40"/>
      <c r="B65" s="46"/>
      <c r="C65" s="40"/>
      <c r="D65" s="175" t="s">
        <v>60</v>
      </c>
      <c r="E65" s="181"/>
      <c r="F65" s="181"/>
      <c r="G65" s="175" t="s">
        <v>61</v>
      </c>
      <c r="H65" s="181"/>
      <c r="I65" s="181"/>
      <c r="J65" s="181"/>
      <c r="K65" s="181"/>
      <c r="L65" s="65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40"/>
      <c r="B76" s="46"/>
      <c r="C76" s="40"/>
      <c r="D76" s="177" t="s">
        <v>58</v>
      </c>
      <c r="E76" s="178"/>
      <c r="F76" s="179" t="s">
        <v>59</v>
      </c>
      <c r="G76" s="177" t="s">
        <v>58</v>
      </c>
      <c r="H76" s="178"/>
      <c r="I76" s="178"/>
      <c r="J76" s="180" t="s">
        <v>59</v>
      </c>
      <c r="K76" s="178"/>
      <c r="L76" s="65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4.4" customHeight="1">
      <c r="A77" s="40"/>
      <c r="B77" s="182"/>
      <c r="C77" s="183"/>
      <c r="D77" s="183"/>
      <c r="E77" s="183"/>
      <c r="F77" s="183"/>
      <c r="G77" s="183"/>
      <c r="H77" s="183"/>
      <c r="I77" s="183"/>
      <c r="J77" s="183"/>
      <c r="K77" s="183"/>
      <c r="L77" s="65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81" s="2" customFormat="1" ht="6.96" customHeight="1">
      <c r="A81" s="40"/>
      <c r="B81" s="184"/>
      <c r="C81" s="185"/>
      <c r="D81" s="185"/>
      <c r="E81" s="185"/>
      <c r="F81" s="185"/>
      <c r="G81" s="185"/>
      <c r="H81" s="185"/>
      <c r="I81" s="185"/>
      <c r="J81" s="185"/>
      <c r="K81" s="185"/>
      <c r="L81" s="65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24.96" customHeight="1">
      <c r="A82" s="40"/>
      <c r="B82" s="41"/>
      <c r="C82" s="24" t="s">
        <v>162</v>
      </c>
      <c r="D82" s="42"/>
      <c r="E82" s="42"/>
      <c r="F82" s="42"/>
      <c r="G82" s="42"/>
      <c r="H82" s="42"/>
      <c r="I82" s="42"/>
      <c r="J82" s="42"/>
      <c r="K82" s="42"/>
      <c r="L82" s="65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65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3" t="s">
        <v>16</v>
      </c>
      <c r="D84" s="42"/>
      <c r="E84" s="42"/>
      <c r="F84" s="42"/>
      <c r="G84" s="42"/>
      <c r="H84" s="42"/>
      <c r="I84" s="42"/>
      <c r="J84" s="42"/>
      <c r="K84" s="42"/>
      <c r="L84" s="65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186" t="str">
        <f>E7</f>
        <v>SPORTOVNÍ HALA _ SLEZSKÁ OSTRAVA</v>
      </c>
      <c r="F85" s="33"/>
      <c r="G85" s="33"/>
      <c r="H85" s="33"/>
      <c r="I85" s="42"/>
      <c r="J85" s="42"/>
      <c r="K85" s="42"/>
      <c r="L85" s="65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3" t="s">
        <v>160</v>
      </c>
      <c r="D86" s="42"/>
      <c r="E86" s="42"/>
      <c r="F86" s="42"/>
      <c r="G86" s="42"/>
      <c r="H86" s="42"/>
      <c r="I86" s="42"/>
      <c r="J86" s="42"/>
      <c r="K86" s="42"/>
      <c r="L86" s="65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6.5" customHeight="1">
      <c r="A87" s="40"/>
      <c r="B87" s="41"/>
      <c r="C87" s="42"/>
      <c r="D87" s="42"/>
      <c r="E87" s="78" t="str">
        <f>E9</f>
        <v>VON - Vedlejší a ostatní náklady stavby</v>
      </c>
      <c r="F87" s="42"/>
      <c r="G87" s="42"/>
      <c r="H87" s="42"/>
      <c r="I87" s="42"/>
      <c r="J87" s="42"/>
      <c r="K87" s="42"/>
      <c r="L87" s="65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65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2" customHeight="1">
      <c r="A89" s="40"/>
      <c r="B89" s="41"/>
      <c r="C89" s="33" t="s">
        <v>22</v>
      </c>
      <c r="D89" s="42"/>
      <c r="E89" s="42"/>
      <c r="F89" s="28" t="str">
        <f>F12</f>
        <v>Slezská Ostrava</v>
      </c>
      <c r="G89" s="42"/>
      <c r="H89" s="42"/>
      <c r="I89" s="33" t="s">
        <v>24</v>
      </c>
      <c r="J89" s="81" t="str">
        <f>IF(J12="","",J12)</f>
        <v>13. 3. 2020</v>
      </c>
      <c r="K89" s="42"/>
      <c r="L89" s="65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6.96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65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5.15" customHeight="1">
      <c r="A91" s="40"/>
      <c r="B91" s="41"/>
      <c r="C91" s="33" t="s">
        <v>30</v>
      </c>
      <c r="D91" s="42"/>
      <c r="E91" s="42"/>
      <c r="F91" s="28" t="str">
        <f>E15</f>
        <v>Statutární město Ostrava</v>
      </c>
      <c r="G91" s="42"/>
      <c r="H91" s="42"/>
      <c r="I91" s="33" t="s">
        <v>36</v>
      </c>
      <c r="J91" s="38" t="str">
        <f>E21</f>
        <v>PPS Kania, s.r.o</v>
      </c>
      <c r="K91" s="42"/>
      <c r="L91" s="65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5.15" customHeight="1">
      <c r="A92" s="40"/>
      <c r="B92" s="41"/>
      <c r="C92" s="33" t="s">
        <v>34</v>
      </c>
      <c r="D92" s="42"/>
      <c r="E92" s="42"/>
      <c r="F92" s="28" t="str">
        <f>IF(E18="","",E18)</f>
        <v>Vyplň údaj</v>
      </c>
      <c r="G92" s="42"/>
      <c r="H92" s="42"/>
      <c r="I92" s="33" t="s">
        <v>39</v>
      </c>
      <c r="J92" s="38" t="str">
        <f>E24</f>
        <v xml:space="preserve"> </v>
      </c>
      <c r="K92" s="42"/>
      <c r="L92" s="65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0.32" customHeight="1">
      <c r="A93" s="40"/>
      <c r="B93" s="41"/>
      <c r="C93" s="42"/>
      <c r="D93" s="42"/>
      <c r="E93" s="42"/>
      <c r="F93" s="42"/>
      <c r="G93" s="42"/>
      <c r="H93" s="42"/>
      <c r="I93" s="42"/>
      <c r="J93" s="42"/>
      <c r="K93" s="42"/>
      <c r="L93" s="65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29.28" customHeight="1">
      <c r="A94" s="40"/>
      <c r="B94" s="41"/>
      <c r="C94" s="187" t="s">
        <v>163</v>
      </c>
      <c r="D94" s="188"/>
      <c r="E94" s="188"/>
      <c r="F94" s="188"/>
      <c r="G94" s="188"/>
      <c r="H94" s="188"/>
      <c r="I94" s="188"/>
      <c r="J94" s="189" t="s">
        <v>164</v>
      </c>
      <c r="K94" s="188"/>
      <c r="L94" s="65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0.32" customHeight="1">
      <c r="A95" s="40"/>
      <c r="B95" s="41"/>
      <c r="C95" s="42"/>
      <c r="D95" s="42"/>
      <c r="E95" s="42"/>
      <c r="F95" s="42"/>
      <c r="G95" s="42"/>
      <c r="H95" s="42"/>
      <c r="I95" s="42"/>
      <c r="J95" s="42"/>
      <c r="K95" s="42"/>
      <c r="L95" s="65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22.8" customHeight="1">
      <c r="A96" s="40"/>
      <c r="B96" s="41"/>
      <c r="C96" s="190" t="s">
        <v>165</v>
      </c>
      <c r="D96" s="42"/>
      <c r="E96" s="42"/>
      <c r="F96" s="42"/>
      <c r="G96" s="42"/>
      <c r="H96" s="42"/>
      <c r="I96" s="42"/>
      <c r="J96" s="112">
        <f>J123</f>
        <v>0</v>
      </c>
      <c r="K96" s="42"/>
      <c r="L96" s="65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U96" s="18" t="s">
        <v>166</v>
      </c>
    </row>
    <row r="97" s="9" customFormat="1" ht="24.96" customHeight="1">
      <c r="A97" s="9"/>
      <c r="B97" s="191"/>
      <c r="C97" s="192"/>
      <c r="D97" s="193" t="s">
        <v>167</v>
      </c>
      <c r="E97" s="194"/>
      <c r="F97" s="194"/>
      <c r="G97" s="194"/>
      <c r="H97" s="194"/>
      <c r="I97" s="194"/>
      <c r="J97" s="195">
        <f>J124</f>
        <v>0</v>
      </c>
      <c r="K97" s="192"/>
      <c r="L97" s="19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7"/>
      <c r="C98" s="135"/>
      <c r="D98" s="198" t="s">
        <v>168</v>
      </c>
      <c r="E98" s="199"/>
      <c r="F98" s="199"/>
      <c r="G98" s="199"/>
      <c r="H98" s="199"/>
      <c r="I98" s="199"/>
      <c r="J98" s="200">
        <f>J125</f>
        <v>0</v>
      </c>
      <c r="K98" s="135"/>
      <c r="L98" s="20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7"/>
      <c r="C99" s="135"/>
      <c r="D99" s="198" t="s">
        <v>169</v>
      </c>
      <c r="E99" s="199"/>
      <c r="F99" s="199"/>
      <c r="G99" s="199"/>
      <c r="H99" s="199"/>
      <c r="I99" s="199"/>
      <c r="J99" s="200">
        <f>J132</f>
        <v>0</v>
      </c>
      <c r="K99" s="135"/>
      <c r="L99" s="20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7"/>
      <c r="C100" s="135"/>
      <c r="D100" s="198" t="s">
        <v>170</v>
      </c>
      <c r="E100" s="199"/>
      <c r="F100" s="199"/>
      <c r="G100" s="199"/>
      <c r="H100" s="199"/>
      <c r="I100" s="199"/>
      <c r="J100" s="200">
        <f>J135</f>
        <v>0</v>
      </c>
      <c r="K100" s="135"/>
      <c r="L100" s="20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7"/>
      <c r="C101" s="135"/>
      <c r="D101" s="198" t="s">
        <v>171</v>
      </c>
      <c r="E101" s="199"/>
      <c r="F101" s="199"/>
      <c r="G101" s="199"/>
      <c r="H101" s="199"/>
      <c r="I101" s="199"/>
      <c r="J101" s="200">
        <f>J140</f>
        <v>0</v>
      </c>
      <c r="K101" s="135"/>
      <c r="L101" s="20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7"/>
      <c r="C102" s="135"/>
      <c r="D102" s="198" t="s">
        <v>172</v>
      </c>
      <c r="E102" s="199"/>
      <c r="F102" s="199"/>
      <c r="G102" s="199"/>
      <c r="H102" s="199"/>
      <c r="I102" s="199"/>
      <c r="J102" s="200">
        <f>J145</f>
        <v>0</v>
      </c>
      <c r="K102" s="135"/>
      <c r="L102" s="20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7"/>
      <c r="C103" s="135"/>
      <c r="D103" s="198" t="s">
        <v>173</v>
      </c>
      <c r="E103" s="199"/>
      <c r="F103" s="199"/>
      <c r="G103" s="199"/>
      <c r="H103" s="199"/>
      <c r="I103" s="199"/>
      <c r="J103" s="200">
        <f>J148</f>
        <v>0</v>
      </c>
      <c r="K103" s="135"/>
      <c r="L103" s="20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40"/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65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</row>
    <row r="105" s="2" customFormat="1" ht="6.96" customHeight="1">
      <c r="A105" s="40"/>
      <c r="B105" s="68"/>
      <c r="C105" s="69"/>
      <c r="D105" s="69"/>
      <c r="E105" s="69"/>
      <c r="F105" s="69"/>
      <c r="G105" s="69"/>
      <c r="H105" s="69"/>
      <c r="I105" s="69"/>
      <c r="J105" s="69"/>
      <c r="K105" s="69"/>
      <c r="L105" s="65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</row>
    <row r="109" s="2" customFormat="1" ht="6.96" customHeight="1">
      <c r="A109" s="40"/>
      <c r="B109" s="70"/>
      <c r="C109" s="71"/>
      <c r="D109" s="71"/>
      <c r="E109" s="71"/>
      <c r="F109" s="71"/>
      <c r="G109" s="71"/>
      <c r="H109" s="71"/>
      <c r="I109" s="71"/>
      <c r="J109" s="71"/>
      <c r="K109" s="71"/>
      <c r="L109" s="65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</row>
    <row r="110" s="2" customFormat="1" ht="24.96" customHeight="1">
      <c r="A110" s="40"/>
      <c r="B110" s="41"/>
      <c r="C110" s="24" t="s">
        <v>174</v>
      </c>
      <c r="D110" s="42"/>
      <c r="E110" s="42"/>
      <c r="F110" s="42"/>
      <c r="G110" s="42"/>
      <c r="H110" s="42"/>
      <c r="I110" s="42"/>
      <c r="J110" s="42"/>
      <c r="K110" s="42"/>
      <c r="L110" s="65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</row>
    <row r="111" s="2" customFormat="1" ht="6.96" customHeight="1">
      <c r="A111" s="40"/>
      <c r="B111" s="41"/>
      <c r="C111" s="42"/>
      <c r="D111" s="42"/>
      <c r="E111" s="42"/>
      <c r="F111" s="42"/>
      <c r="G111" s="42"/>
      <c r="H111" s="42"/>
      <c r="I111" s="42"/>
      <c r="J111" s="42"/>
      <c r="K111" s="42"/>
      <c r="L111" s="65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</row>
    <row r="112" s="2" customFormat="1" ht="12" customHeight="1">
      <c r="A112" s="40"/>
      <c r="B112" s="41"/>
      <c r="C112" s="33" t="s">
        <v>16</v>
      </c>
      <c r="D112" s="42"/>
      <c r="E112" s="42"/>
      <c r="F112" s="42"/>
      <c r="G112" s="42"/>
      <c r="H112" s="42"/>
      <c r="I112" s="42"/>
      <c r="J112" s="42"/>
      <c r="K112" s="42"/>
      <c r="L112" s="65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</row>
    <row r="113" s="2" customFormat="1" ht="16.5" customHeight="1">
      <c r="A113" s="40"/>
      <c r="B113" s="41"/>
      <c r="C113" s="42"/>
      <c r="D113" s="42"/>
      <c r="E113" s="186" t="str">
        <f>E7</f>
        <v>SPORTOVNÍ HALA _ SLEZSKÁ OSTRAVA</v>
      </c>
      <c r="F113" s="33"/>
      <c r="G113" s="33"/>
      <c r="H113" s="33"/>
      <c r="I113" s="42"/>
      <c r="J113" s="42"/>
      <c r="K113" s="42"/>
      <c r="L113" s="65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</row>
    <row r="114" s="2" customFormat="1" ht="12" customHeight="1">
      <c r="A114" s="40"/>
      <c r="B114" s="41"/>
      <c r="C114" s="33" t="s">
        <v>160</v>
      </c>
      <c r="D114" s="42"/>
      <c r="E114" s="42"/>
      <c r="F114" s="42"/>
      <c r="G114" s="42"/>
      <c r="H114" s="42"/>
      <c r="I114" s="42"/>
      <c r="J114" s="42"/>
      <c r="K114" s="42"/>
      <c r="L114" s="65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</row>
    <row r="115" s="2" customFormat="1" ht="16.5" customHeight="1">
      <c r="A115" s="40"/>
      <c r="B115" s="41"/>
      <c r="C115" s="42"/>
      <c r="D115" s="42"/>
      <c r="E115" s="78" t="str">
        <f>E9</f>
        <v>VON - Vedlejší a ostatní náklady stavby</v>
      </c>
      <c r="F115" s="42"/>
      <c r="G115" s="42"/>
      <c r="H115" s="42"/>
      <c r="I115" s="42"/>
      <c r="J115" s="42"/>
      <c r="K115" s="42"/>
      <c r="L115" s="65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</row>
    <row r="116" s="2" customFormat="1" ht="6.96" customHeight="1">
      <c r="A116" s="40"/>
      <c r="B116" s="41"/>
      <c r="C116" s="42"/>
      <c r="D116" s="42"/>
      <c r="E116" s="42"/>
      <c r="F116" s="42"/>
      <c r="G116" s="42"/>
      <c r="H116" s="42"/>
      <c r="I116" s="42"/>
      <c r="J116" s="42"/>
      <c r="K116" s="42"/>
      <c r="L116" s="65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</row>
    <row r="117" s="2" customFormat="1" ht="12" customHeight="1">
      <c r="A117" s="40"/>
      <c r="B117" s="41"/>
      <c r="C117" s="33" t="s">
        <v>22</v>
      </c>
      <c r="D117" s="42"/>
      <c r="E117" s="42"/>
      <c r="F117" s="28" t="str">
        <f>F12</f>
        <v>Slezská Ostrava</v>
      </c>
      <c r="G117" s="42"/>
      <c r="H117" s="42"/>
      <c r="I117" s="33" t="s">
        <v>24</v>
      </c>
      <c r="J117" s="81" t="str">
        <f>IF(J12="","",J12)</f>
        <v>13. 3. 2020</v>
      </c>
      <c r="K117" s="42"/>
      <c r="L117" s="65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</row>
    <row r="118" s="2" customFormat="1" ht="6.96" customHeight="1">
      <c r="A118" s="40"/>
      <c r="B118" s="41"/>
      <c r="C118" s="42"/>
      <c r="D118" s="42"/>
      <c r="E118" s="42"/>
      <c r="F118" s="42"/>
      <c r="G118" s="42"/>
      <c r="H118" s="42"/>
      <c r="I118" s="42"/>
      <c r="J118" s="42"/>
      <c r="K118" s="42"/>
      <c r="L118" s="65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</row>
    <row r="119" s="2" customFormat="1" ht="15.15" customHeight="1">
      <c r="A119" s="40"/>
      <c r="B119" s="41"/>
      <c r="C119" s="33" t="s">
        <v>30</v>
      </c>
      <c r="D119" s="42"/>
      <c r="E119" s="42"/>
      <c r="F119" s="28" t="str">
        <f>E15</f>
        <v>Statutární město Ostrava</v>
      </c>
      <c r="G119" s="42"/>
      <c r="H119" s="42"/>
      <c r="I119" s="33" t="s">
        <v>36</v>
      </c>
      <c r="J119" s="38" t="str">
        <f>E21</f>
        <v>PPS Kania, s.r.o</v>
      </c>
      <c r="K119" s="42"/>
      <c r="L119" s="65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</row>
    <row r="120" s="2" customFormat="1" ht="15.15" customHeight="1">
      <c r="A120" s="40"/>
      <c r="B120" s="41"/>
      <c r="C120" s="33" t="s">
        <v>34</v>
      </c>
      <c r="D120" s="42"/>
      <c r="E120" s="42"/>
      <c r="F120" s="28" t="str">
        <f>IF(E18="","",E18)</f>
        <v>Vyplň údaj</v>
      </c>
      <c r="G120" s="42"/>
      <c r="H120" s="42"/>
      <c r="I120" s="33" t="s">
        <v>39</v>
      </c>
      <c r="J120" s="38" t="str">
        <f>E24</f>
        <v xml:space="preserve"> </v>
      </c>
      <c r="K120" s="42"/>
      <c r="L120" s="65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</row>
    <row r="121" s="2" customFormat="1" ht="10.32" customHeight="1">
      <c r="A121" s="40"/>
      <c r="B121" s="41"/>
      <c r="C121" s="42"/>
      <c r="D121" s="42"/>
      <c r="E121" s="42"/>
      <c r="F121" s="42"/>
      <c r="G121" s="42"/>
      <c r="H121" s="42"/>
      <c r="I121" s="42"/>
      <c r="J121" s="42"/>
      <c r="K121" s="42"/>
      <c r="L121" s="65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</row>
    <row r="122" s="11" customFormat="1" ht="29.28" customHeight="1">
      <c r="A122" s="202"/>
      <c r="B122" s="203"/>
      <c r="C122" s="204" t="s">
        <v>175</v>
      </c>
      <c r="D122" s="205" t="s">
        <v>68</v>
      </c>
      <c r="E122" s="205" t="s">
        <v>64</v>
      </c>
      <c r="F122" s="205" t="s">
        <v>65</v>
      </c>
      <c r="G122" s="205" t="s">
        <v>176</v>
      </c>
      <c r="H122" s="205" t="s">
        <v>177</v>
      </c>
      <c r="I122" s="205" t="s">
        <v>178</v>
      </c>
      <c r="J122" s="205" t="s">
        <v>164</v>
      </c>
      <c r="K122" s="206" t="s">
        <v>179</v>
      </c>
      <c r="L122" s="207"/>
      <c r="M122" s="102" t="s">
        <v>1</v>
      </c>
      <c r="N122" s="103" t="s">
        <v>47</v>
      </c>
      <c r="O122" s="103" t="s">
        <v>180</v>
      </c>
      <c r="P122" s="103" t="s">
        <v>181</v>
      </c>
      <c r="Q122" s="103" t="s">
        <v>182</v>
      </c>
      <c r="R122" s="103" t="s">
        <v>183</v>
      </c>
      <c r="S122" s="103" t="s">
        <v>184</v>
      </c>
      <c r="T122" s="104" t="s">
        <v>185</v>
      </c>
      <c r="U122" s="202"/>
      <c r="V122" s="202"/>
      <c r="W122" s="202"/>
      <c r="X122" s="202"/>
      <c r="Y122" s="202"/>
      <c r="Z122" s="202"/>
      <c r="AA122" s="202"/>
      <c r="AB122" s="202"/>
      <c r="AC122" s="202"/>
      <c r="AD122" s="202"/>
      <c r="AE122" s="202"/>
    </row>
    <row r="123" s="2" customFormat="1" ht="22.8" customHeight="1">
      <c r="A123" s="40"/>
      <c r="B123" s="41"/>
      <c r="C123" s="109" t="s">
        <v>186</v>
      </c>
      <c r="D123" s="42"/>
      <c r="E123" s="42"/>
      <c r="F123" s="42"/>
      <c r="G123" s="42"/>
      <c r="H123" s="42"/>
      <c r="I123" s="42"/>
      <c r="J123" s="208">
        <f>BK123</f>
        <v>0</v>
      </c>
      <c r="K123" s="42"/>
      <c r="L123" s="46"/>
      <c r="M123" s="105"/>
      <c r="N123" s="209"/>
      <c r="O123" s="106"/>
      <c r="P123" s="210">
        <f>P124</f>
        <v>0</v>
      </c>
      <c r="Q123" s="106"/>
      <c r="R123" s="210">
        <f>R124</f>
        <v>0</v>
      </c>
      <c r="S123" s="106"/>
      <c r="T123" s="211">
        <f>T124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8" t="s">
        <v>82</v>
      </c>
      <c r="AU123" s="18" t="s">
        <v>166</v>
      </c>
      <c r="BK123" s="212">
        <f>BK124</f>
        <v>0</v>
      </c>
    </row>
    <row r="124" s="12" customFormat="1" ht="25.92" customHeight="1">
      <c r="A124" s="12"/>
      <c r="B124" s="213"/>
      <c r="C124" s="214"/>
      <c r="D124" s="215" t="s">
        <v>82</v>
      </c>
      <c r="E124" s="216" t="s">
        <v>187</v>
      </c>
      <c r="F124" s="216" t="s">
        <v>187</v>
      </c>
      <c r="G124" s="214"/>
      <c r="H124" s="214"/>
      <c r="I124" s="217"/>
      <c r="J124" s="218">
        <f>BK124</f>
        <v>0</v>
      </c>
      <c r="K124" s="214"/>
      <c r="L124" s="219"/>
      <c r="M124" s="220"/>
      <c r="N124" s="221"/>
      <c r="O124" s="221"/>
      <c r="P124" s="222">
        <f>P125+P132+P135+P140+P145+P148</f>
        <v>0</v>
      </c>
      <c r="Q124" s="221"/>
      <c r="R124" s="222">
        <f>R125+R132+R135+R140+R145+R148</f>
        <v>0</v>
      </c>
      <c r="S124" s="221"/>
      <c r="T124" s="223">
        <f>T125+T132+T135+T140+T145+T148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4" t="s">
        <v>188</v>
      </c>
      <c r="AT124" s="225" t="s">
        <v>82</v>
      </c>
      <c r="AU124" s="225" t="s">
        <v>83</v>
      </c>
      <c r="AY124" s="224" t="s">
        <v>189</v>
      </c>
      <c r="BK124" s="226">
        <f>BK125+BK132+BK135+BK140+BK145+BK148</f>
        <v>0</v>
      </c>
    </row>
    <row r="125" s="12" customFormat="1" ht="22.8" customHeight="1">
      <c r="A125" s="12"/>
      <c r="B125" s="213"/>
      <c r="C125" s="214"/>
      <c r="D125" s="215" t="s">
        <v>82</v>
      </c>
      <c r="E125" s="227" t="s">
        <v>190</v>
      </c>
      <c r="F125" s="227" t="s">
        <v>191</v>
      </c>
      <c r="G125" s="214"/>
      <c r="H125" s="214"/>
      <c r="I125" s="217"/>
      <c r="J125" s="228">
        <f>BK125</f>
        <v>0</v>
      </c>
      <c r="K125" s="214"/>
      <c r="L125" s="219"/>
      <c r="M125" s="220"/>
      <c r="N125" s="221"/>
      <c r="O125" s="221"/>
      <c r="P125" s="222">
        <f>SUM(P126:P131)</f>
        <v>0</v>
      </c>
      <c r="Q125" s="221"/>
      <c r="R125" s="222">
        <f>SUM(R126:R131)</f>
        <v>0</v>
      </c>
      <c r="S125" s="221"/>
      <c r="T125" s="223">
        <f>SUM(T126:T131)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4" t="s">
        <v>188</v>
      </c>
      <c r="AT125" s="225" t="s">
        <v>82</v>
      </c>
      <c r="AU125" s="225" t="s">
        <v>91</v>
      </c>
      <c r="AY125" s="224" t="s">
        <v>189</v>
      </c>
      <c r="BK125" s="226">
        <f>SUM(BK126:BK131)</f>
        <v>0</v>
      </c>
    </row>
    <row r="126" s="2" customFormat="1" ht="16.5" customHeight="1">
      <c r="A126" s="40"/>
      <c r="B126" s="41"/>
      <c r="C126" s="229" t="s">
        <v>91</v>
      </c>
      <c r="D126" s="229" t="s">
        <v>192</v>
      </c>
      <c r="E126" s="230" t="s">
        <v>193</v>
      </c>
      <c r="F126" s="231" t="s">
        <v>194</v>
      </c>
      <c r="G126" s="232" t="s">
        <v>195</v>
      </c>
      <c r="H126" s="233">
        <v>1</v>
      </c>
      <c r="I126" s="234"/>
      <c r="J126" s="235">
        <f>ROUND(I126*H126,2)</f>
        <v>0</v>
      </c>
      <c r="K126" s="231" t="s">
        <v>196</v>
      </c>
      <c r="L126" s="46"/>
      <c r="M126" s="236" t="s">
        <v>1</v>
      </c>
      <c r="N126" s="237" t="s">
        <v>48</v>
      </c>
      <c r="O126" s="93"/>
      <c r="P126" s="238">
        <f>O126*H126</f>
        <v>0</v>
      </c>
      <c r="Q126" s="238">
        <v>0</v>
      </c>
      <c r="R126" s="238">
        <f>Q126*H126</f>
        <v>0</v>
      </c>
      <c r="S126" s="238">
        <v>0</v>
      </c>
      <c r="T126" s="239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40" t="s">
        <v>197</v>
      </c>
      <c r="AT126" s="240" t="s">
        <v>192</v>
      </c>
      <c r="AU126" s="240" t="s">
        <v>93</v>
      </c>
      <c r="AY126" s="18" t="s">
        <v>189</v>
      </c>
      <c r="BE126" s="241">
        <f>IF(N126="základní",J126,0)</f>
        <v>0</v>
      </c>
      <c r="BF126" s="241">
        <f>IF(N126="snížená",J126,0)</f>
        <v>0</v>
      </c>
      <c r="BG126" s="241">
        <f>IF(N126="zákl. přenesená",J126,0)</f>
        <v>0</v>
      </c>
      <c r="BH126" s="241">
        <f>IF(N126="sníž. přenesená",J126,0)</f>
        <v>0</v>
      </c>
      <c r="BI126" s="241">
        <f>IF(N126="nulová",J126,0)</f>
        <v>0</v>
      </c>
      <c r="BJ126" s="18" t="s">
        <v>91</v>
      </c>
      <c r="BK126" s="241">
        <f>ROUND(I126*H126,2)</f>
        <v>0</v>
      </c>
      <c r="BL126" s="18" t="s">
        <v>197</v>
      </c>
      <c r="BM126" s="240" t="s">
        <v>198</v>
      </c>
    </row>
    <row r="127" s="2" customFormat="1">
      <c r="A127" s="40"/>
      <c r="B127" s="41"/>
      <c r="C127" s="42"/>
      <c r="D127" s="242" t="s">
        <v>199</v>
      </c>
      <c r="E127" s="42"/>
      <c r="F127" s="243" t="s">
        <v>200</v>
      </c>
      <c r="G127" s="42"/>
      <c r="H127" s="42"/>
      <c r="I127" s="244"/>
      <c r="J127" s="42"/>
      <c r="K127" s="42"/>
      <c r="L127" s="46"/>
      <c r="M127" s="245"/>
      <c r="N127" s="246"/>
      <c r="O127" s="93"/>
      <c r="P127" s="93"/>
      <c r="Q127" s="93"/>
      <c r="R127" s="93"/>
      <c r="S127" s="93"/>
      <c r="T127" s="94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8" t="s">
        <v>199</v>
      </c>
      <c r="AU127" s="18" t="s">
        <v>93</v>
      </c>
    </row>
    <row r="128" s="2" customFormat="1" ht="16.5" customHeight="1">
      <c r="A128" s="40"/>
      <c r="B128" s="41"/>
      <c r="C128" s="229" t="s">
        <v>93</v>
      </c>
      <c r="D128" s="229" t="s">
        <v>192</v>
      </c>
      <c r="E128" s="230" t="s">
        <v>201</v>
      </c>
      <c r="F128" s="231" t="s">
        <v>202</v>
      </c>
      <c r="G128" s="232" t="s">
        <v>195</v>
      </c>
      <c r="H128" s="233">
        <v>1</v>
      </c>
      <c r="I128" s="234"/>
      <c r="J128" s="235">
        <f>ROUND(I128*H128,2)</f>
        <v>0</v>
      </c>
      <c r="K128" s="231" t="s">
        <v>196</v>
      </c>
      <c r="L128" s="46"/>
      <c r="M128" s="236" t="s">
        <v>1</v>
      </c>
      <c r="N128" s="237" t="s">
        <v>48</v>
      </c>
      <c r="O128" s="93"/>
      <c r="P128" s="238">
        <f>O128*H128</f>
        <v>0</v>
      </c>
      <c r="Q128" s="238">
        <v>0</v>
      </c>
      <c r="R128" s="238">
        <f>Q128*H128</f>
        <v>0</v>
      </c>
      <c r="S128" s="238">
        <v>0</v>
      </c>
      <c r="T128" s="239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40" t="s">
        <v>197</v>
      </c>
      <c r="AT128" s="240" t="s">
        <v>192</v>
      </c>
      <c r="AU128" s="240" t="s">
        <v>93</v>
      </c>
      <c r="AY128" s="18" t="s">
        <v>189</v>
      </c>
      <c r="BE128" s="241">
        <f>IF(N128="základní",J128,0)</f>
        <v>0</v>
      </c>
      <c r="BF128" s="241">
        <f>IF(N128="snížená",J128,0)</f>
        <v>0</v>
      </c>
      <c r="BG128" s="241">
        <f>IF(N128="zákl. přenesená",J128,0)</f>
        <v>0</v>
      </c>
      <c r="BH128" s="241">
        <f>IF(N128="sníž. přenesená",J128,0)</f>
        <v>0</v>
      </c>
      <c r="BI128" s="241">
        <f>IF(N128="nulová",J128,0)</f>
        <v>0</v>
      </c>
      <c r="BJ128" s="18" t="s">
        <v>91</v>
      </c>
      <c r="BK128" s="241">
        <f>ROUND(I128*H128,2)</f>
        <v>0</v>
      </c>
      <c r="BL128" s="18" t="s">
        <v>197</v>
      </c>
      <c r="BM128" s="240" t="s">
        <v>203</v>
      </c>
    </row>
    <row r="129" s="2" customFormat="1">
      <c r="A129" s="40"/>
      <c r="B129" s="41"/>
      <c r="C129" s="42"/>
      <c r="D129" s="242" t="s">
        <v>199</v>
      </c>
      <c r="E129" s="42"/>
      <c r="F129" s="243" t="s">
        <v>204</v>
      </c>
      <c r="G129" s="42"/>
      <c r="H129" s="42"/>
      <c r="I129" s="244"/>
      <c r="J129" s="42"/>
      <c r="K129" s="42"/>
      <c r="L129" s="46"/>
      <c r="M129" s="245"/>
      <c r="N129" s="246"/>
      <c r="O129" s="93"/>
      <c r="P129" s="93"/>
      <c r="Q129" s="93"/>
      <c r="R129" s="93"/>
      <c r="S129" s="93"/>
      <c r="T129" s="94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8" t="s">
        <v>199</v>
      </c>
      <c r="AU129" s="18" t="s">
        <v>93</v>
      </c>
    </row>
    <row r="130" s="2" customFormat="1" ht="16.5" customHeight="1">
      <c r="A130" s="40"/>
      <c r="B130" s="41"/>
      <c r="C130" s="229" t="s">
        <v>109</v>
      </c>
      <c r="D130" s="229" t="s">
        <v>192</v>
      </c>
      <c r="E130" s="230" t="s">
        <v>205</v>
      </c>
      <c r="F130" s="231" t="s">
        <v>206</v>
      </c>
      <c r="G130" s="232" t="s">
        <v>195</v>
      </c>
      <c r="H130" s="233">
        <v>1</v>
      </c>
      <c r="I130" s="234"/>
      <c r="J130" s="235">
        <f>ROUND(I130*H130,2)</f>
        <v>0</v>
      </c>
      <c r="K130" s="231" t="s">
        <v>196</v>
      </c>
      <c r="L130" s="46"/>
      <c r="M130" s="236" t="s">
        <v>1</v>
      </c>
      <c r="N130" s="237" t="s">
        <v>48</v>
      </c>
      <c r="O130" s="93"/>
      <c r="P130" s="238">
        <f>O130*H130</f>
        <v>0</v>
      </c>
      <c r="Q130" s="238">
        <v>0</v>
      </c>
      <c r="R130" s="238">
        <f>Q130*H130</f>
        <v>0</v>
      </c>
      <c r="S130" s="238">
        <v>0</v>
      </c>
      <c r="T130" s="239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40" t="s">
        <v>197</v>
      </c>
      <c r="AT130" s="240" t="s">
        <v>192</v>
      </c>
      <c r="AU130" s="240" t="s">
        <v>93</v>
      </c>
      <c r="AY130" s="18" t="s">
        <v>189</v>
      </c>
      <c r="BE130" s="241">
        <f>IF(N130="základní",J130,0)</f>
        <v>0</v>
      </c>
      <c r="BF130" s="241">
        <f>IF(N130="snížená",J130,0)</f>
        <v>0</v>
      </c>
      <c r="BG130" s="241">
        <f>IF(N130="zákl. přenesená",J130,0)</f>
        <v>0</v>
      </c>
      <c r="BH130" s="241">
        <f>IF(N130="sníž. přenesená",J130,0)</f>
        <v>0</v>
      </c>
      <c r="BI130" s="241">
        <f>IF(N130="nulová",J130,0)</f>
        <v>0</v>
      </c>
      <c r="BJ130" s="18" t="s">
        <v>91</v>
      </c>
      <c r="BK130" s="241">
        <f>ROUND(I130*H130,2)</f>
        <v>0</v>
      </c>
      <c r="BL130" s="18" t="s">
        <v>197</v>
      </c>
      <c r="BM130" s="240" t="s">
        <v>207</v>
      </c>
    </row>
    <row r="131" s="2" customFormat="1">
      <c r="A131" s="40"/>
      <c r="B131" s="41"/>
      <c r="C131" s="42"/>
      <c r="D131" s="242" t="s">
        <v>199</v>
      </c>
      <c r="E131" s="42"/>
      <c r="F131" s="243" t="s">
        <v>208</v>
      </c>
      <c r="G131" s="42"/>
      <c r="H131" s="42"/>
      <c r="I131" s="244"/>
      <c r="J131" s="42"/>
      <c r="K131" s="42"/>
      <c r="L131" s="46"/>
      <c r="M131" s="245"/>
      <c r="N131" s="246"/>
      <c r="O131" s="93"/>
      <c r="P131" s="93"/>
      <c r="Q131" s="93"/>
      <c r="R131" s="93"/>
      <c r="S131" s="93"/>
      <c r="T131" s="94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8" t="s">
        <v>199</v>
      </c>
      <c r="AU131" s="18" t="s">
        <v>93</v>
      </c>
    </row>
    <row r="132" s="12" customFormat="1" ht="22.8" customHeight="1">
      <c r="A132" s="12"/>
      <c r="B132" s="213"/>
      <c r="C132" s="214"/>
      <c r="D132" s="215" t="s">
        <v>82</v>
      </c>
      <c r="E132" s="227" t="s">
        <v>209</v>
      </c>
      <c r="F132" s="227" t="s">
        <v>210</v>
      </c>
      <c r="G132" s="214"/>
      <c r="H132" s="214"/>
      <c r="I132" s="217"/>
      <c r="J132" s="228">
        <f>BK132</f>
        <v>0</v>
      </c>
      <c r="K132" s="214"/>
      <c r="L132" s="219"/>
      <c r="M132" s="220"/>
      <c r="N132" s="221"/>
      <c r="O132" s="221"/>
      <c r="P132" s="222">
        <f>SUM(P133:P134)</f>
        <v>0</v>
      </c>
      <c r="Q132" s="221"/>
      <c r="R132" s="222">
        <f>SUM(R133:R134)</f>
        <v>0</v>
      </c>
      <c r="S132" s="221"/>
      <c r="T132" s="223">
        <f>SUM(T133:T134)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24" t="s">
        <v>188</v>
      </c>
      <c r="AT132" s="225" t="s">
        <v>82</v>
      </c>
      <c r="AU132" s="225" t="s">
        <v>91</v>
      </c>
      <c r="AY132" s="224" t="s">
        <v>189</v>
      </c>
      <c r="BK132" s="226">
        <f>SUM(BK133:BK134)</f>
        <v>0</v>
      </c>
    </row>
    <row r="133" s="2" customFormat="1" ht="16.5" customHeight="1">
      <c r="A133" s="40"/>
      <c r="B133" s="41"/>
      <c r="C133" s="229" t="s">
        <v>211</v>
      </c>
      <c r="D133" s="229" t="s">
        <v>192</v>
      </c>
      <c r="E133" s="230" t="s">
        <v>212</v>
      </c>
      <c r="F133" s="231" t="s">
        <v>213</v>
      </c>
      <c r="G133" s="232" t="s">
        <v>195</v>
      </c>
      <c r="H133" s="233">
        <v>1</v>
      </c>
      <c r="I133" s="234"/>
      <c r="J133" s="235">
        <f>ROUND(I133*H133,2)</f>
        <v>0</v>
      </c>
      <c r="K133" s="231" t="s">
        <v>196</v>
      </c>
      <c r="L133" s="46"/>
      <c r="M133" s="236" t="s">
        <v>1</v>
      </c>
      <c r="N133" s="237" t="s">
        <v>48</v>
      </c>
      <c r="O133" s="93"/>
      <c r="P133" s="238">
        <f>O133*H133</f>
        <v>0</v>
      </c>
      <c r="Q133" s="238">
        <v>0</v>
      </c>
      <c r="R133" s="238">
        <f>Q133*H133</f>
        <v>0</v>
      </c>
      <c r="S133" s="238">
        <v>0</v>
      </c>
      <c r="T133" s="239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40" t="s">
        <v>197</v>
      </c>
      <c r="AT133" s="240" t="s">
        <v>192</v>
      </c>
      <c r="AU133" s="240" t="s">
        <v>93</v>
      </c>
      <c r="AY133" s="18" t="s">
        <v>189</v>
      </c>
      <c r="BE133" s="241">
        <f>IF(N133="základní",J133,0)</f>
        <v>0</v>
      </c>
      <c r="BF133" s="241">
        <f>IF(N133="snížená",J133,0)</f>
        <v>0</v>
      </c>
      <c r="BG133" s="241">
        <f>IF(N133="zákl. přenesená",J133,0)</f>
        <v>0</v>
      </c>
      <c r="BH133" s="241">
        <f>IF(N133="sníž. přenesená",J133,0)</f>
        <v>0</v>
      </c>
      <c r="BI133" s="241">
        <f>IF(N133="nulová",J133,0)</f>
        <v>0</v>
      </c>
      <c r="BJ133" s="18" t="s">
        <v>91</v>
      </c>
      <c r="BK133" s="241">
        <f>ROUND(I133*H133,2)</f>
        <v>0</v>
      </c>
      <c r="BL133" s="18" t="s">
        <v>197</v>
      </c>
      <c r="BM133" s="240" t="s">
        <v>214</v>
      </c>
    </row>
    <row r="134" s="2" customFormat="1">
      <c r="A134" s="40"/>
      <c r="B134" s="41"/>
      <c r="C134" s="42"/>
      <c r="D134" s="242" t="s">
        <v>199</v>
      </c>
      <c r="E134" s="42"/>
      <c r="F134" s="243" t="s">
        <v>215</v>
      </c>
      <c r="G134" s="42"/>
      <c r="H134" s="42"/>
      <c r="I134" s="244"/>
      <c r="J134" s="42"/>
      <c r="K134" s="42"/>
      <c r="L134" s="46"/>
      <c r="M134" s="245"/>
      <c r="N134" s="246"/>
      <c r="O134" s="93"/>
      <c r="P134" s="93"/>
      <c r="Q134" s="93"/>
      <c r="R134" s="93"/>
      <c r="S134" s="93"/>
      <c r="T134" s="94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8" t="s">
        <v>199</v>
      </c>
      <c r="AU134" s="18" t="s">
        <v>93</v>
      </c>
    </row>
    <row r="135" s="12" customFormat="1" ht="22.8" customHeight="1">
      <c r="A135" s="12"/>
      <c r="B135" s="213"/>
      <c r="C135" s="214"/>
      <c r="D135" s="215" t="s">
        <v>82</v>
      </c>
      <c r="E135" s="227" t="s">
        <v>216</v>
      </c>
      <c r="F135" s="227" t="s">
        <v>217</v>
      </c>
      <c r="G135" s="214"/>
      <c r="H135" s="214"/>
      <c r="I135" s="217"/>
      <c r="J135" s="228">
        <f>BK135</f>
        <v>0</v>
      </c>
      <c r="K135" s="214"/>
      <c r="L135" s="219"/>
      <c r="M135" s="220"/>
      <c r="N135" s="221"/>
      <c r="O135" s="221"/>
      <c r="P135" s="222">
        <f>SUM(P136:P139)</f>
        <v>0</v>
      </c>
      <c r="Q135" s="221"/>
      <c r="R135" s="222">
        <f>SUM(R136:R139)</f>
        <v>0</v>
      </c>
      <c r="S135" s="221"/>
      <c r="T135" s="223">
        <f>SUM(T136:T139)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24" t="s">
        <v>188</v>
      </c>
      <c r="AT135" s="225" t="s">
        <v>82</v>
      </c>
      <c r="AU135" s="225" t="s">
        <v>91</v>
      </c>
      <c r="AY135" s="224" t="s">
        <v>189</v>
      </c>
      <c r="BK135" s="226">
        <f>SUM(BK136:BK139)</f>
        <v>0</v>
      </c>
    </row>
    <row r="136" s="2" customFormat="1" ht="16.5" customHeight="1">
      <c r="A136" s="40"/>
      <c r="B136" s="41"/>
      <c r="C136" s="229" t="s">
        <v>188</v>
      </c>
      <c r="D136" s="229" t="s">
        <v>192</v>
      </c>
      <c r="E136" s="230" t="s">
        <v>218</v>
      </c>
      <c r="F136" s="231" t="s">
        <v>219</v>
      </c>
      <c r="G136" s="232" t="s">
        <v>195</v>
      </c>
      <c r="H136" s="233">
        <v>1</v>
      </c>
      <c r="I136" s="234"/>
      <c r="J136" s="235">
        <f>ROUND(I136*H136,2)</f>
        <v>0</v>
      </c>
      <c r="K136" s="231" t="s">
        <v>196</v>
      </c>
      <c r="L136" s="46"/>
      <c r="M136" s="236" t="s">
        <v>1</v>
      </c>
      <c r="N136" s="237" t="s">
        <v>48</v>
      </c>
      <c r="O136" s="93"/>
      <c r="P136" s="238">
        <f>O136*H136</f>
        <v>0</v>
      </c>
      <c r="Q136" s="238">
        <v>0</v>
      </c>
      <c r="R136" s="238">
        <f>Q136*H136</f>
        <v>0</v>
      </c>
      <c r="S136" s="238">
        <v>0</v>
      </c>
      <c r="T136" s="239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40" t="s">
        <v>197</v>
      </c>
      <c r="AT136" s="240" t="s">
        <v>192</v>
      </c>
      <c r="AU136" s="240" t="s">
        <v>93</v>
      </c>
      <c r="AY136" s="18" t="s">
        <v>189</v>
      </c>
      <c r="BE136" s="241">
        <f>IF(N136="základní",J136,0)</f>
        <v>0</v>
      </c>
      <c r="BF136" s="241">
        <f>IF(N136="snížená",J136,0)</f>
        <v>0</v>
      </c>
      <c r="BG136" s="241">
        <f>IF(N136="zákl. přenesená",J136,0)</f>
        <v>0</v>
      </c>
      <c r="BH136" s="241">
        <f>IF(N136="sníž. přenesená",J136,0)</f>
        <v>0</v>
      </c>
      <c r="BI136" s="241">
        <f>IF(N136="nulová",J136,0)</f>
        <v>0</v>
      </c>
      <c r="BJ136" s="18" t="s">
        <v>91</v>
      </c>
      <c r="BK136" s="241">
        <f>ROUND(I136*H136,2)</f>
        <v>0</v>
      </c>
      <c r="BL136" s="18" t="s">
        <v>197</v>
      </c>
      <c r="BM136" s="240" t="s">
        <v>220</v>
      </c>
    </row>
    <row r="137" s="2" customFormat="1">
      <c r="A137" s="40"/>
      <c r="B137" s="41"/>
      <c r="C137" s="42"/>
      <c r="D137" s="242" t="s">
        <v>199</v>
      </c>
      <c r="E137" s="42"/>
      <c r="F137" s="243" t="s">
        <v>221</v>
      </c>
      <c r="G137" s="42"/>
      <c r="H137" s="42"/>
      <c r="I137" s="244"/>
      <c r="J137" s="42"/>
      <c r="K137" s="42"/>
      <c r="L137" s="46"/>
      <c r="M137" s="245"/>
      <c r="N137" s="246"/>
      <c r="O137" s="93"/>
      <c r="P137" s="93"/>
      <c r="Q137" s="93"/>
      <c r="R137" s="93"/>
      <c r="S137" s="93"/>
      <c r="T137" s="94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8" t="s">
        <v>199</v>
      </c>
      <c r="AU137" s="18" t="s">
        <v>93</v>
      </c>
    </row>
    <row r="138" s="2" customFormat="1" ht="16.5" customHeight="1">
      <c r="A138" s="40"/>
      <c r="B138" s="41"/>
      <c r="C138" s="229" t="s">
        <v>222</v>
      </c>
      <c r="D138" s="229" t="s">
        <v>192</v>
      </c>
      <c r="E138" s="230" t="s">
        <v>223</v>
      </c>
      <c r="F138" s="231" t="s">
        <v>224</v>
      </c>
      <c r="G138" s="232" t="s">
        <v>195</v>
      </c>
      <c r="H138" s="233">
        <v>1</v>
      </c>
      <c r="I138" s="234"/>
      <c r="J138" s="235">
        <f>ROUND(I138*H138,2)</f>
        <v>0</v>
      </c>
      <c r="K138" s="231" t="s">
        <v>196</v>
      </c>
      <c r="L138" s="46"/>
      <c r="M138" s="236" t="s">
        <v>1</v>
      </c>
      <c r="N138" s="237" t="s">
        <v>48</v>
      </c>
      <c r="O138" s="93"/>
      <c r="P138" s="238">
        <f>O138*H138</f>
        <v>0</v>
      </c>
      <c r="Q138" s="238">
        <v>0</v>
      </c>
      <c r="R138" s="238">
        <f>Q138*H138</f>
        <v>0</v>
      </c>
      <c r="S138" s="238">
        <v>0</v>
      </c>
      <c r="T138" s="239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40" t="s">
        <v>197</v>
      </c>
      <c r="AT138" s="240" t="s">
        <v>192</v>
      </c>
      <c r="AU138" s="240" t="s">
        <v>93</v>
      </c>
      <c r="AY138" s="18" t="s">
        <v>189</v>
      </c>
      <c r="BE138" s="241">
        <f>IF(N138="základní",J138,0)</f>
        <v>0</v>
      </c>
      <c r="BF138" s="241">
        <f>IF(N138="snížená",J138,0)</f>
        <v>0</v>
      </c>
      <c r="BG138" s="241">
        <f>IF(N138="zákl. přenesená",J138,0)</f>
        <v>0</v>
      </c>
      <c r="BH138" s="241">
        <f>IF(N138="sníž. přenesená",J138,0)</f>
        <v>0</v>
      </c>
      <c r="BI138" s="241">
        <f>IF(N138="nulová",J138,0)</f>
        <v>0</v>
      </c>
      <c r="BJ138" s="18" t="s">
        <v>91</v>
      </c>
      <c r="BK138" s="241">
        <f>ROUND(I138*H138,2)</f>
        <v>0</v>
      </c>
      <c r="BL138" s="18" t="s">
        <v>197</v>
      </c>
      <c r="BM138" s="240" t="s">
        <v>225</v>
      </c>
    </row>
    <row r="139" s="2" customFormat="1">
      <c r="A139" s="40"/>
      <c r="B139" s="41"/>
      <c r="C139" s="42"/>
      <c r="D139" s="242" t="s">
        <v>199</v>
      </c>
      <c r="E139" s="42"/>
      <c r="F139" s="243" t="s">
        <v>226</v>
      </c>
      <c r="G139" s="42"/>
      <c r="H139" s="42"/>
      <c r="I139" s="244"/>
      <c r="J139" s="42"/>
      <c r="K139" s="42"/>
      <c r="L139" s="46"/>
      <c r="M139" s="245"/>
      <c r="N139" s="246"/>
      <c r="O139" s="93"/>
      <c r="P139" s="93"/>
      <c r="Q139" s="93"/>
      <c r="R139" s="93"/>
      <c r="S139" s="93"/>
      <c r="T139" s="94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8" t="s">
        <v>199</v>
      </c>
      <c r="AU139" s="18" t="s">
        <v>93</v>
      </c>
    </row>
    <row r="140" s="12" customFormat="1" ht="22.8" customHeight="1">
      <c r="A140" s="12"/>
      <c r="B140" s="213"/>
      <c r="C140" s="214"/>
      <c r="D140" s="215" t="s">
        <v>82</v>
      </c>
      <c r="E140" s="227" t="s">
        <v>227</v>
      </c>
      <c r="F140" s="227" t="s">
        <v>228</v>
      </c>
      <c r="G140" s="214"/>
      <c r="H140" s="214"/>
      <c r="I140" s="217"/>
      <c r="J140" s="228">
        <f>BK140</f>
        <v>0</v>
      </c>
      <c r="K140" s="214"/>
      <c r="L140" s="219"/>
      <c r="M140" s="220"/>
      <c r="N140" s="221"/>
      <c r="O140" s="221"/>
      <c r="P140" s="222">
        <f>SUM(P141:P144)</f>
        <v>0</v>
      </c>
      <c r="Q140" s="221"/>
      <c r="R140" s="222">
        <f>SUM(R141:R144)</f>
        <v>0</v>
      </c>
      <c r="S140" s="221"/>
      <c r="T140" s="223">
        <f>SUM(T141:T144)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24" t="s">
        <v>188</v>
      </c>
      <c r="AT140" s="225" t="s">
        <v>82</v>
      </c>
      <c r="AU140" s="225" t="s">
        <v>91</v>
      </c>
      <c r="AY140" s="224" t="s">
        <v>189</v>
      </c>
      <c r="BK140" s="226">
        <f>SUM(BK141:BK144)</f>
        <v>0</v>
      </c>
    </row>
    <row r="141" s="2" customFormat="1" ht="16.5" customHeight="1">
      <c r="A141" s="40"/>
      <c r="B141" s="41"/>
      <c r="C141" s="229" t="s">
        <v>229</v>
      </c>
      <c r="D141" s="229" t="s">
        <v>192</v>
      </c>
      <c r="E141" s="230" t="s">
        <v>230</v>
      </c>
      <c r="F141" s="231" t="s">
        <v>231</v>
      </c>
      <c r="G141" s="232" t="s">
        <v>195</v>
      </c>
      <c r="H141" s="233">
        <v>1</v>
      </c>
      <c r="I141" s="234"/>
      <c r="J141" s="235">
        <f>ROUND(I141*H141,2)</f>
        <v>0</v>
      </c>
      <c r="K141" s="231" t="s">
        <v>196</v>
      </c>
      <c r="L141" s="46"/>
      <c r="M141" s="236" t="s">
        <v>1</v>
      </c>
      <c r="N141" s="237" t="s">
        <v>48</v>
      </c>
      <c r="O141" s="93"/>
      <c r="P141" s="238">
        <f>O141*H141</f>
        <v>0</v>
      </c>
      <c r="Q141" s="238">
        <v>0</v>
      </c>
      <c r="R141" s="238">
        <f>Q141*H141</f>
        <v>0</v>
      </c>
      <c r="S141" s="238">
        <v>0</v>
      </c>
      <c r="T141" s="239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40" t="s">
        <v>197</v>
      </c>
      <c r="AT141" s="240" t="s">
        <v>192</v>
      </c>
      <c r="AU141" s="240" t="s">
        <v>93</v>
      </c>
      <c r="AY141" s="18" t="s">
        <v>189</v>
      </c>
      <c r="BE141" s="241">
        <f>IF(N141="základní",J141,0)</f>
        <v>0</v>
      </c>
      <c r="BF141" s="241">
        <f>IF(N141="snížená",J141,0)</f>
        <v>0</v>
      </c>
      <c r="BG141" s="241">
        <f>IF(N141="zákl. přenesená",J141,0)</f>
        <v>0</v>
      </c>
      <c r="BH141" s="241">
        <f>IF(N141="sníž. přenesená",J141,0)</f>
        <v>0</v>
      </c>
      <c r="BI141" s="241">
        <f>IF(N141="nulová",J141,0)</f>
        <v>0</v>
      </c>
      <c r="BJ141" s="18" t="s">
        <v>91</v>
      </c>
      <c r="BK141" s="241">
        <f>ROUND(I141*H141,2)</f>
        <v>0</v>
      </c>
      <c r="BL141" s="18" t="s">
        <v>197</v>
      </c>
      <c r="BM141" s="240" t="s">
        <v>232</v>
      </c>
    </row>
    <row r="142" s="2" customFormat="1">
      <c r="A142" s="40"/>
      <c r="B142" s="41"/>
      <c r="C142" s="42"/>
      <c r="D142" s="242" t="s">
        <v>199</v>
      </c>
      <c r="E142" s="42"/>
      <c r="F142" s="243" t="s">
        <v>233</v>
      </c>
      <c r="G142" s="42"/>
      <c r="H142" s="42"/>
      <c r="I142" s="244"/>
      <c r="J142" s="42"/>
      <c r="K142" s="42"/>
      <c r="L142" s="46"/>
      <c r="M142" s="245"/>
      <c r="N142" s="246"/>
      <c r="O142" s="93"/>
      <c r="P142" s="93"/>
      <c r="Q142" s="93"/>
      <c r="R142" s="93"/>
      <c r="S142" s="93"/>
      <c r="T142" s="94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8" t="s">
        <v>199</v>
      </c>
      <c r="AU142" s="18" t="s">
        <v>93</v>
      </c>
    </row>
    <row r="143" s="2" customFormat="1" ht="16.5" customHeight="1">
      <c r="A143" s="40"/>
      <c r="B143" s="41"/>
      <c r="C143" s="229" t="s">
        <v>234</v>
      </c>
      <c r="D143" s="229" t="s">
        <v>192</v>
      </c>
      <c r="E143" s="230" t="s">
        <v>235</v>
      </c>
      <c r="F143" s="231" t="s">
        <v>236</v>
      </c>
      <c r="G143" s="232" t="s">
        <v>195</v>
      </c>
      <c r="H143" s="233">
        <v>1</v>
      </c>
      <c r="I143" s="234"/>
      <c r="J143" s="235">
        <f>ROUND(I143*H143,2)</f>
        <v>0</v>
      </c>
      <c r="K143" s="231" t="s">
        <v>196</v>
      </c>
      <c r="L143" s="46"/>
      <c r="M143" s="236" t="s">
        <v>1</v>
      </c>
      <c r="N143" s="237" t="s">
        <v>48</v>
      </c>
      <c r="O143" s="93"/>
      <c r="P143" s="238">
        <f>O143*H143</f>
        <v>0</v>
      </c>
      <c r="Q143" s="238">
        <v>0</v>
      </c>
      <c r="R143" s="238">
        <f>Q143*H143</f>
        <v>0</v>
      </c>
      <c r="S143" s="238">
        <v>0</v>
      </c>
      <c r="T143" s="239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40" t="s">
        <v>197</v>
      </c>
      <c r="AT143" s="240" t="s">
        <v>192</v>
      </c>
      <c r="AU143" s="240" t="s">
        <v>93</v>
      </c>
      <c r="AY143" s="18" t="s">
        <v>189</v>
      </c>
      <c r="BE143" s="241">
        <f>IF(N143="základní",J143,0)</f>
        <v>0</v>
      </c>
      <c r="BF143" s="241">
        <f>IF(N143="snížená",J143,0)</f>
        <v>0</v>
      </c>
      <c r="BG143" s="241">
        <f>IF(N143="zákl. přenesená",J143,0)</f>
        <v>0</v>
      </c>
      <c r="BH143" s="241">
        <f>IF(N143="sníž. přenesená",J143,0)</f>
        <v>0</v>
      </c>
      <c r="BI143" s="241">
        <f>IF(N143="nulová",J143,0)</f>
        <v>0</v>
      </c>
      <c r="BJ143" s="18" t="s">
        <v>91</v>
      </c>
      <c r="BK143" s="241">
        <f>ROUND(I143*H143,2)</f>
        <v>0</v>
      </c>
      <c r="BL143" s="18" t="s">
        <v>197</v>
      </c>
      <c r="BM143" s="240" t="s">
        <v>237</v>
      </c>
    </row>
    <row r="144" s="2" customFormat="1">
      <c r="A144" s="40"/>
      <c r="B144" s="41"/>
      <c r="C144" s="42"/>
      <c r="D144" s="242" t="s">
        <v>199</v>
      </c>
      <c r="E144" s="42"/>
      <c r="F144" s="243" t="s">
        <v>238</v>
      </c>
      <c r="G144" s="42"/>
      <c r="H144" s="42"/>
      <c r="I144" s="244"/>
      <c r="J144" s="42"/>
      <c r="K144" s="42"/>
      <c r="L144" s="46"/>
      <c r="M144" s="245"/>
      <c r="N144" s="246"/>
      <c r="O144" s="93"/>
      <c r="P144" s="93"/>
      <c r="Q144" s="93"/>
      <c r="R144" s="93"/>
      <c r="S144" s="93"/>
      <c r="T144" s="94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8" t="s">
        <v>199</v>
      </c>
      <c r="AU144" s="18" t="s">
        <v>93</v>
      </c>
    </row>
    <row r="145" s="12" customFormat="1" ht="22.8" customHeight="1">
      <c r="A145" s="12"/>
      <c r="B145" s="213"/>
      <c r="C145" s="214"/>
      <c r="D145" s="215" t="s">
        <v>82</v>
      </c>
      <c r="E145" s="227" t="s">
        <v>239</v>
      </c>
      <c r="F145" s="227" t="s">
        <v>240</v>
      </c>
      <c r="G145" s="214"/>
      <c r="H145" s="214"/>
      <c r="I145" s="217"/>
      <c r="J145" s="228">
        <f>BK145</f>
        <v>0</v>
      </c>
      <c r="K145" s="214"/>
      <c r="L145" s="219"/>
      <c r="M145" s="220"/>
      <c r="N145" s="221"/>
      <c r="O145" s="221"/>
      <c r="P145" s="222">
        <f>SUM(P146:P147)</f>
        <v>0</v>
      </c>
      <c r="Q145" s="221"/>
      <c r="R145" s="222">
        <f>SUM(R146:R147)</f>
        <v>0</v>
      </c>
      <c r="S145" s="221"/>
      <c r="T145" s="223">
        <f>SUM(T146:T147)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24" t="s">
        <v>188</v>
      </c>
      <c r="AT145" s="225" t="s">
        <v>82</v>
      </c>
      <c r="AU145" s="225" t="s">
        <v>91</v>
      </c>
      <c r="AY145" s="224" t="s">
        <v>189</v>
      </c>
      <c r="BK145" s="226">
        <f>SUM(BK146:BK147)</f>
        <v>0</v>
      </c>
    </row>
    <row r="146" s="2" customFormat="1" ht="16.5" customHeight="1">
      <c r="A146" s="40"/>
      <c r="B146" s="41"/>
      <c r="C146" s="229" t="s">
        <v>241</v>
      </c>
      <c r="D146" s="229" t="s">
        <v>192</v>
      </c>
      <c r="E146" s="230" t="s">
        <v>242</v>
      </c>
      <c r="F146" s="231" t="s">
        <v>243</v>
      </c>
      <c r="G146" s="232" t="s">
        <v>195</v>
      </c>
      <c r="H146" s="233">
        <v>1</v>
      </c>
      <c r="I146" s="234"/>
      <c r="J146" s="235">
        <f>ROUND(I146*H146,2)</f>
        <v>0</v>
      </c>
      <c r="K146" s="231" t="s">
        <v>196</v>
      </c>
      <c r="L146" s="46"/>
      <c r="M146" s="236" t="s">
        <v>1</v>
      </c>
      <c r="N146" s="237" t="s">
        <v>48</v>
      </c>
      <c r="O146" s="93"/>
      <c r="P146" s="238">
        <f>O146*H146</f>
        <v>0</v>
      </c>
      <c r="Q146" s="238">
        <v>0</v>
      </c>
      <c r="R146" s="238">
        <f>Q146*H146</f>
        <v>0</v>
      </c>
      <c r="S146" s="238">
        <v>0</v>
      </c>
      <c r="T146" s="239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40" t="s">
        <v>197</v>
      </c>
      <c r="AT146" s="240" t="s">
        <v>192</v>
      </c>
      <c r="AU146" s="240" t="s">
        <v>93</v>
      </c>
      <c r="AY146" s="18" t="s">
        <v>189</v>
      </c>
      <c r="BE146" s="241">
        <f>IF(N146="základní",J146,0)</f>
        <v>0</v>
      </c>
      <c r="BF146" s="241">
        <f>IF(N146="snížená",J146,0)</f>
        <v>0</v>
      </c>
      <c r="BG146" s="241">
        <f>IF(N146="zákl. přenesená",J146,0)</f>
        <v>0</v>
      </c>
      <c r="BH146" s="241">
        <f>IF(N146="sníž. přenesená",J146,0)</f>
        <v>0</v>
      </c>
      <c r="BI146" s="241">
        <f>IF(N146="nulová",J146,0)</f>
        <v>0</v>
      </c>
      <c r="BJ146" s="18" t="s">
        <v>91</v>
      </c>
      <c r="BK146" s="241">
        <f>ROUND(I146*H146,2)</f>
        <v>0</v>
      </c>
      <c r="BL146" s="18" t="s">
        <v>197</v>
      </c>
      <c r="BM146" s="240" t="s">
        <v>244</v>
      </c>
    </row>
    <row r="147" s="2" customFormat="1">
      <c r="A147" s="40"/>
      <c r="B147" s="41"/>
      <c r="C147" s="42"/>
      <c r="D147" s="242" t="s">
        <v>199</v>
      </c>
      <c r="E147" s="42"/>
      <c r="F147" s="243" t="s">
        <v>245</v>
      </c>
      <c r="G147" s="42"/>
      <c r="H147" s="42"/>
      <c r="I147" s="244"/>
      <c r="J147" s="42"/>
      <c r="K147" s="42"/>
      <c r="L147" s="46"/>
      <c r="M147" s="245"/>
      <c r="N147" s="246"/>
      <c r="O147" s="93"/>
      <c r="P147" s="93"/>
      <c r="Q147" s="93"/>
      <c r="R147" s="93"/>
      <c r="S147" s="93"/>
      <c r="T147" s="94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8" t="s">
        <v>199</v>
      </c>
      <c r="AU147" s="18" t="s">
        <v>93</v>
      </c>
    </row>
    <row r="148" s="12" customFormat="1" ht="22.8" customHeight="1">
      <c r="A148" s="12"/>
      <c r="B148" s="213"/>
      <c r="C148" s="214"/>
      <c r="D148" s="215" t="s">
        <v>82</v>
      </c>
      <c r="E148" s="227" t="s">
        <v>246</v>
      </c>
      <c r="F148" s="227" t="s">
        <v>247</v>
      </c>
      <c r="G148" s="214"/>
      <c r="H148" s="214"/>
      <c r="I148" s="217"/>
      <c r="J148" s="228">
        <f>BK148</f>
        <v>0</v>
      </c>
      <c r="K148" s="214"/>
      <c r="L148" s="219"/>
      <c r="M148" s="220"/>
      <c r="N148" s="221"/>
      <c r="O148" s="221"/>
      <c r="P148" s="222">
        <f>SUM(P149:P150)</f>
        <v>0</v>
      </c>
      <c r="Q148" s="221"/>
      <c r="R148" s="222">
        <f>SUM(R149:R150)</f>
        <v>0</v>
      </c>
      <c r="S148" s="221"/>
      <c r="T148" s="223">
        <f>SUM(T149:T150)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24" t="s">
        <v>188</v>
      </c>
      <c r="AT148" s="225" t="s">
        <v>82</v>
      </c>
      <c r="AU148" s="225" t="s">
        <v>91</v>
      </c>
      <c r="AY148" s="224" t="s">
        <v>189</v>
      </c>
      <c r="BK148" s="226">
        <f>SUM(BK149:BK150)</f>
        <v>0</v>
      </c>
    </row>
    <row r="149" s="2" customFormat="1" ht="16.5" customHeight="1">
      <c r="A149" s="40"/>
      <c r="B149" s="41"/>
      <c r="C149" s="229" t="s">
        <v>248</v>
      </c>
      <c r="D149" s="229" t="s">
        <v>192</v>
      </c>
      <c r="E149" s="230" t="s">
        <v>249</v>
      </c>
      <c r="F149" s="231" t="s">
        <v>247</v>
      </c>
      <c r="G149" s="232" t="s">
        <v>195</v>
      </c>
      <c r="H149" s="233">
        <v>1</v>
      </c>
      <c r="I149" s="234"/>
      <c r="J149" s="235">
        <f>ROUND(I149*H149,2)</f>
        <v>0</v>
      </c>
      <c r="K149" s="231" t="s">
        <v>196</v>
      </c>
      <c r="L149" s="46"/>
      <c r="M149" s="236" t="s">
        <v>1</v>
      </c>
      <c r="N149" s="237" t="s">
        <v>48</v>
      </c>
      <c r="O149" s="93"/>
      <c r="P149" s="238">
        <f>O149*H149</f>
        <v>0</v>
      </c>
      <c r="Q149" s="238">
        <v>0</v>
      </c>
      <c r="R149" s="238">
        <f>Q149*H149</f>
        <v>0</v>
      </c>
      <c r="S149" s="238">
        <v>0</v>
      </c>
      <c r="T149" s="239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40" t="s">
        <v>197</v>
      </c>
      <c r="AT149" s="240" t="s">
        <v>192</v>
      </c>
      <c r="AU149" s="240" t="s">
        <v>93</v>
      </c>
      <c r="AY149" s="18" t="s">
        <v>189</v>
      </c>
      <c r="BE149" s="241">
        <f>IF(N149="základní",J149,0)</f>
        <v>0</v>
      </c>
      <c r="BF149" s="241">
        <f>IF(N149="snížená",J149,0)</f>
        <v>0</v>
      </c>
      <c r="BG149" s="241">
        <f>IF(N149="zákl. přenesená",J149,0)</f>
        <v>0</v>
      </c>
      <c r="BH149" s="241">
        <f>IF(N149="sníž. přenesená",J149,0)</f>
        <v>0</v>
      </c>
      <c r="BI149" s="241">
        <f>IF(N149="nulová",J149,0)</f>
        <v>0</v>
      </c>
      <c r="BJ149" s="18" t="s">
        <v>91</v>
      </c>
      <c r="BK149" s="241">
        <f>ROUND(I149*H149,2)</f>
        <v>0</v>
      </c>
      <c r="BL149" s="18" t="s">
        <v>197</v>
      </c>
      <c r="BM149" s="240" t="s">
        <v>250</v>
      </c>
    </row>
    <row r="150" s="2" customFormat="1">
      <c r="A150" s="40"/>
      <c r="B150" s="41"/>
      <c r="C150" s="42"/>
      <c r="D150" s="242" t="s">
        <v>199</v>
      </c>
      <c r="E150" s="42"/>
      <c r="F150" s="243" t="s">
        <v>251</v>
      </c>
      <c r="G150" s="42"/>
      <c r="H150" s="42"/>
      <c r="I150" s="244"/>
      <c r="J150" s="42"/>
      <c r="K150" s="42"/>
      <c r="L150" s="46"/>
      <c r="M150" s="247"/>
      <c r="N150" s="248"/>
      <c r="O150" s="249"/>
      <c r="P150" s="249"/>
      <c r="Q150" s="249"/>
      <c r="R150" s="249"/>
      <c r="S150" s="249"/>
      <c r="T150" s="25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8" t="s">
        <v>199</v>
      </c>
      <c r="AU150" s="18" t="s">
        <v>93</v>
      </c>
    </row>
    <row r="151" s="2" customFormat="1" ht="6.96" customHeight="1">
      <c r="A151" s="40"/>
      <c r="B151" s="68"/>
      <c r="C151" s="69"/>
      <c r="D151" s="69"/>
      <c r="E151" s="69"/>
      <c r="F151" s="69"/>
      <c r="G151" s="69"/>
      <c r="H151" s="69"/>
      <c r="I151" s="69"/>
      <c r="J151" s="69"/>
      <c r="K151" s="69"/>
      <c r="L151" s="46"/>
      <c r="M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</row>
  </sheetData>
  <sheetProtection sheet="1" autoFilter="0" formatColumns="0" formatRows="0" objects="1" scenarios="1" spinCount="100000" saltValue="XOzHqffsNoMx8Od9iqCmDAhKmDBPREIIoNwaq6D3r7BuxrTCOb8tZo/xGLjkMklJbslBrlUUM5+bchGBeArOdg==" hashValue="wcgK35v+iPImnF/apW+coL1yPfJHLKnDyD4gLn7yfWkCU/P/htKX4LIjSL4bC2/kCSMeTFu0NasyR3VTuP+/Kg==" algorithmName="SHA-512" password="E785"/>
  <autoFilter ref="C122:K150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158</v>
      </c>
    </row>
    <row r="3" s="1" customFormat="1" ht="6.96" customHeight="1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21"/>
      <c r="AT3" s="18" t="s">
        <v>93</v>
      </c>
    </row>
    <row r="4" s="1" customFormat="1" ht="24.96" customHeight="1">
      <c r="B4" s="21"/>
      <c r="D4" s="151" t="s">
        <v>159</v>
      </c>
      <c r="L4" s="21"/>
      <c r="M4" s="15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3" t="s">
        <v>16</v>
      </c>
      <c r="L6" s="21"/>
    </row>
    <row r="7" s="1" customFormat="1" ht="16.5" customHeight="1">
      <c r="B7" s="21"/>
      <c r="E7" s="154" t="str">
        <f>'Rekapitulace stavby'!K6</f>
        <v>SPORTOVNÍ HALA _ SLEZSKÁ OSTRAVA</v>
      </c>
      <c r="F7" s="153"/>
      <c r="G7" s="153"/>
      <c r="H7" s="153"/>
      <c r="L7" s="21"/>
    </row>
    <row r="8" s="1" customFormat="1" ht="12" customHeight="1">
      <c r="B8" s="21"/>
      <c r="D8" s="153" t="s">
        <v>160</v>
      </c>
      <c r="L8" s="21"/>
    </row>
    <row r="9" s="2" customFormat="1" ht="16.5" customHeight="1">
      <c r="A9" s="40"/>
      <c r="B9" s="46"/>
      <c r="C9" s="40"/>
      <c r="D9" s="40"/>
      <c r="E9" s="154" t="s">
        <v>2035</v>
      </c>
      <c r="F9" s="40"/>
      <c r="G9" s="40"/>
      <c r="H9" s="40"/>
      <c r="I9" s="40"/>
      <c r="J9" s="40"/>
      <c r="K9" s="40"/>
      <c r="L9" s="65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53" t="s">
        <v>320</v>
      </c>
      <c r="E10" s="40"/>
      <c r="F10" s="40"/>
      <c r="G10" s="40"/>
      <c r="H10" s="40"/>
      <c r="I10" s="40"/>
      <c r="J10" s="40"/>
      <c r="K10" s="40"/>
      <c r="L10" s="65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55" t="s">
        <v>2046</v>
      </c>
      <c r="F11" s="40"/>
      <c r="G11" s="40"/>
      <c r="H11" s="40"/>
      <c r="I11" s="40"/>
      <c r="J11" s="40"/>
      <c r="K11" s="40"/>
      <c r="L11" s="65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65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53" t="s">
        <v>18</v>
      </c>
      <c r="E13" s="40"/>
      <c r="F13" s="143" t="s">
        <v>19</v>
      </c>
      <c r="G13" s="40"/>
      <c r="H13" s="40"/>
      <c r="I13" s="153" t="s">
        <v>20</v>
      </c>
      <c r="J13" s="143" t="s">
        <v>1</v>
      </c>
      <c r="K13" s="40"/>
      <c r="L13" s="65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53" t="s">
        <v>22</v>
      </c>
      <c r="E14" s="40"/>
      <c r="F14" s="143" t="s">
        <v>23</v>
      </c>
      <c r="G14" s="40"/>
      <c r="H14" s="40"/>
      <c r="I14" s="153" t="s">
        <v>24</v>
      </c>
      <c r="J14" s="156" t="str">
        <f>'Rekapitulace stavby'!AN8</f>
        <v>13. 3. 2020</v>
      </c>
      <c r="K14" s="40"/>
      <c r="L14" s="65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65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53" t="s">
        <v>30</v>
      </c>
      <c r="E16" s="40"/>
      <c r="F16" s="40"/>
      <c r="G16" s="40"/>
      <c r="H16" s="40"/>
      <c r="I16" s="153" t="s">
        <v>31</v>
      </c>
      <c r="J16" s="143" t="s">
        <v>1</v>
      </c>
      <c r="K16" s="40"/>
      <c r="L16" s="65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43" t="s">
        <v>32</v>
      </c>
      <c r="F17" s="40"/>
      <c r="G17" s="40"/>
      <c r="H17" s="40"/>
      <c r="I17" s="153" t="s">
        <v>33</v>
      </c>
      <c r="J17" s="143" t="s">
        <v>1</v>
      </c>
      <c r="K17" s="40"/>
      <c r="L17" s="65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65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53" t="s">
        <v>34</v>
      </c>
      <c r="E19" s="40"/>
      <c r="F19" s="40"/>
      <c r="G19" s="40"/>
      <c r="H19" s="40"/>
      <c r="I19" s="153" t="s">
        <v>31</v>
      </c>
      <c r="J19" s="34" t="str">
        <f>'Rekapitulace stavby'!AN13</f>
        <v>Vyplň údaj</v>
      </c>
      <c r="K19" s="40"/>
      <c r="L19" s="65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4" t="str">
        <f>'Rekapitulace stavby'!E14</f>
        <v>Vyplň údaj</v>
      </c>
      <c r="F20" s="143"/>
      <c r="G20" s="143"/>
      <c r="H20" s="143"/>
      <c r="I20" s="153" t="s">
        <v>33</v>
      </c>
      <c r="J20" s="34" t="str">
        <f>'Rekapitulace stavby'!AN14</f>
        <v>Vyplň údaj</v>
      </c>
      <c r="K20" s="40"/>
      <c r="L20" s="65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65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53" t="s">
        <v>36</v>
      </c>
      <c r="E22" s="40"/>
      <c r="F22" s="40"/>
      <c r="G22" s="40"/>
      <c r="H22" s="40"/>
      <c r="I22" s="153" t="s">
        <v>31</v>
      </c>
      <c r="J22" s="143" t="s">
        <v>1</v>
      </c>
      <c r="K22" s="40"/>
      <c r="L22" s="65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43" t="s">
        <v>37</v>
      </c>
      <c r="F23" s="40"/>
      <c r="G23" s="40"/>
      <c r="H23" s="40"/>
      <c r="I23" s="153" t="s">
        <v>33</v>
      </c>
      <c r="J23" s="143" t="s">
        <v>1</v>
      </c>
      <c r="K23" s="40"/>
      <c r="L23" s="65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65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53" t="s">
        <v>39</v>
      </c>
      <c r="E25" s="40"/>
      <c r="F25" s="40"/>
      <c r="G25" s="40"/>
      <c r="H25" s="40"/>
      <c r="I25" s="153" t="s">
        <v>31</v>
      </c>
      <c r="J25" s="143" t="str">
        <f>IF('Rekapitulace stavby'!AN19="","",'Rekapitulace stavby'!AN19)</f>
        <v/>
      </c>
      <c r="K25" s="40"/>
      <c r="L25" s="65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43" t="str">
        <f>IF('Rekapitulace stavby'!E20="","",'Rekapitulace stavby'!E20)</f>
        <v xml:space="preserve"> </v>
      </c>
      <c r="F26" s="40"/>
      <c r="G26" s="40"/>
      <c r="H26" s="40"/>
      <c r="I26" s="153" t="s">
        <v>33</v>
      </c>
      <c r="J26" s="143" t="str">
        <f>IF('Rekapitulace stavby'!AN20="","",'Rekapitulace stavby'!AN20)</f>
        <v/>
      </c>
      <c r="K26" s="40"/>
      <c r="L26" s="65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65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53" t="s">
        <v>41</v>
      </c>
      <c r="E28" s="40"/>
      <c r="F28" s="40"/>
      <c r="G28" s="40"/>
      <c r="H28" s="40"/>
      <c r="I28" s="40"/>
      <c r="J28" s="40"/>
      <c r="K28" s="40"/>
      <c r="L28" s="65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71.25" customHeight="1">
      <c r="A29" s="157"/>
      <c r="B29" s="158"/>
      <c r="C29" s="157"/>
      <c r="D29" s="157"/>
      <c r="E29" s="159" t="s">
        <v>42</v>
      </c>
      <c r="F29" s="159"/>
      <c r="G29" s="159"/>
      <c r="H29" s="159"/>
      <c r="I29" s="157"/>
      <c r="J29" s="157"/>
      <c r="K29" s="157"/>
      <c r="L29" s="160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65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61"/>
      <c r="E31" s="161"/>
      <c r="F31" s="161"/>
      <c r="G31" s="161"/>
      <c r="H31" s="161"/>
      <c r="I31" s="161"/>
      <c r="J31" s="161"/>
      <c r="K31" s="161"/>
      <c r="L31" s="65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62" t="s">
        <v>43</v>
      </c>
      <c r="E32" s="40"/>
      <c r="F32" s="40"/>
      <c r="G32" s="40"/>
      <c r="H32" s="40"/>
      <c r="I32" s="40"/>
      <c r="J32" s="163">
        <f>ROUND(J121, 2)</f>
        <v>0</v>
      </c>
      <c r="K32" s="40"/>
      <c r="L32" s="65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61"/>
      <c r="E33" s="161"/>
      <c r="F33" s="161"/>
      <c r="G33" s="161"/>
      <c r="H33" s="161"/>
      <c r="I33" s="161"/>
      <c r="J33" s="161"/>
      <c r="K33" s="161"/>
      <c r="L33" s="65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64" t="s">
        <v>45</v>
      </c>
      <c r="G34" s="40"/>
      <c r="H34" s="40"/>
      <c r="I34" s="164" t="s">
        <v>44</v>
      </c>
      <c r="J34" s="164" t="s">
        <v>46</v>
      </c>
      <c r="K34" s="40"/>
      <c r="L34" s="65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65" t="s">
        <v>47</v>
      </c>
      <c r="E35" s="153" t="s">
        <v>48</v>
      </c>
      <c r="F35" s="166">
        <f>ROUND((SUM(BE121:BE123)),  2)</f>
        <v>0</v>
      </c>
      <c r="G35" s="40"/>
      <c r="H35" s="40"/>
      <c r="I35" s="167">
        <v>0.20999999999999999</v>
      </c>
      <c r="J35" s="166">
        <f>ROUND(((SUM(BE121:BE123))*I35),  2)</f>
        <v>0</v>
      </c>
      <c r="K35" s="40"/>
      <c r="L35" s="65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53" t="s">
        <v>49</v>
      </c>
      <c r="F36" s="166">
        <f>ROUND((SUM(BF121:BF123)),  2)</f>
        <v>0</v>
      </c>
      <c r="G36" s="40"/>
      <c r="H36" s="40"/>
      <c r="I36" s="167">
        <v>0.14999999999999999</v>
      </c>
      <c r="J36" s="166">
        <f>ROUND(((SUM(BF121:BF123))*I36),  2)</f>
        <v>0</v>
      </c>
      <c r="K36" s="40"/>
      <c r="L36" s="65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53" t="s">
        <v>50</v>
      </c>
      <c r="F37" s="166">
        <f>ROUND((SUM(BG121:BG123)),  2)</f>
        <v>0</v>
      </c>
      <c r="G37" s="40"/>
      <c r="H37" s="40"/>
      <c r="I37" s="167">
        <v>0.20999999999999999</v>
      </c>
      <c r="J37" s="166">
        <f>0</f>
        <v>0</v>
      </c>
      <c r="K37" s="40"/>
      <c r="L37" s="65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53" t="s">
        <v>51</v>
      </c>
      <c r="F38" s="166">
        <f>ROUND((SUM(BH121:BH123)),  2)</f>
        <v>0</v>
      </c>
      <c r="G38" s="40"/>
      <c r="H38" s="40"/>
      <c r="I38" s="167">
        <v>0.14999999999999999</v>
      </c>
      <c r="J38" s="166">
        <f>0</f>
        <v>0</v>
      </c>
      <c r="K38" s="40"/>
      <c r="L38" s="65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53" t="s">
        <v>52</v>
      </c>
      <c r="F39" s="166">
        <f>ROUND((SUM(BI121:BI123)),  2)</f>
        <v>0</v>
      </c>
      <c r="G39" s="40"/>
      <c r="H39" s="40"/>
      <c r="I39" s="167">
        <v>0</v>
      </c>
      <c r="J39" s="166">
        <f>0</f>
        <v>0</v>
      </c>
      <c r="K39" s="40"/>
      <c r="L39" s="65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65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8"/>
      <c r="D41" s="169" t="s">
        <v>53</v>
      </c>
      <c r="E41" s="170"/>
      <c r="F41" s="170"/>
      <c r="G41" s="171" t="s">
        <v>54</v>
      </c>
      <c r="H41" s="172" t="s">
        <v>55</v>
      </c>
      <c r="I41" s="170"/>
      <c r="J41" s="173">
        <f>SUM(J32:J39)</f>
        <v>0</v>
      </c>
      <c r="K41" s="174"/>
      <c r="L41" s="65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46"/>
      <c r="C42" s="40"/>
      <c r="D42" s="40"/>
      <c r="E42" s="40"/>
      <c r="F42" s="40"/>
      <c r="G42" s="40"/>
      <c r="H42" s="40"/>
      <c r="I42" s="40"/>
      <c r="J42" s="40"/>
      <c r="K42" s="40"/>
      <c r="L42" s="65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5"/>
      <c r="D50" s="175" t="s">
        <v>56</v>
      </c>
      <c r="E50" s="176"/>
      <c r="F50" s="176"/>
      <c r="G50" s="175" t="s">
        <v>57</v>
      </c>
      <c r="H50" s="176"/>
      <c r="I50" s="176"/>
      <c r="J50" s="176"/>
      <c r="K50" s="176"/>
      <c r="L50" s="65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40"/>
      <c r="B61" s="46"/>
      <c r="C61" s="40"/>
      <c r="D61" s="177" t="s">
        <v>58</v>
      </c>
      <c r="E61" s="178"/>
      <c r="F61" s="179" t="s">
        <v>59</v>
      </c>
      <c r="G61" s="177" t="s">
        <v>58</v>
      </c>
      <c r="H61" s="178"/>
      <c r="I61" s="178"/>
      <c r="J61" s="180" t="s">
        <v>59</v>
      </c>
      <c r="K61" s="178"/>
      <c r="L61" s="65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40"/>
      <c r="B65" s="46"/>
      <c r="C65" s="40"/>
      <c r="D65" s="175" t="s">
        <v>60</v>
      </c>
      <c r="E65" s="181"/>
      <c r="F65" s="181"/>
      <c r="G65" s="175" t="s">
        <v>61</v>
      </c>
      <c r="H65" s="181"/>
      <c r="I65" s="181"/>
      <c r="J65" s="181"/>
      <c r="K65" s="181"/>
      <c r="L65" s="65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40"/>
      <c r="B76" s="46"/>
      <c r="C76" s="40"/>
      <c r="D76" s="177" t="s">
        <v>58</v>
      </c>
      <c r="E76" s="178"/>
      <c r="F76" s="179" t="s">
        <v>59</v>
      </c>
      <c r="G76" s="177" t="s">
        <v>58</v>
      </c>
      <c r="H76" s="178"/>
      <c r="I76" s="178"/>
      <c r="J76" s="180" t="s">
        <v>59</v>
      </c>
      <c r="K76" s="178"/>
      <c r="L76" s="65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4.4" customHeight="1">
      <c r="A77" s="40"/>
      <c r="B77" s="182"/>
      <c r="C77" s="183"/>
      <c r="D77" s="183"/>
      <c r="E77" s="183"/>
      <c r="F77" s="183"/>
      <c r="G77" s="183"/>
      <c r="H77" s="183"/>
      <c r="I77" s="183"/>
      <c r="J77" s="183"/>
      <c r="K77" s="183"/>
      <c r="L77" s="65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81" s="2" customFormat="1" ht="6.96" customHeight="1">
      <c r="A81" s="40"/>
      <c r="B81" s="184"/>
      <c r="C81" s="185"/>
      <c r="D81" s="185"/>
      <c r="E81" s="185"/>
      <c r="F81" s="185"/>
      <c r="G81" s="185"/>
      <c r="H81" s="185"/>
      <c r="I81" s="185"/>
      <c r="J81" s="185"/>
      <c r="K81" s="185"/>
      <c r="L81" s="65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24.96" customHeight="1">
      <c r="A82" s="40"/>
      <c r="B82" s="41"/>
      <c r="C82" s="24" t="s">
        <v>162</v>
      </c>
      <c r="D82" s="42"/>
      <c r="E82" s="42"/>
      <c r="F82" s="42"/>
      <c r="G82" s="42"/>
      <c r="H82" s="42"/>
      <c r="I82" s="42"/>
      <c r="J82" s="42"/>
      <c r="K82" s="42"/>
      <c r="L82" s="65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65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3" t="s">
        <v>16</v>
      </c>
      <c r="D84" s="42"/>
      <c r="E84" s="42"/>
      <c r="F84" s="42"/>
      <c r="G84" s="42"/>
      <c r="H84" s="42"/>
      <c r="I84" s="42"/>
      <c r="J84" s="42"/>
      <c r="K84" s="42"/>
      <c r="L84" s="65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186" t="str">
        <f>E7</f>
        <v>SPORTOVNÍ HALA _ SLEZSKÁ OSTRAVA</v>
      </c>
      <c r="F85" s="33"/>
      <c r="G85" s="33"/>
      <c r="H85" s="33"/>
      <c r="I85" s="42"/>
      <c r="J85" s="42"/>
      <c r="K85" s="42"/>
      <c r="L85" s="65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1" customFormat="1" ht="12" customHeight="1">
      <c r="B86" s="22"/>
      <c r="C86" s="33" t="s">
        <v>160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40"/>
      <c r="B87" s="41"/>
      <c r="C87" s="42"/>
      <c r="D87" s="42"/>
      <c r="E87" s="186" t="s">
        <v>2035</v>
      </c>
      <c r="F87" s="42"/>
      <c r="G87" s="42"/>
      <c r="H87" s="42"/>
      <c r="I87" s="42"/>
      <c r="J87" s="42"/>
      <c r="K87" s="42"/>
      <c r="L87" s="65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2" customHeight="1">
      <c r="A88" s="40"/>
      <c r="B88" s="41"/>
      <c r="C88" s="33" t="s">
        <v>320</v>
      </c>
      <c r="D88" s="42"/>
      <c r="E88" s="42"/>
      <c r="F88" s="42"/>
      <c r="G88" s="42"/>
      <c r="H88" s="42"/>
      <c r="I88" s="42"/>
      <c r="J88" s="42"/>
      <c r="K88" s="42"/>
      <c r="L88" s="65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6.5" customHeight="1">
      <c r="A89" s="40"/>
      <c r="B89" s="41"/>
      <c r="C89" s="42"/>
      <c r="D89" s="42"/>
      <c r="E89" s="78" t="str">
        <f>E11</f>
        <v xml:space="preserve">IO 04 - Přípojka plynu </v>
      </c>
      <c r="F89" s="42"/>
      <c r="G89" s="42"/>
      <c r="H89" s="42"/>
      <c r="I89" s="42"/>
      <c r="J89" s="42"/>
      <c r="K89" s="42"/>
      <c r="L89" s="65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6.96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65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2" customHeight="1">
      <c r="A91" s="40"/>
      <c r="B91" s="41"/>
      <c r="C91" s="33" t="s">
        <v>22</v>
      </c>
      <c r="D91" s="42"/>
      <c r="E91" s="42"/>
      <c r="F91" s="28" t="str">
        <f>F14</f>
        <v>Slezská Ostrava</v>
      </c>
      <c r="G91" s="42"/>
      <c r="H91" s="42"/>
      <c r="I91" s="33" t="s">
        <v>24</v>
      </c>
      <c r="J91" s="81" t="str">
        <f>IF(J14="","",J14)</f>
        <v>13. 3. 2020</v>
      </c>
      <c r="K91" s="42"/>
      <c r="L91" s="65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6.96" customHeight="1">
      <c r="A92" s="40"/>
      <c r="B92" s="41"/>
      <c r="C92" s="42"/>
      <c r="D92" s="42"/>
      <c r="E92" s="42"/>
      <c r="F92" s="42"/>
      <c r="G92" s="42"/>
      <c r="H92" s="42"/>
      <c r="I92" s="42"/>
      <c r="J92" s="42"/>
      <c r="K92" s="42"/>
      <c r="L92" s="65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5.15" customHeight="1">
      <c r="A93" s="40"/>
      <c r="B93" s="41"/>
      <c r="C93" s="33" t="s">
        <v>30</v>
      </c>
      <c r="D93" s="42"/>
      <c r="E93" s="42"/>
      <c r="F93" s="28" t="str">
        <f>E17</f>
        <v>Statutární město Ostrava</v>
      </c>
      <c r="G93" s="42"/>
      <c r="H93" s="42"/>
      <c r="I93" s="33" t="s">
        <v>36</v>
      </c>
      <c r="J93" s="38" t="str">
        <f>E23</f>
        <v>PPS Kania, s.r.o</v>
      </c>
      <c r="K93" s="42"/>
      <c r="L93" s="65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5.15" customHeight="1">
      <c r="A94" s="40"/>
      <c r="B94" s="41"/>
      <c r="C94" s="33" t="s">
        <v>34</v>
      </c>
      <c r="D94" s="42"/>
      <c r="E94" s="42"/>
      <c r="F94" s="28" t="str">
        <f>IF(E20="","",E20)</f>
        <v>Vyplň údaj</v>
      </c>
      <c r="G94" s="42"/>
      <c r="H94" s="42"/>
      <c r="I94" s="33" t="s">
        <v>39</v>
      </c>
      <c r="J94" s="38" t="str">
        <f>E26</f>
        <v xml:space="preserve"> </v>
      </c>
      <c r="K94" s="42"/>
      <c r="L94" s="65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0.32" customHeight="1">
      <c r="A95" s="40"/>
      <c r="B95" s="41"/>
      <c r="C95" s="42"/>
      <c r="D95" s="42"/>
      <c r="E95" s="42"/>
      <c r="F95" s="42"/>
      <c r="G95" s="42"/>
      <c r="H95" s="42"/>
      <c r="I95" s="42"/>
      <c r="J95" s="42"/>
      <c r="K95" s="42"/>
      <c r="L95" s="65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29.28" customHeight="1">
      <c r="A96" s="40"/>
      <c r="B96" s="41"/>
      <c r="C96" s="187" t="s">
        <v>163</v>
      </c>
      <c r="D96" s="188"/>
      <c r="E96" s="188"/>
      <c r="F96" s="188"/>
      <c r="G96" s="188"/>
      <c r="H96" s="188"/>
      <c r="I96" s="188"/>
      <c r="J96" s="189" t="s">
        <v>164</v>
      </c>
      <c r="K96" s="188"/>
      <c r="L96" s="65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10.32" customHeight="1">
      <c r="A97" s="40"/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65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2" customFormat="1" ht="22.8" customHeight="1">
      <c r="A98" s="40"/>
      <c r="B98" s="41"/>
      <c r="C98" s="190" t="s">
        <v>165</v>
      </c>
      <c r="D98" s="42"/>
      <c r="E98" s="42"/>
      <c r="F98" s="42"/>
      <c r="G98" s="42"/>
      <c r="H98" s="42"/>
      <c r="I98" s="42"/>
      <c r="J98" s="112">
        <f>J121</f>
        <v>0</v>
      </c>
      <c r="K98" s="42"/>
      <c r="L98" s="65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U98" s="18" t="s">
        <v>166</v>
      </c>
    </row>
    <row r="99" s="9" customFormat="1" ht="24.96" customHeight="1">
      <c r="A99" s="9"/>
      <c r="B99" s="191"/>
      <c r="C99" s="192"/>
      <c r="D99" s="193" t="s">
        <v>2037</v>
      </c>
      <c r="E99" s="194"/>
      <c r="F99" s="194"/>
      <c r="G99" s="194"/>
      <c r="H99" s="194"/>
      <c r="I99" s="194"/>
      <c r="J99" s="195">
        <f>J122</f>
        <v>0</v>
      </c>
      <c r="K99" s="192"/>
      <c r="L99" s="19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2" customFormat="1" ht="21.84" customHeight="1">
      <c r="A100" s="40"/>
      <c r="B100" s="41"/>
      <c r="C100" s="42"/>
      <c r="D100" s="42"/>
      <c r="E100" s="42"/>
      <c r="F100" s="42"/>
      <c r="G100" s="42"/>
      <c r="H100" s="42"/>
      <c r="I100" s="42"/>
      <c r="J100" s="42"/>
      <c r="K100" s="42"/>
      <c r="L100" s="65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</row>
    <row r="101" s="2" customFormat="1" ht="6.96" customHeight="1">
      <c r="A101" s="40"/>
      <c r="B101" s="68"/>
      <c r="C101" s="69"/>
      <c r="D101" s="69"/>
      <c r="E101" s="69"/>
      <c r="F101" s="69"/>
      <c r="G101" s="69"/>
      <c r="H101" s="69"/>
      <c r="I101" s="69"/>
      <c r="J101" s="69"/>
      <c r="K101" s="69"/>
      <c r="L101" s="65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</row>
    <row r="105" s="2" customFormat="1" ht="6.96" customHeight="1">
      <c r="A105" s="40"/>
      <c r="B105" s="70"/>
      <c r="C105" s="71"/>
      <c r="D105" s="71"/>
      <c r="E105" s="71"/>
      <c r="F105" s="71"/>
      <c r="G105" s="71"/>
      <c r="H105" s="71"/>
      <c r="I105" s="71"/>
      <c r="J105" s="71"/>
      <c r="K105" s="71"/>
      <c r="L105" s="65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</row>
    <row r="106" s="2" customFormat="1" ht="24.96" customHeight="1">
      <c r="A106" s="40"/>
      <c r="B106" s="41"/>
      <c r="C106" s="24" t="s">
        <v>174</v>
      </c>
      <c r="D106" s="42"/>
      <c r="E106" s="42"/>
      <c r="F106" s="42"/>
      <c r="G106" s="42"/>
      <c r="H106" s="42"/>
      <c r="I106" s="42"/>
      <c r="J106" s="42"/>
      <c r="K106" s="42"/>
      <c r="L106" s="65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</row>
    <row r="107" s="2" customFormat="1" ht="6.96" customHeight="1">
      <c r="A107" s="40"/>
      <c r="B107" s="41"/>
      <c r="C107" s="42"/>
      <c r="D107" s="42"/>
      <c r="E107" s="42"/>
      <c r="F107" s="42"/>
      <c r="G107" s="42"/>
      <c r="H107" s="42"/>
      <c r="I107" s="42"/>
      <c r="J107" s="42"/>
      <c r="K107" s="42"/>
      <c r="L107" s="65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</row>
    <row r="108" s="2" customFormat="1" ht="12" customHeight="1">
      <c r="A108" s="40"/>
      <c r="B108" s="41"/>
      <c r="C108" s="33" t="s">
        <v>16</v>
      </c>
      <c r="D108" s="42"/>
      <c r="E108" s="42"/>
      <c r="F108" s="42"/>
      <c r="G108" s="42"/>
      <c r="H108" s="42"/>
      <c r="I108" s="42"/>
      <c r="J108" s="42"/>
      <c r="K108" s="42"/>
      <c r="L108" s="65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</row>
    <row r="109" s="2" customFormat="1" ht="16.5" customHeight="1">
      <c r="A109" s="40"/>
      <c r="B109" s="41"/>
      <c r="C109" s="42"/>
      <c r="D109" s="42"/>
      <c r="E109" s="186" t="str">
        <f>E7</f>
        <v>SPORTOVNÍ HALA _ SLEZSKÁ OSTRAVA</v>
      </c>
      <c r="F109" s="33"/>
      <c r="G109" s="33"/>
      <c r="H109" s="33"/>
      <c r="I109" s="42"/>
      <c r="J109" s="42"/>
      <c r="K109" s="42"/>
      <c r="L109" s="65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</row>
    <row r="110" s="1" customFormat="1" ht="12" customHeight="1">
      <c r="B110" s="22"/>
      <c r="C110" s="33" t="s">
        <v>160</v>
      </c>
      <c r="D110" s="23"/>
      <c r="E110" s="23"/>
      <c r="F110" s="23"/>
      <c r="G110" s="23"/>
      <c r="H110" s="23"/>
      <c r="I110" s="23"/>
      <c r="J110" s="23"/>
      <c r="K110" s="23"/>
      <c r="L110" s="21"/>
    </row>
    <row r="111" s="2" customFormat="1" ht="16.5" customHeight="1">
      <c r="A111" s="40"/>
      <c r="B111" s="41"/>
      <c r="C111" s="42"/>
      <c r="D111" s="42"/>
      <c r="E111" s="186" t="s">
        <v>2035</v>
      </c>
      <c r="F111" s="42"/>
      <c r="G111" s="42"/>
      <c r="H111" s="42"/>
      <c r="I111" s="42"/>
      <c r="J111" s="42"/>
      <c r="K111" s="42"/>
      <c r="L111" s="65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</row>
    <row r="112" s="2" customFormat="1" ht="12" customHeight="1">
      <c r="A112" s="40"/>
      <c r="B112" s="41"/>
      <c r="C112" s="33" t="s">
        <v>320</v>
      </c>
      <c r="D112" s="42"/>
      <c r="E112" s="42"/>
      <c r="F112" s="42"/>
      <c r="G112" s="42"/>
      <c r="H112" s="42"/>
      <c r="I112" s="42"/>
      <c r="J112" s="42"/>
      <c r="K112" s="42"/>
      <c r="L112" s="65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</row>
    <row r="113" s="2" customFormat="1" ht="16.5" customHeight="1">
      <c r="A113" s="40"/>
      <c r="B113" s="41"/>
      <c r="C113" s="42"/>
      <c r="D113" s="42"/>
      <c r="E113" s="78" t="str">
        <f>E11</f>
        <v xml:space="preserve">IO 04 - Přípojka plynu </v>
      </c>
      <c r="F113" s="42"/>
      <c r="G113" s="42"/>
      <c r="H113" s="42"/>
      <c r="I113" s="42"/>
      <c r="J113" s="42"/>
      <c r="K113" s="42"/>
      <c r="L113" s="65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</row>
    <row r="114" s="2" customFormat="1" ht="6.96" customHeight="1">
      <c r="A114" s="40"/>
      <c r="B114" s="41"/>
      <c r="C114" s="42"/>
      <c r="D114" s="42"/>
      <c r="E114" s="42"/>
      <c r="F114" s="42"/>
      <c r="G114" s="42"/>
      <c r="H114" s="42"/>
      <c r="I114" s="42"/>
      <c r="J114" s="42"/>
      <c r="K114" s="42"/>
      <c r="L114" s="65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</row>
    <row r="115" s="2" customFormat="1" ht="12" customHeight="1">
      <c r="A115" s="40"/>
      <c r="B115" s="41"/>
      <c r="C115" s="33" t="s">
        <v>22</v>
      </c>
      <c r="D115" s="42"/>
      <c r="E115" s="42"/>
      <c r="F115" s="28" t="str">
        <f>F14</f>
        <v>Slezská Ostrava</v>
      </c>
      <c r="G115" s="42"/>
      <c r="H115" s="42"/>
      <c r="I115" s="33" t="s">
        <v>24</v>
      </c>
      <c r="J115" s="81" t="str">
        <f>IF(J14="","",J14)</f>
        <v>13. 3. 2020</v>
      </c>
      <c r="K115" s="42"/>
      <c r="L115" s="65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</row>
    <row r="116" s="2" customFormat="1" ht="6.96" customHeight="1">
      <c r="A116" s="40"/>
      <c r="B116" s="41"/>
      <c r="C116" s="42"/>
      <c r="D116" s="42"/>
      <c r="E116" s="42"/>
      <c r="F116" s="42"/>
      <c r="G116" s="42"/>
      <c r="H116" s="42"/>
      <c r="I116" s="42"/>
      <c r="J116" s="42"/>
      <c r="K116" s="42"/>
      <c r="L116" s="65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</row>
    <row r="117" s="2" customFormat="1" ht="15.15" customHeight="1">
      <c r="A117" s="40"/>
      <c r="B117" s="41"/>
      <c r="C117" s="33" t="s">
        <v>30</v>
      </c>
      <c r="D117" s="42"/>
      <c r="E117" s="42"/>
      <c r="F117" s="28" t="str">
        <f>E17</f>
        <v>Statutární město Ostrava</v>
      </c>
      <c r="G117" s="42"/>
      <c r="H117" s="42"/>
      <c r="I117" s="33" t="s">
        <v>36</v>
      </c>
      <c r="J117" s="38" t="str">
        <f>E23</f>
        <v>PPS Kania, s.r.o</v>
      </c>
      <c r="K117" s="42"/>
      <c r="L117" s="65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</row>
    <row r="118" s="2" customFormat="1" ht="15.15" customHeight="1">
      <c r="A118" s="40"/>
      <c r="B118" s="41"/>
      <c r="C118" s="33" t="s">
        <v>34</v>
      </c>
      <c r="D118" s="42"/>
      <c r="E118" s="42"/>
      <c r="F118" s="28" t="str">
        <f>IF(E20="","",E20)</f>
        <v>Vyplň údaj</v>
      </c>
      <c r="G118" s="42"/>
      <c r="H118" s="42"/>
      <c r="I118" s="33" t="s">
        <v>39</v>
      </c>
      <c r="J118" s="38" t="str">
        <f>E26</f>
        <v xml:space="preserve"> </v>
      </c>
      <c r="K118" s="42"/>
      <c r="L118" s="65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</row>
    <row r="119" s="2" customFormat="1" ht="10.32" customHeight="1">
      <c r="A119" s="40"/>
      <c r="B119" s="41"/>
      <c r="C119" s="42"/>
      <c r="D119" s="42"/>
      <c r="E119" s="42"/>
      <c r="F119" s="42"/>
      <c r="G119" s="42"/>
      <c r="H119" s="42"/>
      <c r="I119" s="42"/>
      <c r="J119" s="42"/>
      <c r="K119" s="42"/>
      <c r="L119" s="65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</row>
    <row r="120" s="11" customFormat="1" ht="29.28" customHeight="1">
      <c r="A120" s="202"/>
      <c r="B120" s="203"/>
      <c r="C120" s="204" t="s">
        <v>175</v>
      </c>
      <c r="D120" s="205" t="s">
        <v>68</v>
      </c>
      <c r="E120" s="205" t="s">
        <v>64</v>
      </c>
      <c r="F120" s="205" t="s">
        <v>65</v>
      </c>
      <c r="G120" s="205" t="s">
        <v>176</v>
      </c>
      <c r="H120" s="205" t="s">
        <v>177</v>
      </c>
      <c r="I120" s="205" t="s">
        <v>178</v>
      </c>
      <c r="J120" s="205" t="s">
        <v>164</v>
      </c>
      <c r="K120" s="206" t="s">
        <v>179</v>
      </c>
      <c r="L120" s="207"/>
      <c r="M120" s="102" t="s">
        <v>1</v>
      </c>
      <c r="N120" s="103" t="s">
        <v>47</v>
      </c>
      <c r="O120" s="103" t="s">
        <v>180</v>
      </c>
      <c r="P120" s="103" t="s">
        <v>181</v>
      </c>
      <c r="Q120" s="103" t="s">
        <v>182</v>
      </c>
      <c r="R120" s="103" t="s">
        <v>183</v>
      </c>
      <c r="S120" s="103" t="s">
        <v>184</v>
      </c>
      <c r="T120" s="104" t="s">
        <v>185</v>
      </c>
      <c r="U120" s="202"/>
      <c r="V120" s="202"/>
      <c r="W120" s="202"/>
      <c r="X120" s="202"/>
      <c r="Y120" s="202"/>
      <c r="Z120" s="202"/>
      <c r="AA120" s="202"/>
      <c r="AB120" s="202"/>
      <c r="AC120" s="202"/>
      <c r="AD120" s="202"/>
      <c r="AE120" s="202"/>
    </row>
    <row r="121" s="2" customFormat="1" ht="22.8" customHeight="1">
      <c r="A121" s="40"/>
      <c r="B121" s="41"/>
      <c r="C121" s="109" t="s">
        <v>186</v>
      </c>
      <c r="D121" s="42"/>
      <c r="E121" s="42"/>
      <c r="F121" s="42"/>
      <c r="G121" s="42"/>
      <c r="H121" s="42"/>
      <c r="I121" s="42"/>
      <c r="J121" s="208">
        <f>BK121</f>
        <v>0</v>
      </c>
      <c r="K121" s="42"/>
      <c r="L121" s="46"/>
      <c r="M121" s="105"/>
      <c r="N121" s="209"/>
      <c r="O121" s="106"/>
      <c r="P121" s="210">
        <f>P122</f>
        <v>0</v>
      </c>
      <c r="Q121" s="106"/>
      <c r="R121" s="210">
        <f>R122</f>
        <v>0</v>
      </c>
      <c r="S121" s="106"/>
      <c r="T121" s="211">
        <f>T122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8" t="s">
        <v>82</v>
      </c>
      <c r="AU121" s="18" t="s">
        <v>166</v>
      </c>
      <c r="BK121" s="212">
        <f>BK122</f>
        <v>0</v>
      </c>
    </row>
    <row r="122" s="12" customFormat="1" ht="25.92" customHeight="1">
      <c r="A122" s="12"/>
      <c r="B122" s="213"/>
      <c r="C122" s="214"/>
      <c r="D122" s="215" t="s">
        <v>82</v>
      </c>
      <c r="E122" s="216" t="s">
        <v>1702</v>
      </c>
      <c r="F122" s="216" t="s">
        <v>145</v>
      </c>
      <c r="G122" s="214"/>
      <c r="H122" s="214"/>
      <c r="I122" s="217"/>
      <c r="J122" s="218">
        <f>BK122</f>
        <v>0</v>
      </c>
      <c r="K122" s="214"/>
      <c r="L122" s="219"/>
      <c r="M122" s="220"/>
      <c r="N122" s="221"/>
      <c r="O122" s="221"/>
      <c r="P122" s="222">
        <f>P123</f>
        <v>0</v>
      </c>
      <c r="Q122" s="221"/>
      <c r="R122" s="222">
        <f>R123</f>
        <v>0</v>
      </c>
      <c r="S122" s="221"/>
      <c r="T122" s="223">
        <f>T123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24" t="s">
        <v>211</v>
      </c>
      <c r="AT122" s="225" t="s">
        <v>82</v>
      </c>
      <c r="AU122" s="225" t="s">
        <v>83</v>
      </c>
      <c r="AY122" s="224" t="s">
        <v>189</v>
      </c>
      <c r="BK122" s="226">
        <f>BK123</f>
        <v>0</v>
      </c>
    </row>
    <row r="123" s="2" customFormat="1" ht="16.5" customHeight="1">
      <c r="A123" s="40"/>
      <c r="B123" s="41"/>
      <c r="C123" s="229" t="s">
        <v>91</v>
      </c>
      <c r="D123" s="229" t="s">
        <v>192</v>
      </c>
      <c r="E123" s="230" t="s">
        <v>1823</v>
      </c>
      <c r="F123" s="231" t="s">
        <v>2047</v>
      </c>
      <c r="G123" s="232" t="s">
        <v>195</v>
      </c>
      <c r="H123" s="233">
        <v>1</v>
      </c>
      <c r="I123" s="234"/>
      <c r="J123" s="235">
        <f>ROUND(I123*H123,2)</f>
        <v>0</v>
      </c>
      <c r="K123" s="231" t="s">
        <v>1</v>
      </c>
      <c r="L123" s="46"/>
      <c r="M123" s="261" t="s">
        <v>1</v>
      </c>
      <c r="N123" s="262" t="s">
        <v>48</v>
      </c>
      <c r="O123" s="249"/>
      <c r="P123" s="263">
        <f>O123*H123</f>
        <v>0</v>
      </c>
      <c r="Q123" s="263">
        <v>0</v>
      </c>
      <c r="R123" s="263">
        <f>Q123*H123</f>
        <v>0</v>
      </c>
      <c r="S123" s="263">
        <v>0</v>
      </c>
      <c r="T123" s="264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40" t="s">
        <v>1707</v>
      </c>
      <c r="AT123" s="240" t="s">
        <v>192</v>
      </c>
      <c r="AU123" s="240" t="s">
        <v>91</v>
      </c>
      <c r="AY123" s="18" t="s">
        <v>189</v>
      </c>
      <c r="BE123" s="241">
        <f>IF(N123="základní",J123,0)</f>
        <v>0</v>
      </c>
      <c r="BF123" s="241">
        <f>IF(N123="snížená",J123,0)</f>
        <v>0</v>
      </c>
      <c r="BG123" s="241">
        <f>IF(N123="zákl. přenesená",J123,0)</f>
        <v>0</v>
      </c>
      <c r="BH123" s="241">
        <f>IF(N123="sníž. přenesená",J123,0)</f>
        <v>0</v>
      </c>
      <c r="BI123" s="241">
        <f>IF(N123="nulová",J123,0)</f>
        <v>0</v>
      </c>
      <c r="BJ123" s="18" t="s">
        <v>91</v>
      </c>
      <c r="BK123" s="241">
        <f>ROUND(I123*H123,2)</f>
        <v>0</v>
      </c>
      <c r="BL123" s="18" t="s">
        <v>1707</v>
      </c>
      <c r="BM123" s="240" t="s">
        <v>2048</v>
      </c>
    </row>
    <row r="124" s="2" customFormat="1" ht="6.96" customHeight="1">
      <c r="A124" s="40"/>
      <c r="B124" s="68"/>
      <c r="C124" s="69"/>
      <c r="D124" s="69"/>
      <c r="E124" s="69"/>
      <c r="F124" s="69"/>
      <c r="G124" s="69"/>
      <c r="H124" s="69"/>
      <c r="I124" s="69"/>
      <c r="J124" s="69"/>
      <c r="K124" s="69"/>
      <c r="L124" s="46"/>
      <c r="M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</row>
  </sheetData>
  <sheetProtection sheet="1" autoFilter="0" formatColumns="0" formatRows="0" objects="1" scenarios="1" spinCount="100000" saltValue="S7UzsOzpZEN6EuwIVYA2QFPTxsuADkMMZrmIMNzJjdbP/Mgs4TPoe14RlBMbq+QaPRnxchTphqJgeCsy8fXzgA==" hashValue="XLPP69ae8UVZIN5PIvZ4exY9mMQHXjw+1vKg4gs6jwGWsW7hzi1+7hz7+v6kKad4d46R0kygipjZewJBTlpRJw==" algorithmName="SHA-512" password="E785"/>
  <autoFilter ref="C120:K123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09:H109"/>
    <mergeCell ref="E111:H111"/>
    <mergeCell ref="E113:H113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96</v>
      </c>
    </row>
    <row r="3" s="1" customFormat="1" ht="6.96" customHeight="1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21"/>
      <c r="AT3" s="18" t="s">
        <v>93</v>
      </c>
    </row>
    <row r="4" s="1" customFormat="1" ht="24.96" customHeight="1">
      <c r="B4" s="21"/>
      <c r="D4" s="151" t="s">
        <v>159</v>
      </c>
      <c r="L4" s="21"/>
      <c r="M4" s="15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3" t="s">
        <v>16</v>
      </c>
      <c r="L6" s="21"/>
    </row>
    <row r="7" s="1" customFormat="1" ht="16.5" customHeight="1">
      <c r="B7" s="21"/>
      <c r="E7" s="154" t="str">
        <f>'Rekapitulace stavby'!K6</f>
        <v>SPORTOVNÍ HALA _ SLEZSKÁ OSTRAVA</v>
      </c>
      <c r="F7" s="153"/>
      <c r="G7" s="153"/>
      <c r="H7" s="153"/>
      <c r="L7" s="21"/>
    </row>
    <row r="8" s="2" customFormat="1" ht="12" customHeight="1">
      <c r="A8" s="40"/>
      <c r="B8" s="46"/>
      <c r="C8" s="40"/>
      <c r="D8" s="153" t="s">
        <v>160</v>
      </c>
      <c r="E8" s="40"/>
      <c r="F8" s="40"/>
      <c r="G8" s="40"/>
      <c r="H8" s="40"/>
      <c r="I8" s="40"/>
      <c r="J8" s="40"/>
      <c r="K8" s="40"/>
      <c r="L8" s="65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55" t="s">
        <v>252</v>
      </c>
      <c r="F9" s="40"/>
      <c r="G9" s="40"/>
      <c r="H9" s="40"/>
      <c r="I9" s="40"/>
      <c r="J9" s="40"/>
      <c r="K9" s="40"/>
      <c r="L9" s="65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65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53" t="s">
        <v>18</v>
      </c>
      <c r="E11" s="40"/>
      <c r="F11" s="143" t="s">
        <v>19</v>
      </c>
      <c r="G11" s="40"/>
      <c r="H11" s="40"/>
      <c r="I11" s="153" t="s">
        <v>20</v>
      </c>
      <c r="J11" s="143" t="s">
        <v>1</v>
      </c>
      <c r="K11" s="40"/>
      <c r="L11" s="65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53" t="s">
        <v>22</v>
      </c>
      <c r="E12" s="40"/>
      <c r="F12" s="143" t="s">
        <v>23</v>
      </c>
      <c r="G12" s="40"/>
      <c r="H12" s="40"/>
      <c r="I12" s="153" t="s">
        <v>24</v>
      </c>
      <c r="J12" s="156" t="str">
        <f>'Rekapitulace stavby'!AN8</f>
        <v>13. 3. 2020</v>
      </c>
      <c r="K12" s="40"/>
      <c r="L12" s="65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65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53" t="s">
        <v>30</v>
      </c>
      <c r="E14" s="40"/>
      <c r="F14" s="40"/>
      <c r="G14" s="40"/>
      <c r="H14" s="40"/>
      <c r="I14" s="153" t="s">
        <v>31</v>
      </c>
      <c r="J14" s="143" t="s">
        <v>1</v>
      </c>
      <c r="K14" s="40"/>
      <c r="L14" s="65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43" t="s">
        <v>32</v>
      </c>
      <c r="F15" s="40"/>
      <c r="G15" s="40"/>
      <c r="H15" s="40"/>
      <c r="I15" s="153" t="s">
        <v>33</v>
      </c>
      <c r="J15" s="143" t="s">
        <v>1</v>
      </c>
      <c r="K15" s="40"/>
      <c r="L15" s="65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65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53" t="s">
        <v>34</v>
      </c>
      <c r="E17" s="40"/>
      <c r="F17" s="40"/>
      <c r="G17" s="40"/>
      <c r="H17" s="40"/>
      <c r="I17" s="153" t="s">
        <v>31</v>
      </c>
      <c r="J17" s="34" t="str">
        <f>'Rekapitulace stavby'!AN13</f>
        <v>Vyplň údaj</v>
      </c>
      <c r="K17" s="40"/>
      <c r="L17" s="65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4" t="str">
        <f>'Rekapitulace stavby'!E14</f>
        <v>Vyplň údaj</v>
      </c>
      <c r="F18" s="143"/>
      <c r="G18" s="143"/>
      <c r="H18" s="143"/>
      <c r="I18" s="153" t="s">
        <v>33</v>
      </c>
      <c r="J18" s="34" t="str">
        <f>'Rekapitulace stavby'!AN14</f>
        <v>Vyplň údaj</v>
      </c>
      <c r="K18" s="40"/>
      <c r="L18" s="65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65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53" t="s">
        <v>36</v>
      </c>
      <c r="E20" s="40"/>
      <c r="F20" s="40"/>
      <c r="G20" s="40"/>
      <c r="H20" s="40"/>
      <c r="I20" s="153" t="s">
        <v>31</v>
      </c>
      <c r="J20" s="143" t="s">
        <v>1</v>
      </c>
      <c r="K20" s="40"/>
      <c r="L20" s="65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43" t="s">
        <v>37</v>
      </c>
      <c r="F21" s="40"/>
      <c r="G21" s="40"/>
      <c r="H21" s="40"/>
      <c r="I21" s="153" t="s">
        <v>33</v>
      </c>
      <c r="J21" s="143" t="s">
        <v>1</v>
      </c>
      <c r="K21" s="40"/>
      <c r="L21" s="65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65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53" t="s">
        <v>39</v>
      </c>
      <c r="E23" s="40"/>
      <c r="F23" s="40"/>
      <c r="G23" s="40"/>
      <c r="H23" s="40"/>
      <c r="I23" s="153" t="s">
        <v>31</v>
      </c>
      <c r="J23" s="143" t="str">
        <f>IF('Rekapitulace stavby'!AN19="","",'Rekapitulace stavby'!AN19)</f>
        <v/>
      </c>
      <c r="K23" s="40"/>
      <c r="L23" s="65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43" t="str">
        <f>IF('Rekapitulace stavby'!E20="","",'Rekapitulace stavby'!E20)</f>
        <v xml:space="preserve"> </v>
      </c>
      <c r="F24" s="40"/>
      <c r="G24" s="40"/>
      <c r="H24" s="40"/>
      <c r="I24" s="153" t="s">
        <v>33</v>
      </c>
      <c r="J24" s="143" t="str">
        <f>IF('Rekapitulace stavby'!AN20="","",'Rekapitulace stavby'!AN20)</f>
        <v/>
      </c>
      <c r="K24" s="40"/>
      <c r="L24" s="65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65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53" t="s">
        <v>41</v>
      </c>
      <c r="E26" s="40"/>
      <c r="F26" s="40"/>
      <c r="G26" s="40"/>
      <c r="H26" s="40"/>
      <c r="I26" s="40"/>
      <c r="J26" s="40"/>
      <c r="K26" s="40"/>
      <c r="L26" s="65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71.25" customHeight="1">
      <c r="A27" s="157"/>
      <c r="B27" s="158"/>
      <c r="C27" s="157"/>
      <c r="D27" s="157"/>
      <c r="E27" s="159" t="s">
        <v>42</v>
      </c>
      <c r="F27" s="159"/>
      <c r="G27" s="159"/>
      <c r="H27" s="159"/>
      <c r="I27" s="157"/>
      <c r="J27" s="157"/>
      <c r="K27" s="157"/>
      <c r="L27" s="160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65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61"/>
      <c r="E29" s="161"/>
      <c r="F29" s="161"/>
      <c r="G29" s="161"/>
      <c r="H29" s="161"/>
      <c r="I29" s="161"/>
      <c r="J29" s="161"/>
      <c r="K29" s="161"/>
      <c r="L29" s="65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62" t="s">
        <v>43</v>
      </c>
      <c r="E30" s="40"/>
      <c r="F30" s="40"/>
      <c r="G30" s="40"/>
      <c r="H30" s="40"/>
      <c r="I30" s="40"/>
      <c r="J30" s="163">
        <f>ROUND(J120, 2)</f>
        <v>0</v>
      </c>
      <c r="K30" s="40"/>
      <c r="L30" s="65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61"/>
      <c r="E31" s="161"/>
      <c r="F31" s="161"/>
      <c r="G31" s="161"/>
      <c r="H31" s="161"/>
      <c r="I31" s="161"/>
      <c r="J31" s="161"/>
      <c r="K31" s="161"/>
      <c r="L31" s="65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64" t="s">
        <v>45</v>
      </c>
      <c r="G32" s="40"/>
      <c r="H32" s="40"/>
      <c r="I32" s="164" t="s">
        <v>44</v>
      </c>
      <c r="J32" s="164" t="s">
        <v>46</v>
      </c>
      <c r="K32" s="40"/>
      <c r="L32" s="65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65" t="s">
        <v>47</v>
      </c>
      <c r="E33" s="153" t="s">
        <v>48</v>
      </c>
      <c r="F33" s="166">
        <f>ROUND((SUM(BE120:BE141)),  2)</f>
        <v>0</v>
      </c>
      <c r="G33" s="40"/>
      <c r="H33" s="40"/>
      <c r="I33" s="167">
        <v>0.20999999999999999</v>
      </c>
      <c r="J33" s="166">
        <f>ROUND(((SUM(BE120:BE141))*I33),  2)</f>
        <v>0</v>
      </c>
      <c r="K33" s="40"/>
      <c r="L33" s="65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53" t="s">
        <v>49</v>
      </c>
      <c r="F34" s="166">
        <f>ROUND((SUM(BF120:BF141)),  2)</f>
        <v>0</v>
      </c>
      <c r="G34" s="40"/>
      <c r="H34" s="40"/>
      <c r="I34" s="167">
        <v>0.14999999999999999</v>
      </c>
      <c r="J34" s="166">
        <f>ROUND(((SUM(BF120:BF141))*I34),  2)</f>
        <v>0</v>
      </c>
      <c r="K34" s="40"/>
      <c r="L34" s="65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53" t="s">
        <v>50</v>
      </c>
      <c r="F35" s="166">
        <f>ROUND((SUM(BG120:BG141)),  2)</f>
        <v>0</v>
      </c>
      <c r="G35" s="40"/>
      <c r="H35" s="40"/>
      <c r="I35" s="167">
        <v>0.20999999999999999</v>
      </c>
      <c r="J35" s="166">
        <f>0</f>
        <v>0</v>
      </c>
      <c r="K35" s="40"/>
      <c r="L35" s="65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53" t="s">
        <v>51</v>
      </c>
      <c r="F36" s="166">
        <f>ROUND((SUM(BH120:BH141)),  2)</f>
        <v>0</v>
      </c>
      <c r="G36" s="40"/>
      <c r="H36" s="40"/>
      <c r="I36" s="167">
        <v>0.14999999999999999</v>
      </c>
      <c r="J36" s="166">
        <f>0</f>
        <v>0</v>
      </c>
      <c r="K36" s="40"/>
      <c r="L36" s="65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53" t="s">
        <v>52</v>
      </c>
      <c r="F37" s="166">
        <f>ROUND((SUM(BI120:BI141)),  2)</f>
        <v>0</v>
      </c>
      <c r="G37" s="40"/>
      <c r="H37" s="40"/>
      <c r="I37" s="167">
        <v>0</v>
      </c>
      <c r="J37" s="166">
        <f>0</f>
        <v>0</v>
      </c>
      <c r="K37" s="40"/>
      <c r="L37" s="65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65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68"/>
      <c r="D39" s="169" t="s">
        <v>53</v>
      </c>
      <c r="E39" s="170"/>
      <c r="F39" s="170"/>
      <c r="G39" s="171" t="s">
        <v>54</v>
      </c>
      <c r="H39" s="172" t="s">
        <v>55</v>
      </c>
      <c r="I39" s="170"/>
      <c r="J39" s="173">
        <f>SUM(J30:J37)</f>
        <v>0</v>
      </c>
      <c r="K39" s="174"/>
      <c r="L39" s="65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65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5"/>
      <c r="D50" s="175" t="s">
        <v>56</v>
      </c>
      <c r="E50" s="176"/>
      <c r="F50" s="176"/>
      <c r="G50" s="175" t="s">
        <v>57</v>
      </c>
      <c r="H50" s="176"/>
      <c r="I50" s="176"/>
      <c r="J50" s="176"/>
      <c r="K50" s="176"/>
      <c r="L50" s="65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40"/>
      <c r="B61" s="46"/>
      <c r="C61" s="40"/>
      <c r="D61" s="177" t="s">
        <v>58</v>
      </c>
      <c r="E61" s="178"/>
      <c r="F61" s="179" t="s">
        <v>59</v>
      </c>
      <c r="G61" s="177" t="s">
        <v>58</v>
      </c>
      <c r="H61" s="178"/>
      <c r="I61" s="178"/>
      <c r="J61" s="180" t="s">
        <v>59</v>
      </c>
      <c r="K61" s="178"/>
      <c r="L61" s="65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40"/>
      <c r="B65" s="46"/>
      <c r="C65" s="40"/>
      <c r="D65" s="175" t="s">
        <v>60</v>
      </c>
      <c r="E65" s="181"/>
      <c r="F65" s="181"/>
      <c r="G65" s="175" t="s">
        <v>61</v>
      </c>
      <c r="H65" s="181"/>
      <c r="I65" s="181"/>
      <c r="J65" s="181"/>
      <c r="K65" s="181"/>
      <c r="L65" s="65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40"/>
      <c r="B76" s="46"/>
      <c r="C76" s="40"/>
      <c r="D76" s="177" t="s">
        <v>58</v>
      </c>
      <c r="E76" s="178"/>
      <c r="F76" s="179" t="s">
        <v>59</v>
      </c>
      <c r="G76" s="177" t="s">
        <v>58</v>
      </c>
      <c r="H76" s="178"/>
      <c r="I76" s="178"/>
      <c r="J76" s="180" t="s">
        <v>59</v>
      </c>
      <c r="K76" s="178"/>
      <c r="L76" s="65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4.4" customHeight="1">
      <c r="A77" s="40"/>
      <c r="B77" s="182"/>
      <c r="C77" s="183"/>
      <c r="D77" s="183"/>
      <c r="E77" s="183"/>
      <c r="F77" s="183"/>
      <c r="G77" s="183"/>
      <c r="H77" s="183"/>
      <c r="I77" s="183"/>
      <c r="J77" s="183"/>
      <c r="K77" s="183"/>
      <c r="L77" s="65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81" s="2" customFormat="1" ht="6.96" customHeight="1">
      <c r="A81" s="40"/>
      <c r="B81" s="184"/>
      <c r="C81" s="185"/>
      <c r="D81" s="185"/>
      <c r="E81" s="185"/>
      <c r="F81" s="185"/>
      <c r="G81" s="185"/>
      <c r="H81" s="185"/>
      <c r="I81" s="185"/>
      <c r="J81" s="185"/>
      <c r="K81" s="185"/>
      <c r="L81" s="65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24.96" customHeight="1">
      <c r="A82" s="40"/>
      <c r="B82" s="41"/>
      <c r="C82" s="24" t="s">
        <v>162</v>
      </c>
      <c r="D82" s="42"/>
      <c r="E82" s="42"/>
      <c r="F82" s="42"/>
      <c r="G82" s="42"/>
      <c r="H82" s="42"/>
      <c r="I82" s="42"/>
      <c r="J82" s="42"/>
      <c r="K82" s="42"/>
      <c r="L82" s="65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65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3" t="s">
        <v>16</v>
      </c>
      <c r="D84" s="42"/>
      <c r="E84" s="42"/>
      <c r="F84" s="42"/>
      <c r="G84" s="42"/>
      <c r="H84" s="42"/>
      <c r="I84" s="42"/>
      <c r="J84" s="42"/>
      <c r="K84" s="42"/>
      <c r="L84" s="65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186" t="str">
        <f>E7</f>
        <v>SPORTOVNÍ HALA _ SLEZSKÁ OSTRAVA</v>
      </c>
      <c r="F85" s="33"/>
      <c r="G85" s="33"/>
      <c r="H85" s="33"/>
      <c r="I85" s="42"/>
      <c r="J85" s="42"/>
      <c r="K85" s="42"/>
      <c r="L85" s="65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3" t="s">
        <v>160</v>
      </c>
      <c r="D86" s="42"/>
      <c r="E86" s="42"/>
      <c r="F86" s="42"/>
      <c r="G86" s="42"/>
      <c r="H86" s="42"/>
      <c r="I86" s="42"/>
      <c r="J86" s="42"/>
      <c r="K86" s="42"/>
      <c r="L86" s="65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6.5" customHeight="1">
      <c r="A87" s="40"/>
      <c r="B87" s="41"/>
      <c r="C87" s="42"/>
      <c r="D87" s="42"/>
      <c r="E87" s="78" t="str">
        <f>E9</f>
        <v>SO 01 - Příprava území</v>
      </c>
      <c r="F87" s="42"/>
      <c r="G87" s="42"/>
      <c r="H87" s="42"/>
      <c r="I87" s="42"/>
      <c r="J87" s="42"/>
      <c r="K87" s="42"/>
      <c r="L87" s="65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65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2" customHeight="1">
      <c r="A89" s="40"/>
      <c r="B89" s="41"/>
      <c r="C89" s="33" t="s">
        <v>22</v>
      </c>
      <c r="D89" s="42"/>
      <c r="E89" s="42"/>
      <c r="F89" s="28" t="str">
        <f>F12</f>
        <v>Slezská Ostrava</v>
      </c>
      <c r="G89" s="42"/>
      <c r="H89" s="42"/>
      <c r="I89" s="33" t="s">
        <v>24</v>
      </c>
      <c r="J89" s="81" t="str">
        <f>IF(J12="","",J12)</f>
        <v>13. 3. 2020</v>
      </c>
      <c r="K89" s="42"/>
      <c r="L89" s="65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6.96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65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5.15" customHeight="1">
      <c r="A91" s="40"/>
      <c r="B91" s="41"/>
      <c r="C91" s="33" t="s">
        <v>30</v>
      </c>
      <c r="D91" s="42"/>
      <c r="E91" s="42"/>
      <c r="F91" s="28" t="str">
        <f>E15</f>
        <v>Statutární město Ostrava</v>
      </c>
      <c r="G91" s="42"/>
      <c r="H91" s="42"/>
      <c r="I91" s="33" t="s">
        <v>36</v>
      </c>
      <c r="J91" s="38" t="str">
        <f>E21</f>
        <v>PPS Kania, s.r.o</v>
      </c>
      <c r="K91" s="42"/>
      <c r="L91" s="65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5.15" customHeight="1">
      <c r="A92" s="40"/>
      <c r="B92" s="41"/>
      <c r="C92" s="33" t="s">
        <v>34</v>
      </c>
      <c r="D92" s="42"/>
      <c r="E92" s="42"/>
      <c r="F92" s="28" t="str">
        <f>IF(E18="","",E18)</f>
        <v>Vyplň údaj</v>
      </c>
      <c r="G92" s="42"/>
      <c r="H92" s="42"/>
      <c r="I92" s="33" t="s">
        <v>39</v>
      </c>
      <c r="J92" s="38" t="str">
        <f>E24</f>
        <v xml:space="preserve"> </v>
      </c>
      <c r="K92" s="42"/>
      <c r="L92" s="65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0.32" customHeight="1">
      <c r="A93" s="40"/>
      <c r="B93" s="41"/>
      <c r="C93" s="42"/>
      <c r="D93" s="42"/>
      <c r="E93" s="42"/>
      <c r="F93" s="42"/>
      <c r="G93" s="42"/>
      <c r="H93" s="42"/>
      <c r="I93" s="42"/>
      <c r="J93" s="42"/>
      <c r="K93" s="42"/>
      <c r="L93" s="65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29.28" customHeight="1">
      <c r="A94" s="40"/>
      <c r="B94" s="41"/>
      <c r="C94" s="187" t="s">
        <v>163</v>
      </c>
      <c r="D94" s="188"/>
      <c r="E94" s="188"/>
      <c r="F94" s="188"/>
      <c r="G94" s="188"/>
      <c r="H94" s="188"/>
      <c r="I94" s="188"/>
      <c r="J94" s="189" t="s">
        <v>164</v>
      </c>
      <c r="K94" s="188"/>
      <c r="L94" s="65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0.32" customHeight="1">
      <c r="A95" s="40"/>
      <c r="B95" s="41"/>
      <c r="C95" s="42"/>
      <c r="D95" s="42"/>
      <c r="E95" s="42"/>
      <c r="F95" s="42"/>
      <c r="G95" s="42"/>
      <c r="H95" s="42"/>
      <c r="I95" s="42"/>
      <c r="J95" s="42"/>
      <c r="K95" s="42"/>
      <c r="L95" s="65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22.8" customHeight="1">
      <c r="A96" s="40"/>
      <c r="B96" s="41"/>
      <c r="C96" s="190" t="s">
        <v>165</v>
      </c>
      <c r="D96" s="42"/>
      <c r="E96" s="42"/>
      <c r="F96" s="42"/>
      <c r="G96" s="42"/>
      <c r="H96" s="42"/>
      <c r="I96" s="42"/>
      <c r="J96" s="112">
        <f>J120</f>
        <v>0</v>
      </c>
      <c r="K96" s="42"/>
      <c r="L96" s="65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U96" s="18" t="s">
        <v>166</v>
      </c>
    </row>
    <row r="97" s="9" customFormat="1" ht="24.96" customHeight="1">
      <c r="A97" s="9"/>
      <c r="B97" s="191"/>
      <c r="C97" s="192"/>
      <c r="D97" s="193" t="s">
        <v>253</v>
      </c>
      <c r="E97" s="194"/>
      <c r="F97" s="194"/>
      <c r="G97" s="194"/>
      <c r="H97" s="194"/>
      <c r="I97" s="194"/>
      <c r="J97" s="195">
        <f>J121</f>
        <v>0</v>
      </c>
      <c r="K97" s="192"/>
      <c r="L97" s="19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7"/>
      <c r="C98" s="135"/>
      <c r="D98" s="198" t="s">
        <v>254</v>
      </c>
      <c r="E98" s="199"/>
      <c r="F98" s="199"/>
      <c r="G98" s="199"/>
      <c r="H98" s="199"/>
      <c r="I98" s="199"/>
      <c r="J98" s="200">
        <f>J122</f>
        <v>0</v>
      </c>
      <c r="K98" s="135"/>
      <c r="L98" s="20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7"/>
      <c r="C99" s="135"/>
      <c r="D99" s="198" t="s">
        <v>255</v>
      </c>
      <c r="E99" s="199"/>
      <c r="F99" s="199"/>
      <c r="G99" s="199"/>
      <c r="H99" s="199"/>
      <c r="I99" s="199"/>
      <c r="J99" s="200">
        <f>J129</f>
        <v>0</v>
      </c>
      <c r="K99" s="135"/>
      <c r="L99" s="20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7"/>
      <c r="C100" s="135"/>
      <c r="D100" s="198" t="s">
        <v>256</v>
      </c>
      <c r="E100" s="199"/>
      <c r="F100" s="199"/>
      <c r="G100" s="199"/>
      <c r="H100" s="199"/>
      <c r="I100" s="199"/>
      <c r="J100" s="200">
        <f>J135</f>
        <v>0</v>
      </c>
      <c r="K100" s="135"/>
      <c r="L100" s="20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40"/>
      <c r="B101" s="41"/>
      <c r="C101" s="42"/>
      <c r="D101" s="42"/>
      <c r="E101" s="42"/>
      <c r="F101" s="42"/>
      <c r="G101" s="42"/>
      <c r="H101" s="42"/>
      <c r="I101" s="42"/>
      <c r="J101" s="42"/>
      <c r="K101" s="42"/>
      <c r="L101" s="65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</row>
    <row r="102" s="2" customFormat="1" ht="6.96" customHeight="1">
      <c r="A102" s="40"/>
      <c r="B102" s="68"/>
      <c r="C102" s="69"/>
      <c r="D102" s="69"/>
      <c r="E102" s="69"/>
      <c r="F102" s="69"/>
      <c r="G102" s="69"/>
      <c r="H102" s="69"/>
      <c r="I102" s="69"/>
      <c r="J102" s="69"/>
      <c r="K102" s="69"/>
      <c r="L102" s="65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</row>
    <row r="106" s="2" customFormat="1" ht="6.96" customHeight="1">
      <c r="A106" s="40"/>
      <c r="B106" s="70"/>
      <c r="C106" s="71"/>
      <c r="D106" s="71"/>
      <c r="E106" s="71"/>
      <c r="F106" s="71"/>
      <c r="G106" s="71"/>
      <c r="H106" s="71"/>
      <c r="I106" s="71"/>
      <c r="J106" s="71"/>
      <c r="K106" s="71"/>
      <c r="L106" s="65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</row>
    <row r="107" s="2" customFormat="1" ht="24.96" customHeight="1">
      <c r="A107" s="40"/>
      <c r="B107" s="41"/>
      <c r="C107" s="24" t="s">
        <v>174</v>
      </c>
      <c r="D107" s="42"/>
      <c r="E107" s="42"/>
      <c r="F107" s="42"/>
      <c r="G107" s="42"/>
      <c r="H107" s="42"/>
      <c r="I107" s="42"/>
      <c r="J107" s="42"/>
      <c r="K107" s="42"/>
      <c r="L107" s="65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</row>
    <row r="108" s="2" customFormat="1" ht="6.96" customHeight="1">
      <c r="A108" s="40"/>
      <c r="B108" s="41"/>
      <c r="C108" s="42"/>
      <c r="D108" s="42"/>
      <c r="E108" s="42"/>
      <c r="F108" s="42"/>
      <c r="G108" s="42"/>
      <c r="H108" s="42"/>
      <c r="I108" s="42"/>
      <c r="J108" s="42"/>
      <c r="K108" s="42"/>
      <c r="L108" s="65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</row>
    <row r="109" s="2" customFormat="1" ht="12" customHeight="1">
      <c r="A109" s="40"/>
      <c r="B109" s="41"/>
      <c r="C109" s="33" t="s">
        <v>16</v>
      </c>
      <c r="D109" s="42"/>
      <c r="E109" s="42"/>
      <c r="F109" s="42"/>
      <c r="G109" s="42"/>
      <c r="H109" s="42"/>
      <c r="I109" s="42"/>
      <c r="J109" s="42"/>
      <c r="K109" s="42"/>
      <c r="L109" s="65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</row>
    <row r="110" s="2" customFormat="1" ht="16.5" customHeight="1">
      <c r="A110" s="40"/>
      <c r="B110" s="41"/>
      <c r="C110" s="42"/>
      <c r="D110" s="42"/>
      <c r="E110" s="186" t="str">
        <f>E7</f>
        <v>SPORTOVNÍ HALA _ SLEZSKÁ OSTRAVA</v>
      </c>
      <c r="F110" s="33"/>
      <c r="G110" s="33"/>
      <c r="H110" s="33"/>
      <c r="I110" s="42"/>
      <c r="J110" s="42"/>
      <c r="K110" s="42"/>
      <c r="L110" s="65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</row>
    <row r="111" s="2" customFormat="1" ht="12" customHeight="1">
      <c r="A111" s="40"/>
      <c r="B111" s="41"/>
      <c r="C111" s="33" t="s">
        <v>160</v>
      </c>
      <c r="D111" s="42"/>
      <c r="E111" s="42"/>
      <c r="F111" s="42"/>
      <c r="G111" s="42"/>
      <c r="H111" s="42"/>
      <c r="I111" s="42"/>
      <c r="J111" s="42"/>
      <c r="K111" s="42"/>
      <c r="L111" s="65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</row>
    <row r="112" s="2" customFormat="1" ht="16.5" customHeight="1">
      <c r="A112" s="40"/>
      <c r="B112" s="41"/>
      <c r="C112" s="42"/>
      <c r="D112" s="42"/>
      <c r="E112" s="78" t="str">
        <f>E9</f>
        <v>SO 01 - Příprava území</v>
      </c>
      <c r="F112" s="42"/>
      <c r="G112" s="42"/>
      <c r="H112" s="42"/>
      <c r="I112" s="42"/>
      <c r="J112" s="42"/>
      <c r="K112" s="42"/>
      <c r="L112" s="65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</row>
    <row r="113" s="2" customFormat="1" ht="6.96" customHeight="1">
      <c r="A113" s="40"/>
      <c r="B113" s="41"/>
      <c r="C113" s="42"/>
      <c r="D113" s="42"/>
      <c r="E113" s="42"/>
      <c r="F113" s="42"/>
      <c r="G113" s="42"/>
      <c r="H113" s="42"/>
      <c r="I113" s="42"/>
      <c r="J113" s="42"/>
      <c r="K113" s="42"/>
      <c r="L113" s="65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</row>
    <row r="114" s="2" customFormat="1" ht="12" customHeight="1">
      <c r="A114" s="40"/>
      <c r="B114" s="41"/>
      <c r="C114" s="33" t="s">
        <v>22</v>
      </c>
      <c r="D114" s="42"/>
      <c r="E114" s="42"/>
      <c r="F114" s="28" t="str">
        <f>F12</f>
        <v>Slezská Ostrava</v>
      </c>
      <c r="G114" s="42"/>
      <c r="H114" s="42"/>
      <c r="I114" s="33" t="s">
        <v>24</v>
      </c>
      <c r="J114" s="81" t="str">
        <f>IF(J12="","",J12)</f>
        <v>13. 3. 2020</v>
      </c>
      <c r="K114" s="42"/>
      <c r="L114" s="65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</row>
    <row r="115" s="2" customFormat="1" ht="6.96" customHeight="1">
      <c r="A115" s="40"/>
      <c r="B115" s="41"/>
      <c r="C115" s="42"/>
      <c r="D115" s="42"/>
      <c r="E115" s="42"/>
      <c r="F115" s="42"/>
      <c r="G115" s="42"/>
      <c r="H115" s="42"/>
      <c r="I115" s="42"/>
      <c r="J115" s="42"/>
      <c r="K115" s="42"/>
      <c r="L115" s="65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</row>
    <row r="116" s="2" customFormat="1" ht="15.15" customHeight="1">
      <c r="A116" s="40"/>
      <c r="B116" s="41"/>
      <c r="C116" s="33" t="s">
        <v>30</v>
      </c>
      <c r="D116" s="42"/>
      <c r="E116" s="42"/>
      <c r="F116" s="28" t="str">
        <f>E15</f>
        <v>Statutární město Ostrava</v>
      </c>
      <c r="G116" s="42"/>
      <c r="H116" s="42"/>
      <c r="I116" s="33" t="s">
        <v>36</v>
      </c>
      <c r="J116" s="38" t="str">
        <f>E21</f>
        <v>PPS Kania, s.r.o</v>
      </c>
      <c r="K116" s="42"/>
      <c r="L116" s="65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</row>
    <row r="117" s="2" customFormat="1" ht="15.15" customHeight="1">
      <c r="A117" s="40"/>
      <c r="B117" s="41"/>
      <c r="C117" s="33" t="s">
        <v>34</v>
      </c>
      <c r="D117" s="42"/>
      <c r="E117" s="42"/>
      <c r="F117" s="28" t="str">
        <f>IF(E18="","",E18)</f>
        <v>Vyplň údaj</v>
      </c>
      <c r="G117" s="42"/>
      <c r="H117" s="42"/>
      <c r="I117" s="33" t="s">
        <v>39</v>
      </c>
      <c r="J117" s="38" t="str">
        <f>E24</f>
        <v xml:space="preserve"> </v>
      </c>
      <c r="K117" s="42"/>
      <c r="L117" s="65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</row>
    <row r="118" s="2" customFormat="1" ht="10.32" customHeight="1">
      <c r="A118" s="40"/>
      <c r="B118" s="41"/>
      <c r="C118" s="42"/>
      <c r="D118" s="42"/>
      <c r="E118" s="42"/>
      <c r="F118" s="42"/>
      <c r="G118" s="42"/>
      <c r="H118" s="42"/>
      <c r="I118" s="42"/>
      <c r="J118" s="42"/>
      <c r="K118" s="42"/>
      <c r="L118" s="65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</row>
    <row r="119" s="11" customFormat="1" ht="29.28" customHeight="1">
      <c r="A119" s="202"/>
      <c r="B119" s="203"/>
      <c r="C119" s="204" t="s">
        <v>175</v>
      </c>
      <c r="D119" s="205" t="s">
        <v>68</v>
      </c>
      <c r="E119" s="205" t="s">
        <v>64</v>
      </c>
      <c r="F119" s="205" t="s">
        <v>65</v>
      </c>
      <c r="G119" s="205" t="s">
        <v>176</v>
      </c>
      <c r="H119" s="205" t="s">
        <v>177</v>
      </c>
      <c r="I119" s="205" t="s">
        <v>178</v>
      </c>
      <c r="J119" s="205" t="s">
        <v>164</v>
      </c>
      <c r="K119" s="206" t="s">
        <v>179</v>
      </c>
      <c r="L119" s="207"/>
      <c r="M119" s="102" t="s">
        <v>1</v>
      </c>
      <c r="N119" s="103" t="s">
        <v>47</v>
      </c>
      <c r="O119" s="103" t="s">
        <v>180</v>
      </c>
      <c r="P119" s="103" t="s">
        <v>181</v>
      </c>
      <c r="Q119" s="103" t="s">
        <v>182</v>
      </c>
      <c r="R119" s="103" t="s">
        <v>183</v>
      </c>
      <c r="S119" s="103" t="s">
        <v>184</v>
      </c>
      <c r="T119" s="104" t="s">
        <v>185</v>
      </c>
      <c r="U119" s="202"/>
      <c r="V119" s="202"/>
      <c r="W119" s="202"/>
      <c r="X119" s="202"/>
      <c r="Y119" s="202"/>
      <c r="Z119" s="202"/>
      <c r="AA119" s="202"/>
      <c r="AB119" s="202"/>
      <c r="AC119" s="202"/>
      <c r="AD119" s="202"/>
      <c r="AE119" s="202"/>
    </row>
    <row r="120" s="2" customFormat="1" ht="22.8" customHeight="1">
      <c r="A120" s="40"/>
      <c r="B120" s="41"/>
      <c r="C120" s="109" t="s">
        <v>186</v>
      </c>
      <c r="D120" s="42"/>
      <c r="E120" s="42"/>
      <c r="F120" s="42"/>
      <c r="G120" s="42"/>
      <c r="H120" s="42"/>
      <c r="I120" s="42"/>
      <c r="J120" s="208">
        <f>BK120</f>
        <v>0</v>
      </c>
      <c r="K120" s="42"/>
      <c r="L120" s="46"/>
      <c r="M120" s="105"/>
      <c r="N120" s="209"/>
      <c r="O120" s="106"/>
      <c r="P120" s="210">
        <f>P121</f>
        <v>0</v>
      </c>
      <c r="Q120" s="106"/>
      <c r="R120" s="210">
        <f>R121</f>
        <v>0</v>
      </c>
      <c r="S120" s="106"/>
      <c r="T120" s="211">
        <f>T121</f>
        <v>3.8241500000000004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8" t="s">
        <v>82</v>
      </c>
      <c r="AU120" s="18" t="s">
        <v>166</v>
      </c>
      <c r="BK120" s="212">
        <f>BK121</f>
        <v>0</v>
      </c>
    </row>
    <row r="121" s="12" customFormat="1" ht="25.92" customHeight="1">
      <c r="A121" s="12"/>
      <c r="B121" s="213"/>
      <c r="C121" s="214"/>
      <c r="D121" s="215" t="s">
        <v>82</v>
      </c>
      <c r="E121" s="216" t="s">
        <v>257</v>
      </c>
      <c r="F121" s="216" t="s">
        <v>258</v>
      </c>
      <c r="G121" s="214"/>
      <c r="H121" s="214"/>
      <c r="I121" s="217"/>
      <c r="J121" s="218">
        <f>BK121</f>
        <v>0</v>
      </c>
      <c r="K121" s="214"/>
      <c r="L121" s="219"/>
      <c r="M121" s="220"/>
      <c r="N121" s="221"/>
      <c r="O121" s="221"/>
      <c r="P121" s="222">
        <f>P122+P129+P135</f>
        <v>0</v>
      </c>
      <c r="Q121" s="221"/>
      <c r="R121" s="222">
        <f>R122+R129+R135</f>
        <v>0</v>
      </c>
      <c r="S121" s="221"/>
      <c r="T121" s="223">
        <f>T122+T129+T135</f>
        <v>3.8241500000000004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24" t="s">
        <v>91</v>
      </c>
      <c r="AT121" s="225" t="s">
        <v>82</v>
      </c>
      <c r="AU121" s="225" t="s">
        <v>83</v>
      </c>
      <c r="AY121" s="224" t="s">
        <v>189</v>
      </c>
      <c r="BK121" s="226">
        <f>BK122+BK129+BK135</f>
        <v>0</v>
      </c>
    </row>
    <row r="122" s="12" customFormat="1" ht="22.8" customHeight="1">
      <c r="A122" s="12"/>
      <c r="B122" s="213"/>
      <c r="C122" s="214"/>
      <c r="D122" s="215" t="s">
        <v>82</v>
      </c>
      <c r="E122" s="227" t="s">
        <v>91</v>
      </c>
      <c r="F122" s="227" t="s">
        <v>259</v>
      </c>
      <c r="G122" s="214"/>
      <c r="H122" s="214"/>
      <c r="I122" s="217"/>
      <c r="J122" s="228">
        <f>BK122</f>
        <v>0</v>
      </c>
      <c r="K122" s="214"/>
      <c r="L122" s="219"/>
      <c r="M122" s="220"/>
      <c r="N122" s="221"/>
      <c r="O122" s="221"/>
      <c r="P122" s="222">
        <f>SUM(P123:P128)</f>
        <v>0</v>
      </c>
      <c r="Q122" s="221"/>
      <c r="R122" s="222">
        <f>SUM(R123:R128)</f>
        <v>0</v>
      </c>
      <c r="S122" s="221"/>
      <c r="T122" s="223">
        <f>SUM(T123:T128)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24" t="s">
        <v>91</v>
      </c>
      <c r="AT122" s="225" t="s">
        <v>82</v>
      </c>
      <c r="AU122" s="225" t="s">
        <v>91</v>
      </c>
      <c r="AY122" s="224" t="s">
        <v>189</v>
      </c>
      <c r="BK122" s="226">
        <f>SUM(BK123:BK128)</f>
        <v>0</v>
      </c>
    </row>
    <row r="123" s="2" customFormat="1" ht="24.15" customHeight="1">
      <c r="A123" s="40"/>
      <c r="B123" s="41"/>
      <c r="C123" s="229" t="s">
        <v>91</v>
      </c>
      <c r="D123" s="229" t="s">
        <v>192</v>
      </c>
      <c r="E123" s="230" t="s">
        <v>260</v>
      </c>
      <c r="F123" s="231" t="s">
        <v>261</v>
      </c>
      <c r="G123" s="232" t="s">
        <v>262</v>
      </c>
      <c r="H123" s="233">
        <v>65</v>
      </c>
      <c r="I123" s="234"/>
      <c r="J123" s="235">
        <f>ROUND(I123*H123,2)</f>
        <v>0</v>
      </c>
      <c r="K123" s="231" t="s">
        <v>196</v>
      </c>
      <c r="L123" s="46"/>
      <c r="M123" s="236" t="s">
        <v>1</v>
      </c>
      <c r="N123" s="237" t="s">
        <v>48</v>
      </c>
      <c r="O123" s="93"/>
      <c r="P123" s="238">
        <f>O123*H123</f>
        <v>0</v>
      </c>
      <c r="Q123" s="238">
        <v>0</v>
      </c>
      <c r="R123" s="238">
        <f>Q123*H123</f>
        <v>0</v>
      </c>
      <c r="S123" s="238">
        <v>0</v>
      </c>
      <c r="T123" s="239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40" t="s">
        <v>211</v>
      </c>
      <c r="AT123" s="240" t="s">
        <v>192</v>
      </c>
      <c r="AU123" s="240" t="s">
        <v>93</v>
      </c>
      <c r="AY123" s="18" t="s">
        <v>189</v>
      </c>
      <c r="BE123" s="241">
        <f>IF(N123="základní",J123,0)</f>
        <v>0</v>
      </c>
      <c r="BF123" s="241">
        <f>IF(N123="snížená",J123,0)</f>
        <v>0</v>
      </c>
      <c r="BG123" s="241">
        <f>IF(N123="zákl. přenesená",J123,0)</f>
        <v>0</v>
      </c>
      <c r="BH123" s="241">
        <f>IF(N123="sníž. přenesená",J123,0)</f>
        <v>0</v>
      </c>
      <c r="BI123" s="241">
        <f>IF(N123="nulová",J123,0)</f>
        <v>0</v>
      </c>
      <c r="BJ123" s="18" t="s">
        <v>91</v>
      </c>
      <c r="BK123" s="241">
        <f>ROUND(I123*H123,2)</f>
        <v>0</v>
      </c>
      <c r="BL123" s="18" t="s">
        <v>211</v>
      </c>
      <c r="BM123" s="240" t="s">
        <v>263</v>
      </c>
    </row>
    <row r="124" s="2" customFormat="1" ht="16.5" customHeight="1">
      <c r="A124" s="40"/>
      <c r="B124" s="41"/>
      <c r="C124" s="229" t="s">
        <v>93</v>
      </c>
      <c r="D124" s="229" t="s">
        <v>192</v>
      </c>
      <c r="E124" s="230" t="s">
        <v>264</v>
      </c>
      <c r="F124" s="231" t="s">
        <v>265</v>
      </c>
      <c r="G124" s="232" t="s">
        <v>262</v>
      </c>
      <c r="H124" s="233">
        <v>1820</v>
      </c>
      <c r="I124" s="234"/>
      <c r="J124" s="235">
        <f>ROUND(I124*H124,2)</f>
        <v>0</v>
      </c>
      <c r="K124" s="231" t="s">
        <v>196</v>
      </c>
      <c r="L124" s="46"/>
      <c r="M124" s="236" t="s">
        <v>1</v>
      </c>
      <c r="N124" s="237" t="s">
        <v>48</v>
      </c>
      <c r="O124" s="93"/>
      <c r="P124" s="238">
        <f>O124*H124</f>
        <v>0</v>
      </c>
      <c r="Q124" s="238">
        <v>0</v>
      </c>
      <c r="R124" s="238">
        <f>Q124*H124</f>
        <v>0</v>
      </c>
      <c r="S124" s="238">
        <v>0</v>
      </c>
      <c r="T124" s="239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40" t="s">
        <v>211</v>
      </c>
      <c r="AT124" s="240" t="s">
        <v>192</v>
      </c>
      <c r="AU124" s="240" t="s">
        <v>93</v>
      </c>
      <c r="AY124" s="18" t="s">
        <v>189</v>
      </c>
      <c r="BE124" s="241">
        <f>IF(N124="základní",J124,0)</f>
        <v>0</v>
      </c>
      <c r="BF124" s="241">
        <f>IF(N124="snížená",J124,0)</f>
        <v>0</v>
      </c>
      <c r="BG124" s="241">
        <f>IF(N124="zákl. přenesená",J124,0)</f>
        <v>0</v>
      </c>
      <c r="BH124" s="241">
        <f>IF(N124="sníž. přenesená",J124,0)</f>
        <v>0</v>
      </c>
      <c r="BI124" s="241">
        <f>IF(N124="nulová",J124,0)</f>
        <v>0</v>
      </c>
      <c r="BJ124" s="18" t="s">
        <v>91</v>
      </c>
      <c r="BK124" s="241">
        <f>ROUND(I124*H124,2)</f>
        <v>0</v>
      </c>
      <c r="BL124" s="18" t="s">
        <v>211</v>
      </c>
      <c r="BM124" s="240" t="s">
        <v>266</v>
      </c>
    </row>
    <row r="125" s="2" customFormat="1" ht="16.5" customHeight="1">
      <c r="A125" s="40"/>
      <c r="B125" s="41"/>
      <c r="C125" s="229" t="s">
        <v>109</v>
      </c>
      <c r="D125" s="229" t="s">
        <v>192</v>
      </c>
      <c r="E125" s="230" t="s">
        <v>267</v>
      </c>
      <c r="F125" s="231" t="s">
        <v>268</v>
      </c>
      <c r="G125" s="232" t="s">
        <v>269</v>
      </c>
      <c r="H125" s="233">
        <v>182</v>
      </c>
      <c r="I125" s="234"/>
      <c r="J125" s="235">
        <f>ROUND(I125*H125,2)</f>
        <v>0</v>
      </c>
      <c r="K125" s="231" t="s">
        <v>196</v>
      </c>
      <c r="L125" s="46"/>
      <c r="M125" s="236" t="s">
        <v>1</v>
      </c>
      <c r="N125" s="237" t="s">
        <v>48</v>
      </c>
      <c r="O125" s="93"/>
      <c r="P125" s="238">
        <f>O125*H125</f>
        <v>0</v>
      </c>
      <c r="Q125" s="238">
        <v>0</v>
      </c>
      <c r="R125" s="238">
        <f>Q125*H125</f>
        <v>0</v>
      </c>
      <c r="S125" s="238">
        <v>0</v>
      </c>
      <c r="T125" s="239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40" t="s">
        <v>211</v>
      </c>
      <c r="AT125" s="240" t="s">
        <v>192</v>
      </c>
      <c r="AU125" s="240" t="s">
        <v>93</v>
      </c>
      <c r="AY125" s="18" t="s">
        <v>189</v>
      </c>
      <c r="BE125" s="241">
        <f>IF(N125="základní",J125,0)</f>
        <v>0</v>
      </c>
      <c r="BF125" s="241">
        <f>IF(N125="snížená",J125,0)</f>
        <v>0</v>
      </c>
      <c r="BG125" s="241">
        <f>IF(N125="zákl. přenesená",J125,0)</f>
        <v>0</v>
      </c>
      <c r="BH125" s="241">
        <f>IF(N125="sníž. přenesená",J125,0)</f>
        <v>0</v>
      </c>
      <c r="BI125" s="241">
        <f>IF(N125="nulová",J125,0)</f>
        <v>0</v>
      </c>
      <c r="BJ125" s="18" t="s">
        <v>91</v>
      </c>
      <c r="BK125" s="241">
        <f>ROUND(I125*H125,2)</f>
        <v>0</v>
      </c>
      <c r="BL125" s="18" t="s">
        <v>211</v>
      </c>
      <c r="BM125" s="240" t="s">
        <v>270</v>
      </c>
    </row>
    <row r="126" s="2" customFormat="1" ht="16.5" customHeight="1">
      <c r="A126" s="40"/>
      <c r="B126" s="41"/>
      <c r="C126" s="229" t="s">
        <v>211</v>
      </c>
      <c r="D126" s="229" t="s">
        <v>192</v>
      </c>
      <c r="E126" s="230" t="s">
        <v>271</v>
      </c>
      <c r="F126" s="231" t="s">
        <v>272</v>
      </c>
      <c r="G126" s="232" t="s">
        <v>269</v>
      </c>
      <c r="H126" s="233">
        <v>364</v>
      </c>
      <c r="I126" s="234"/>
      <c r="J126" s="235">
        <f>ROUND(I126*H126,2)</f>
        <v>0</v>
      </c>
      <c r="K126" s="231" t="s">
        <v>196</v>
      </c>
      <c r="L126" s="46"/>
      <c r="M126" s="236" t="s">
        <v>1</v>
      </c>
      <c r="N126" s="237" t="s">
        <v>48</v>
      </c>
      <c r="O126" s="93"/>
      <c r="P126" s="238">
        <f>O126*H126</f>
        <v>0</v>
      </c>
      <c r="Q126" s="238">
        <v>0</v>
      </c>
      <c r="R126" s="238">
        <f>Q126*H126</f>
        <v>0</v>
      </c>
      <c r="S126" s="238">
        <v>0</v>
      </c>
      <c r="T126" s="239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40" t="s">
        <v>211</v>
      </c>
      <c r="AT126" s="240" t="s">
        <v>192</v>
      </c>
      <c r="AU126" s="240" t="s">
        <v>93</v>
      </c>
      <c r="AY126" s="18" t="s">
        <v>189</v>
      </c>
      <c r="BE126" s="241">
        <f>IF(N126="základní",J126,0)</f>
        <v>0</v>
      </c>
      <c r="BF126" s="241">
        <f>IF(N126="snížená",J126,0)</f>
        <v>0</v>
      </c>
      <c r="BG126" s="241">
        <f>IF(N126="zákl. přenesená",J126,0)</f>
        <v>0</v>
      </c>
      <c r="BH126" s="241">
        <f>IF(N126="sníž. přenesená",J126,0)</f>
        <v>0</v>
      </c>
      <c r="BI126" s="241">
        <f>IF(N126="nulová",J126,0)</f>
        <v>0</v>
      </c>
      <c r="BJ126" s="18" t="s">
        <v>91</v>
      </c>
      <c r="BK126" s="241">
        <f>ROUND(I126*H126,2)</f>
        <v>0</v>
      </c>
      <c r="BL126" s="18" t="s">
        <v>211</v>
      </c>
      <c r="BM126" s="240" t="s">
        <v>273</v>
      </c>
    </row>
    <row r="127" s="2" customFormat="1" ht="24.15" customHeight="1">
      <c r="A127" s="40"/>
      <c r="B127" s="41"/>
      <c r="C127" s="229" t="s">
        <v>188</v>
      </c>
      <c r="D127" s="229" t="s">
        <v>192</v>
      </c>
      <c r="E127" s="230" t="s">
        <v>274</v>
      </c>
      <c r="F127" s="231" t="s">
        <v>275</v>
      </c>
      <c r="G127" s="232" t="s">
        <v>269</v>
      </c>
      <c r="H127" s="233">
        <v>7280</v>
      </c>
      <c r="I127" s="234"/>
      <c r="J127" s="235">
        <f>ROUND(I127*H127,2)</f>
        <v>0</v>
      </c>
      <c r="K127" s="231" t="s">
        <v>196</v>
      </c>
      <c r="L127" s="46"/>
      <c r="M127" s="236" t="s">
        <v>1</v>
      </c>
      <c r="N127" s="237" t="s">
        <v>48</v>
      </c>
      <c r="O127" s="93"/>
      <c r="P127" s="238">
        <f>O127*H127</f>
        <v>0</v>
      </c>
      <c r="Q127" s="238">
        <v>0</v>
      </c>
      <c r="R127" s="238">
        <f>Q127*H127</f>
        <v>0</v>
      </c>
      <c r="S127" s="238">
        <v>0</v>
      </c>
      <c r="T127" s="239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40" t="s">
        <v>211</v>
      </c>
      <c r="AT127" s="240" t="s">
        <v>192</v>
      </c>
      <c r="AU127" s="240" t="s">
        <v>93</v>
      </c>
      <c r="AY127" s="18" t="s">
        <v>189</v>
      </c>
      <c r="BE127" s="241">
        <f>IF(N127="základní",J127,0)</f>
        <v>0</v>
      </c>
      <c r="BF127" s="241">
        <f>IF(N127="snížená",J127,0)</f>
        <v>0</v>
      </c>
      <c r="BG127" s="241">
        <f>IF(N127="zákl. přenesená",J127,0)</f>
        <v>0</v>
      </c>
      <c r="BH127" s="241">
        <f>IF(N127="sníž. přenesená",J127,0)</f>
        <v>0</v>
      </c>
      <c r="BI127" s="241">
        <f>IF(N127="nulová",J127,0)</f>
        <v>0</v>
      </c>
      <c r="BJ127" s="18" t="s">
        <v>91</v>
      </c>
      <c r="BK127" s="241">
        <f>ROUND(I127*H127,2)</f>
        <v>0</v>
      </c>
      <c r="BL127" s="18" t="s">
        <v>211</v>
      </c>
      <c r="BM127" s="240" t="s">
        <v>276</v>
      </c>
    </row>
    <row r="128" s="13" customFormat="1">
      <c r="A128" s="13"/>
      <c r="B128" s="251"/>
      <c r="C128" s="252"/>
      <c r="D128" s="242" t="s">
        <v>277</v>
      </c>
      <c r="E128" s="252"/>
      <c r="F128" s="253" t="s">
        <v>278</v>
      </c>
      <c r="G128" s="252"/>
      <c r="H128" s="254">
        <v>7280</v>
      </c>
      <c r="I128" s="255"/>
      <c r="J128" s="252"/>
      <c r="K128" s="252"/>
      <c r="L128" s="256"/>
      <c r="M128" s="257"/>
      <c r="N128" s="258"/>
      <c r="O128" s="258"/>
      <c r="P128" s="258"/>
      <c r="Q128" s="258"/>
      <c r="R128" s="258"/>
      <c r="S128" s="258"/>
      <c r="T128" s="259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60" t="s">
        <v>277</v>
      </c>
      <c r="AU128" s="260" t="s">
        <v>93</v>
      </c>
      <c r="AV128" s="13" t="s">
        <v>93</v>
      </c>
      <c r="AW128" s="13" t="s">
        <v>4</v>
      </c>
      <c r="AX128" s="13" t="s">
        <v>91</v>
      </c>
      <c r="AY128" s="260" t="s">
        <v>189</v>
      </c>
    </row>
    <row r="129" s="12" customFormat="1" ht="22.8" customHeight="1">
      <c r="A129" s="12"/>
      <c r="B129" s="213"/>
      <c r="C129" s="214"/>
      <c r="D129" s="215" t="s">
        <v>82</v>
      </c>
      <c r="E129" s="227" t="s">
        <v>241</v>
      </c>
      <c r="F129" s="227" t="s">
        <v>279</v>
      </c>
      <c r="G129" s="214"/>
      <c r="H129" s="214"/>
      <c r="I129" s="217"/>
      <c r="J129" s="228">
        <f>BK129</f>
        <v>0</v>
      </c>
      <c r="K129" s="214"/>
      <c r="L129" s="219"/>
      <c r="M129" s="220"/>
      <c r="N129" s="221"/>
      <c r="O129" s="221"/>
      <c r="P129" s="222">
        <f>SUM(P130:P134)</f>
        <v>0</v>
      </c>
      <c r="Q129" s="221"/>
      <c r="R129" s="222">
        <f>SUM(R130:R134)</f>
        <v>0</v>
      </c>
      <c r="S129" s="221"/>
      <c r="T129" s="223">
        <f>SUM(T130:T134)</f>
        <v>3.8241500000000004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4" t="s">
        <v>91</v>
      </c>
      <c r="AT129" s="225" t="s">
        <v>82</v>
      </c>
      <c r="AU129" s="225" t="s">
        <v>91</v>
      </c>
      <c r="AY129" s="224" t="s">
        <v>189</v>
      </c>
      <c r="BK129" s="226">
        <f>SUM(BK130:BK134)</f>
        <v>0</v>
      </c>
    </row>
    <row r="130" s="2" customFormat="1" ht="16.5" customHeight="1">
      <c r="A130" s="40"/>
      <c r="B130" s="41"/>
      <c r="C130" s="229" t="s">
        <v>222</v>
      </c>
      <c r="D130" s="229" t="s">
        <v>192</v>
      </c>
      <c r="E130" s="230" t="s">
        <v>280</v>
      </c>
      <c r="F130" s="231" t="s">
        <v>281</v>
      </c>
      <c r="G130" s="232" t="s">
        <v>269</v>
      </c>
      <c r="H130" s="233">
        <v>1</v>
      </c>
      <c r="I130" s="234"/>
      <c r="J130" s="235">
        <f>ROUND(I130*H130,2)</f>
        <v>0</v>
      </c>
      <c r="K130" s="231" t="s">
        <v>196</v>
      </c>
      <c r="L130" s="46"/>
      <c r="M130" s="236" t="s">
        <v>1</v>
      </c>
      <c r="N130" s="237" t="s">
        <v>48</v>
      </c>
      <c r="O130" s="93"/>
      <c r="P130" s="238">
        <f>O130*H130</f>
        <v>0</v>
      </c>
      <c r="Q130" s="238">
        <v>0</v>
      </c>
      <c r="R130" s="238">
        <f>Q130*H130</f>
        <v>0</v>
      </c>
      <c r="S130" s="238">
        <v>2</v>
      </c>
      <c r="T130" s="239">
        <f>S130*H130</f>
        <v>2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40" t="s">
        <v>211</v>
      </c>
      <c r="AT130" s="240" t="s">
        <v>192</v>
      </c>
      <c r="AU130" s="240" t="s">
        <v>93</v>
      </c>
      <c r="AY130" s="18" t="s">
        <v>189</v>
      </c>
      <c r="BE130" s="241">
        <f>IF(N130="základní",J130,0)</f>
        <v>0</v>
      </c>
      <c r="BF130" s="241">
        <f>IF(N130="snížená",J130,0)</f>
        <v>0</v>
      </c>
      <c r="BG130" s="241">
        <f>IF(N130="zákl. přenesená",J130,0)</f>
        <v>0</v>
      </c>
      <c r="BH130" s="241">
        <f>IF(N130="sníž. přenesená",J130,0)</f>
        <v>0</v>
      </c>
      <c r="BI130" s="241">
        <f>IF(N130="nulová",J130,0)</f>
        <v>0</v>
      </c>
      <c r="BJ130" s="18" t="s">
        <v>91</v>
      </c>
      <c r="BK130" s="241">
        <f>ROUND(I130*H130,2)</f>
        <v>0</v>
      </c>
      <c r="BL130" s="18" t="s">
        <v>211</v>
      </c>
      <c r="BM130" s="240" t="s">
        <v>282</v>
      </c>
    </row>
    <row r="131" s="2" customFormat="1" ht="16.5" customHeight="1">
      <c r="A131" s="40"/>
      <c r="B131" s="41"/>
      <c r="C131" s="229" t="s">
        <v>229</v>
      </c>
      <c r="D131" s="229" t="s">
        <v>192</v>
      </c>
      <c r="E131" s="230" t="s">
        <v>283</v>
      </c>
      <c r="F131" s="231" t="s">
        <v>284</v>
      </c>
      <c r="G131" s="232" t="s">
        <v>285</v>
      </c>
      <c r="H131" s="233">
        <v>17</v>
      </c>
      <c r="I131" s="234"/>
      <c r="J131" s="235">
        <f>ROUND(I131*H131,2)</f>
        <v>0</v>
      </c>
      <c r="K131" s="231" t="s">
        <v>196</v>
      </c>
      <c r="L131" s="46"/>
      <c r="M131" s="236" t="s">
        <v>1</v>
      </c>
      <c r="N131" s="237" t="s">
        <v>48</v>
      </c>
      <c r="O131" s="93"/>
      <c r="P131" s="238">
        <f>O131*H131</f>
        <v>0</v>
      </c>
      <c r="Q131" s="238">
        <v>0</v>
      </c>
      <c r="R131" s="238">
        <f>Q131*H131</f>
        <v>0</v>
      </c>
      <c r="S131" s="238">
        <v>0.065699999999999995</v>
      </c>
      <c r="T131" s="239">
        <f>S131*H131</f>
        <v>1.1169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40" t="s">
        <v>211</v>
      </c>
      <c r="AT131" s="240" t="s">
        <v>192</v>
      </c>
      <c r="AU131" s="240" t="s">
        <v>93</v>
      </c>
      <c r="AY131" s="18" t="s">
        <v>189</v>
      </c>
      <c r="BE131" s="241">
        <f>IF(N131="základní",J131,0)</f>
        <v>0</v>
      </c>
      <c r="BF131" s="241">
        <f>IF(N131="snížená",J131,0)</f>
        <v>0</v>
      </c>
      <c r="BG131" s="241">
        <f>IF(N131="zákl. přenesená",J131,0)</f>
        <v>0</v>
      </c>
      <c r="BH131" s="241">
        <f>IF(N131="sníž. přenesená",J131,0)</f>
        <v>0</v>
      </c>
      <c r="BI131" s="241">
        <f>IF(N131="nulová",J131,0)</f>
        <v>0</v>
      </c>
      <c r="BJ131" s="18" t="s">
        <v>91</v>
      </c>
      <c r="BK131" s="241">
        <f>ROUND(I131*H131,2)</f>
        <v>0</v>
      </c>
      <c r="BL131" s="18" t="s">
        <v>211</v>
      </c>
      <c r="BM131" s="240" t="s">
        <v>286</v>
      </c>
    </row>
    <row r="132" s="2" customFormat="1" ht="16.5" customHeight="1">
      <c r="A132" s="40"/>
      <c r="B132" s="41"/>
      <c r="C132" s="229" t="s">
        <v>234</v>
      </c>
      <c r="D132" s="229" t="s">
        <v>192</v>
      </c>
      <c r="E132" s="230" t="s">
        <v>287</v>
      </c>
      <c r="F132" s="231" t="s">
        <v>288</v>
      </c>
      <c r="G132" s="232" t="s">
        <v>289</v>
      </c>
      <c r="H132" s="233">
        <v>33</v>
      </c>
      <c r="I132" s="234"/>
      <c r="J132" s="235">
        <f>ROUND(I132*H132,2)</f>
        <v>0</v>
      </c>
      <c r="K132" s="231" t="s">
        <v>196</v>
      </c>
      <c r="L132" s="46"/>
      <c r="M132" s="236" t="s">
        <v>1</v>
      </c>
      <c r="N132" s="237" t="s">
        <v>48</v>
      </c>
      <c r="O132" s="93"/>
      <c r="P132" s="238">
        <f>O132*H132</f>
        <v>0</v>
      </c>
      <c r="Q132" s="238">
        <v>0</v>
      </c>
      <c r="R132" s="238">
        <f>Q132*H132</f>
        <v>0</v>
      </c>
      <c r="S132" s="238">
        <v>0.0092499999999999995</v>
      </c>
      <c r="T132" s="239">
        <f>S132*H132</f>
        <v>0.30524999999999997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40" t="s">
        <v>211</v>
      </c>
      <c r="AT132" s="240" t="s">
        <v>192</v>
      </c>
      <c r="AU132" s="240" t="s">
        <v>93</v>
      </c>
      <c r="AY132" s="18" t="s">
        <v>189</v>
      </c>
      <c r="BE132" s="241">
        <f>IF(N132="základní",J132,0)</f>
        <v>0</v>
      </c>
      <c r="BF132" s="241">
        <f>IF(N132="snížená",J132,0)</f>
        <v>0</v>
      </c>
      <c r="BG132" s="241">
        <f>IF(N132="zákl. přenesená",J132,0)</f>
        <v>0</v>
      </c>
      <c r="BH132" s="241">
        <f>IF(N132="sníž. přenesená",J132,0)</f>
        <v>0</v>
      </c>
      <c r="BI132" s="241">
        <f>IF(N132="nulová",J132,0)</f>
        <v>0</v>
      </c>
      <c r="BJ132" s="18" t="s">
        <v>91</v>
      </c>
      <c r="BK132" s="241">
        <f>ROUND(I132*H132,2)</f>
        <v>0</v>
      </c>
      <c r="BL132" s="18" t="s">
        <v>211</v>
      </c>
      <c r="BM132" s="240" t="s">
        <v>290</v>
      </c>
    </row>
    <row r="133" s="2" customFormat="1" ht="16.5" customHeight="1">
      <c r="A133" s="40"/>
      <c r="B133" s="41"/>
      <c r="C133" s="229" t="s">
        <v>241</v>
      </c>
      <c r="D133" s="229" t="s">
        <v>192</v>
      </c>
      <c r="E133" s="230" t="s">
        <v>291</v>
      </c>
      <c r="F133" s="231" t="s">
        <v>292</v>
      </c>
      <c r="G133" s="232" t="s">
        <v>285</v>
      </c>
      <c r="H133" s="233">
        <v>1</v>
      </c>
      <c r="I133" s="234"/>
      <c r="J133" s="235">
        <f>ROUND(I133*H133,2)</f>
        <v>0</v>
      </c>
      <c r="K133" s="231" t="s">
        <v>196</v>
      </c>
      <c r="L133" s="46"/>
      <c r="M133" s="236" t="s">
        <v>1</v>
      </c>
      <c r="N133" s="237" t="s">
        <v>48</v>
      </c>
      <c r="O133" s="93"/>
      <c r="P133" s="238">
        <f>O133*H133</f>
        <v>0</v>
      </c>
      <c r="Q133" s="238">
        <v>0</v>
      </c>
      <c r="R133" s="238">
        <f>Q133*H133</f>
        <v>0</v>
      </c>
      <c r="S133" s="238">
        <v>0.192</v>
      </c>
      <c r="T133" s="239">
        <f>S133*H133</f>
        <v>0.192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40" t="s">
        <v>211</v>
      </c>
      <c r="AT133" s="240" t="s">
        <v>192</v>
      </c>
      <c r="AU133" s="240" t="s">
        <v>93</v>
      </c>
      <c r="AY133" s="18" t="s">
        <v>189</v>
      </c>
      <c r="BE133" s="241">
        <f>IF(N133="základní",J133,0)</f>
        <v>0</v>
      </c>
      <c r="BF133" s="241">
        <f>IF(N133="snížená",J133,0)</f>
        <v>0</v>
      </c>
      <c r="BG133" s="241">
        <f>IF(N133="zákl. přenesená",J133,0)</f>
        <v>0</v>
      </c>
      <c r="BH133" s="241">
        <f>IF(N133="sníž. přenesená",J133,0)</f>
        <v>0</v>
      </c>
      <c r="BI133" s="241">
        <f>IF(N133="nulová",J133,0)</f>
        <v>0</v>
      </c>
      <c r="BJ133" s="18" t="s">
        <v>91</v>
      </c>
      <c r="BK133" s="241">
        <f>ROUND(I133*H133,2)</f>
        <v>0</v>
      </c>
      <c r="BL133" s="18" t="s">
        <v>211</v>
      </c>
      <c r="BM133" s="240" t="s">
        <v>293</v>
      </c>
    </row>
    <row r="134" s="2" customFormat="1" ht="16.5" customHeight="1">
      <c r="A134" s="40"/>
      <c r="B134" s="41"/>
      <c r="C134" s="229" t="s">
        <v>248</v>
      </c>
      <c r="D134" s="229" t="s">
        <v>192</v>
      </c>
      <c r="E134" s="230" t="s">
        <v>294</v>
      </c>
      <c r="F134" s="231" t="s">
        <v>295</v>
      </c>
      <c r="G134" s="232" t="s">
        <v>285</v>
      </c>
      <c r="H134" s="233">
        <v>1</v>
      </c>
      <c r="I134" s="234"/>
      <c r="J134" s="235">
        <f>ROUND(I134*H134,2)</f>
        <v>0</v>
      </c>
      <c r="K134" s="231" t="s">
        <v>196</v>
      </c>
      <c r="L134" s="46"/>
      <c r="M134" s="236" t="s">
        <v>1</v>
      </c>
      <c r="N134" s="237" t="s">
        <v>48</v>
      </c>
      <c r="O134" s="93"/>
      <c r="P134" s="238">
        <f>O134*H134</f>
        <v>0</v>
      </c>
      <c r="Q134" s="238">
        <v>0</v>
      </c>
      <c r="R134" s="238">
        <f>Q134*H134</f>
        <v>0</v>
      </c>
      <c r="S134" s="238">
        <v>0.20999999999999999</v>
      </c>
      <c r="T134" s="239">
        <f>S134*H134</f>
        <v>0.20999999999999999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40" t="s">
        <v>211</v>
      </c>
      <c r="AT134" s="240" t="s">
        <v>192</v>
      </c>
      <c r="AU134" s="240" t="s">
        <v>93</v>
      </c>
      <c r="AY134" s="18" t="s">
        <v>189</v>
      </c>
      <c r="BE134" s="241">
        <f>IF(N134="základní",J134,0)</f>
        <v>0</v>
      </c>
      <c r="BF134" s="241">
        <f>IF(N134="snížená",J134,0)</f>
        <v>0</v>
      </c>
      <c r="BG134" s="241">
        <f>IF(N134="zákl. přenesená",J134,0)</f>
        <v>0</v>
      </c>
      <c r="BH134" s="241">
        <f>IF(N134="sníž. přenesená",J134,0)</f>
        <v>0</v>
      </c>
      <c r="BI134" s="241">
        <f>IF(N134="nulová",J134,0)</f>
        <v>0</v>
      </c>
      <c r="BJ134" s="18" t="s">
        <v>91</v>
      </c>
      <c r="BK134" s="241">
        <f>ROUND(I134*H134,2)</f>
        <v>0</v>
      </c>
      <c r="BL134" s="18" t="s">
        <v>211</v>
      </c>
      <c r="BM134" s="240" t="s">
        <v>296</v>
      </c>
    </row>
    <row r="135" s="12" customFormat="1" ht="22.8" customHeight="1">
      <c r="A135" s="12"/>
      <c r="B135" s="213"/>
      <c r="C135" s="214"/>
      <c r="D135" s="215" t="s">
        <v>82</v>
      </c>
      <c r="E135" s="227" t="s">
        <v>297</v>
      </c>
      <c r="F135" s="227" t="s">
        <v>298</v>
      </c>
      <c r="G135" s="214"/>
      <c r="H135" s="214"/>
      <c r="I135" s="217"/>
      <c r="J135" s="228">
        <f>BK135</f>
        <v>0</v>
      </c>
      <c r="K135" s="214"/>
      <c r="L135" s="219"/>
      <c r="M135" s="220"/>
      <c r="N135" s="221"/>
      <c r="O135" s="221"/>
      <c r="P135" s="222">
        <f>SUM(P136:P141)</f>
        <v>0</v>
      </c>
      <c r="Q135" s="221"/>
      <c r="R135" s="222">
        <f>SUM(R136:R141)</f>
        <v>0</v>
      </c>
      <c r="S135" s="221"/>
      <c r="T135" s="223">
        <f>SUM(T136:T141)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24" t="s">
        <v>91</v>
      </c>
      <c r="AT135" s="225" t="s">
        <v>82</v>
      </c>
      <c r="AU135" s="225" t="s">
        <v>91</v>
      </c>
      <c r="AY135" s="224" t="s">
        <v>189</v>
      </c>
      <c r="BK135" s="226">
        <f>SUM(BK136:BK141)</f>
        <v>0</v>
      </c>
    </row>
    <row r="136" s="2" customFormat="1" ht="16.5" customHeight="1">
      <c r="A136" s="40"/>
      <c r="B136" s="41"/>
      <c r="C136" s="229" t="s">
        <v>299</v>
      </c>
      <c r="D136" s="229" t="s">
        <v>192</v>
      </c>
      <c r="E136" s="230" t="s">
        <v>300</v>
      </c>
      <c r="F136" s="231" t="s">
        <v>301</v>
      </c>
      <c r="G136" s="232" t="s">
        <v>302</v>
      </c>
      <c r="H136" s="233">
        <v>3.8239999999999998</v>
      </c>
      <c r="I136" s="234"/>
      <c r="J136" s="235">
        <f>ROUND(I136*H136,2)</f>
        <v>0</v>
      </c>
      <c r="K136" s="231" t="s">
        <v>303</v>
      </c>
      <c r="L136" s="46"/>
      <c r="M136" s="236" t="s">
        <v>1</v>
      </c>
      <c r="N136" s="237" t="s">
        <v>48</v>
      </c>
      <c r="O136" s="93"/>
      <c r="P136" s="238">
        <f>O136*H136</f>
        <v>0</v>
      </c>
      <c r="Q136" s="238">
        <v>0</v>
      </c>
      <c r="R136" s="238">
        <f>Q136*H136</f>
        <v>0</v>
      </c>
      <c r="S136" s="238">
        <v>0</v>
      </c>
      <c r="T136" s="239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40" t="s">
        <v>211</v>
      </c>
      <c r="AT136" s="240" t="s">
        <v>192</v>
      </c>
      <c r="AU136" s="240" t="s">
        <v>93</v>
      </c>
      <c r="AY136" s="18" t="s">
        <v>189</v>
      </c>
      <c r="BE136" s="241">
        <f>IF(N136="základní",J136,0)</f>
        <v>0</v>
      </c>
      <c r="BF136" s="241">
        <f>IF(N136="snížená",J136,0)</f>
        <v>0</v>
      </c>
      <c r="BG136" s="241">
        <f>IF(N136="zákl. přenesená",J136,0)</f>
        <v>0</v>
      </c>
      <c r="BH136" s="241">
        <f>IF(N136="sníž. přenesená",J136,0)</f>
        <v>0</v>
      </c>
      <c r="BI136" s="241">
        <f>IF(N136="nulová",J136,0)</f>
        <v>0</v>
      </c>
      <c r="BJ136" s="18" t="s">
        <v>91</v>
      </c>
      <c r="BK136" s="241">
        <f>ROUND(I136*H136,2)</f>
        <v>0</v>
      </c>
      <c r="BL136" s="18" t="s">
        <v>211</v>
      </c>
      <c r="BM136" s="240" t="s">
        <v>304</v>
      </c>
    </row>
    <row r="137" s="2" customFormat="1">
      <c r="A137" s="40"/>
      <c r="B137" s="41"/>
      <c r="C137" s="42"/>
      <c r="D137" s="242" t="s">
        <v>199</v>
      </c>
      <c r="E137" s="42"/>
      <c r="F137" s="243" t="s">
        <v>305</v>
      </c>
      <c r="G137" s="42"/>
      <c r="H137" s="42"/>
      <c r="I137" s="244"/>
      <c r="J137" s="42"/>
      <c r="K137" s="42"/>
      <c r="L137" s="46"/>
      <c r="M137" s="245"/>
      <c r="N137" s="246"/>
      <c r="O137" s="93"/>
      <c r="P137" s="93"/>
      <c r="Q137" s="93"/>
      <c r="R137" s="93"/>
      <c r="S137" s="93"/>
      <c r="T137" s="94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8" t="s">
        <v>199</v>
      </c>
      <c r="AU137" s="18" t="s">
        <v>93</v>
      </c>
    </row>
    <row r="138" s="2" customFormat="1" ht="16.5" customHeight="1">
      <c r="A138" s="40"/>
      <c r="B138" s="41"/>
      <c r="C138" s="229" t="s">
        <v>306</v>
      </c>
      <c r="D138" s="229" t="s">
        <v>192</v>
      </c>
      <c r="E138" s="230" t="s">
        <v>307</v>
      </c>
      <c r="F138" s="231" t="s">
        <v>308</v>
      </c>
      <c r="G138" s="232" t="s">
        <v>302</v>
      </c>
      <c r="H138" s="233">
        <v>3.8239999999999998</v>
      </c>
      <c r="I138" s="234"/>
      <c r="J138" s="235">
        <f>ROUND(I138*H138,2)</f>
        <v>0</v>
      </c>
      <c r="K138" s="231" t="s">
        <v>196</v>
      </c>
      <c r="L138" s="46"/>
      <c r="M138" s="236" t="s">
        <v>1</v>
      </c>
      <c r="N138" s="237" t="s">
        <v>48</v>
      </c>
      <c r="O138" s="93"/>
      <c r="P138" s="238">
        <f>O138*H138</f>
        <v>0</v>
      </c>
      <c r="Q138" s="238">
        <v>0</v>
      </c>
      <c r="R138" s="238">
        <f>Q138*H138</f>
        <v>0</v>
      </c>
      <c r="S138" s="238">
        <v>0</v>
      </c>
      <c r="T138" s="239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40" t="s">
        <v>211</v>
      </c>
      <c r="AT138" s="240" t="s">
        <v>192</v>
      </c>
      <c r="AU138" s="240" t="s">
        <v>93</v>
      </c>
      <c r="AY138" s="18" t="s">
        <v>189</v>
      </c>
      <c r="BE138" s="241">
        <f>IF(N138="základní",J138,0)</f>
        <v>0</v>
      </c>
      <c r="BF138" s="241">
        <f>IF(N138="snížená",J138,0)</f>
        <v>0</v>
      </c>
      <c r="BG138" s="241">
        <f>IF(N138="zákl. přenesená",J138,0)</f>
        <v>0</v>
      </c>
      <c r="BH138" s="241">
        <f>IF(N138="sníž. přenesená",J138,0)</f>
        <v>0</v>
      </c>
      <c r="BI138" s="241">
        <f>IF(N138="nulová",J138,0)</f>
        <v>0</v>
      </c>
      <c r="BJ138" s="18" t="s">
        <v>91</v>
      </c>
      <c r="BK138" s="241">
        <f>ROUND(I138*H138,2)</f>
        <v>0</v>
      </c>
      <c r="BL138" s="18" t="s">
        <v>211</v>
      </c>
      <c r="BM138" s="240" t="s">
        <v>309</v>
      </c>
    </row>
    <row r="139" s="2" customFormat="1" ht="16.5" customHeight="1">
      <c r="A139" s="40"/>
      <c r="B139" s="41"/>
      <c r="C139" s="229" t="s">
        <v>310</v>
      </c>
      <c r="D139" s="229" t="s">
        <v>192</v>
      </c>
      <c r="E139" s="230" t="s">
        <v>311</v>
      </c>
      <c r="F139" s="231" t="s">
        <v>312</v>
      </c>
      <c r="G139" s="232" t="s">
        <v>302</v>
      </c>
      <c r="H139" s="233">
        <v>76.480000000000004</v>
      </c>
      <c r="I139" s="234"/>
      <c r="J139" s="235">
        <f>ROUND(I139*H139,2)</f>
        <v>0</v>
      </c>
      <c r="K139" s="231" t="s">
        <v>196</v>
      </c>
      <c r="L139" s="46"/>
      <c r="M139" s="236" t="s">
        <v>1</v>
      </c>
      <c r="N139" s="237" t="s">
        <v>48</v>
      </c>
      <c r="O139" s="93"/>
      <c r="P139" s="238">
        <f>O139*H139</f>
        <v>0</v>
      </c>
      <c r="Q139" s="238">
        <v>0</v>
      </c>
      <c r="R139" s="238">
        <f>Q139*H139</f>
        <v>0</v>
      </c>
      <c r="S139" s="238">
        <v>0</v>
      </c>
      <c r="T139" s="239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40" t="s">
        <v>211</v>
      </c>
      <c r="AT139" s="240" t="s">
        <v>192</v>
      </c>
      <c r="AU139" s="240" t="s">
        <v>93</v>
      </c>
      <c r="AY139" s="18" t="s">
        <v>189</v>
      </c>
      <c r="BE139" s="241">
        <f>IF(N139="základní",J139,0)</f>
        <v>0</v>
      </c>
      <c r="BF139" s="241">
        <f>IF(N139="snížená",J139,0)</f>
        <v>0</v>
      </c>
      <c r="BG139" s="241">
        <f>IF(N139="zákl. přenesená",J139,0)</f>
        <v>0</v>
      </c>
      <c r="BH139" s="241">
        <f>IF(N139="sníž. přenesená",J139,0)</f>
        <v>0</v>
      </c>
      <c r="BI139" s="241">
        <f>IF(N139="nulová",J139,0)</f>
        <v>0</v>
      </c>
      <c r="BJ139" s="18" t="s">
        <v>91</v>
      </c>
      <c r="BK139" s="241">
        <f>ROUND(I139*H139,2)</f>
        <v>0</v>
      </c>
      <c r="BL139" s="18" t="s">
        <v>211</v>
      </c>
      <c r="BM139" s="240" t="s">
        <v>313</v>
      </c>
    </row>
    <row r="140" s="13" customFormat="1">
      <c r="A140" s="13"/>
      <c r="B140" s="251"/>
      <c r="C140" s="252"/>
      <c r="D140" s="242" t="s">
        <v>277</v>
      </c>
      <c r="E140" s="252"/>
      <c r="F140" s="253" t="s">
        <v>314</v>
      </c>
      <c r="G140" s="252"/>
      <c r="H140" s="254">
        <v>76.480000000000004</v>
      </c>
      <c r="I140" s="255"/>
      <c r="J140" s="252"/>
      <c r="K140" s="252"/>
      <c r="L140" s="256"/>
      <c r="M140" s="257"/>
      <c r="N140" s="258"/>
      <c r="O140" s="258"/>
      <c r="P140" s="258"/>
      <c r="Q140" s="258"/>
      <c r="R140" s="258"/>
      <c r="S140" s="258"/>
      <c r="T140" s="259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60" t="s">
        <v>277</v>
      </c>
      <c r="AU140" s="260" t="s">
        <v>93</v>
      </c>
      <c r="AV140" s="13" t="s">
        <v>93</v>
      </c>
      <c r="AW140" s="13" t="s">
        <v>4</v>
      </c>
      <c r="AX140" s="13" t="s">
        <v>91</v>
      </c>
      <c r="AY140" s="260" t="s">
        <v>189</v>
      </c>
    </row>
    <row r="141" s="2" customFormat="1" ht="16.5" customHeight="1">
      <c r="A141" s="40"/>
      <c r="B141" s="41"/>
      <c r="C141" s="229" t="s">
        <v>315</v>
      </c>
      <c r="D141" s="229" t="s">
        <v>192</v>
      </c>
      <c r="E141" s="230" t="s">
        <v>316</v>
      </c>
      <c r="F141" s="231" t="s">
        <v>317</v>
      </c>
      <c r="G141" s="232" t="s">
        <v>302</v>
      </c>
      <c r="H141" s="233">
        <v>3.8239999999999998</v>
      </c>
      <c r="I141" s="234"/>
      <c r="J141" s="235">
        <f>ROUND(I141*H141,2)</f>
        <v>0</v>
      </c>
      <c r="K141" s="231" t="s">
        <v>196</v>
      </c>
      <c r="L141" s="46"/>
      <c r="M141" s="261" t="s">
        <v>1</v>
      </c>
      <c r="N141" s="262" t="s">
        <v>48</v>
      </c>
      <c r="O141" s="249"/>
      <c r="P141" s="263">
        <f>O141*H141</f>
        <v>0</v>
      </c>
      <c r="Q141" s="263">
        <v>0</v>
      </c>
      <c r="R141" s="263">
        <f>Q141*H141</f>
        <v>0</v>
      </c>
      <c r="S141" s="263">
        <v>0</v>
      </c>
      <c r="T141" s="264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40" t="s">
        <v>211</v>
      </c>
      <c r="AT141" s="240" t="s">
        <v>192</v>
      </c>
      <c r="AU141" s="240" t="s">
        <v>93</v>
      </c>
      <c r="AY141" s="18" t="s">
        <v>189</v>
      </c>
      <c r="BE141" s="241">
        <f>IF(N141="základní",J141,0)</f>
        <v>0</v>
      </c>
      <c r="BF141" s="241">
        <f>IF(N141="snížená",J141,0)</f>
        <v>0</v>
      </c>
      <c r="BG141" s="241">
        <f>IF(N141="zákl. přenesená",J141,0)</f>
        <v>0</v>
      </c>
      <c r="BH141" s="241">
        <f>IF(N141="sníž. přenesená",J141,0)</f>
        <v>0</v>
      </c>
      <c r="BI141" s="241">
        <f>IF(N141="nulová",J141,0)</f>
        <v>0</v>
      </c>
      <c r="BJ141" s="18" t="s">
        <v>91</v>
      </c>
      <c r="BK141" s="241">
        <f>ROUND(I141*H141,2)</f>
        <v>0</v>
      </c>
      <c r="BL141" s="18" t="s">
        <v>211</v>
      </c>
      <c r="BM141" s="240" t="s">
        <v>318</v>
      </c>
    </row>
    <row r="142" s="2" customFormat="1" ht="6.96" customHeight="1">
      <c r="A142" s="40"/>
      <c r="B142" s="68"/>
      <c r="C142" s="69"/>
      <c r="D142" s="69"/>
      <c r="E142" s="69"/>
      <c r="F142" s="69"/>
      <c r="G142" s="69"/>
      <c r="H142" s="69"/>
      <c r="I142" s="69"/>
      <c r="J142" s="69"/>
      <c r="K142" s="69"/>
      <c r="L142" s="46"/>
      <c r="M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</row>
  </sheetData>
  <sheetProtection sheet="1" autoFilter="0" formatColumns="0" formatRows="0" objects="1" scenarios="1" spinCount="100000" saltValue="mXyuvi5q99cRzkTXqtXItllVgdGVQsk2b+WVywGK5zX6sZhrZ/9T0KEsJ/AvLLNvywQkuOzLjbbX853IZdM8Wg==" hashValue="TD+u0JeX1PAzN/GJ+RChdgOWfnn4XLjSsbzSUpOeFesoI6AECfjoWLYBWRftA7KXQ0R2/zqAWfQWZz6sr0iBxw==" algorithmName="SHA-512" password="E785"/>
  <autoFilter ref="C119:K141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103</v>
      </c>
    </row>
    <row r="3" s="1" customFormat="1" ht="6.96" customHeight="1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21"/>
      <c r="AT3" s="18" t="s">
        <v>93</v>
      </c>
    </row>
    <row r="4" s="1" customFormat="1" ht="24.96" customHeight="1">
      <c r="B4" s="21"/>
      <c r="D4" s="151" t="s">
        <v>159</v>
      </c>
      <c r="L4" s="21"/>
      <c r="M4" s="15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3" t="s">
        <v>16</v>
      </c>
      <c r="L6" s="21"/>
    </row>
    <row r="7" s="1" customFormat="1" ht="16.5" customHeight="1">
      <c r="B7" s="21"/>
      <c r="E7" s="154" t="str">
        <f>'Rekapitulace stavby'!K6</f>
        <v>SPORTOVNÍ HALA _ SLEZSKÁ OSTRAVA</v>
      </c>
      <c r="F7" s="153"/>
      <c r="G7" s="153"/>
      <c r="H7" s="153"/>
      <c r="L7" s="21"/>
    </row>
    <row r="8" s="1" customFormat="1" ht="12" customHeight="1">
      <c r="B8" s="21"/>
      <c r="D8" s="153" t="s">
        <v>160</v>
      </c>
      <c r="L8" s="21"/>
    </row>
    <row r="9" s="2" customFormat="1" ht="16.5" customHeight="1">
      <c r="A9" s="40"/>
      <c r="B9" s="46"/>
      <c r="C9" s="40"/>
      <c r="D9" s="40"/>
      <c r="E9" s="154" t="s">
        <v>319</v>
      </c>
      <c r="F9" s="40"/>
      <c r="G9" s="40"/>
      <c r="H9" s="40"/>
      <c r="I9" s="40"/>
      <c r="J9" s="40"/>
      <c r="K9" s="40"/>
      <c r="L9" s="65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53" t="s">
        <v>320</v>
      </c>
      <c r="E10" s="40"/>
      <c r="F10" s="40"/>
      <c r="G10" s="40"/>
      <c r="H10" s="40"/>
      <c r="I10" s="40"/>
      <c r="J10" s="40"/>
      <c r="K10" s="40"/>
      <c r="L10" s="65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55" t="s">
        <v>321</v>
      </c>
      <c r="F11" s="40"/>
      <c r="G11" s="40"/>
      <c r="H11" s="40"/>
      <c r="I11" s="40"/>
      <c r="J11" s="40"/>
      <c r="K11" s="40"/>
      <c r="L11" s="65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65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53" t="s">
        <v>18</v>
      </c>
      <c r="E13" s="40"/>
      <c r="F13" s="143" t="s">
        <v>19</v>
      </c>
      <c r="G13" s="40"/>
      <c r="H13" s="40"/>
      <c r="I13" s="153" t="s">
        <v>20</v>
      </c>
      <c r="J13" s="143" t="s">
        <v>1</v>
      </c>
      <c r="K13" s="40"/>
      <c r="L13" s="65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53" t="s">
        <v>22</v>
      </c>
      <c r="E14" s="40"/>
      <c r="F14" s="143" t="s">
        <v>23</v>
      </c>
      <c r="G14" s="40"/>
      <c r="H14" s="40"/>
      <c r="I14" s="153" t="s">
        <v>24</v>
      </c>
      <c r="J14" s="156" t="str">
        <f>'Rekapitulace stavby'!AN8</f>
        <v>13. 3. 2020</v>
      </c>
      <c r="K14" s="40"/>
      <c r="L14" s="65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65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53" t="s">
        <v>30</v>
      </c>
      <c r="E16" s="40"/>
      <c r="F16" s="40"/>
      <c r="G16" s="40"/>
      <c r="H16" s="40"/>
      <c r="I16" s="153" t="s">
        <v>31</v>
      </c>
      <c r="J16" s="143" t="s">
        <v>1</v>
      </c>
      <c r="K16" s="40"/>
      <c r="L16" s="65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43" t="s">
        <v>32</v>
      </c>
      <c r="F17" s="40"/>
      <c r="G17" s="40"/>
      <c r="H17" s="40"/>
      <c r="I17" s="153" t="s">
        <v>33</v>
      </c>
      <c r="J17" s="143" t="s">
        <v>1</v>
      </c>
      <c r="K17" s="40"/>
      <c r="L17" s="65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65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53" t="s">
        <v>34</v>
      </c>
      <c r="E19" s="40"/>
      <c r="F19" s="40"/>
      <c r="G19" s="40"/>
      <c r="H19" s="40"/>
      <c r="I19" s="153" t="s">
        <v>31</v>
      </c>
      <c r="J19" s="34" t="str">
        <f>'Rekapitulace stavby'!AN13</f>
        <v>Vyplň údaj</v>
      </c>
      <c r="K19" s="40"/>
      <c r="L19" s="65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4" t="str">
        <f>'Rekapitulace stavby'!E14</f>
        <v>Vyplň údaj</v>
      </c>
      <c r="F20" s="143"/>
      <c r="G20" s="143"/>
      <c r="H20" s="143"/>
      <c r="I20" s="153" t="s">
        <v>33</v>
      </c>
      <c r="J20" s="34" t="str">
        <f>'Rekapitulace stavby'!AN14</f>
        <v>Vyplň údaj</v>
      </c>
      <c r="K20" s="40"/>
      <c r="L20" s="65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65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53" t="s">
        <v>36</v>
      </c>
      <c r="E22" s="40"/>
      <c r="F22" s="40"/>
      <c r="G22" s="40"/>
      <c r="H22" s="40"/>
      <c r="I22" s="153" t="s">
        <v>31</v>
      </c>
      <c r="J22" s="143" t="s">
        <v>1</v>
      </c>
      <c r="K22" s="40"/>
      <c r="L22" s="65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43" t="s">
        <v>37</v>
      </c>
      <c r="F23" s="40"/>
      <c r="G23" s="40"/>
      <c r="H23" s="40"/>
      <c r="I23" s="153" t="s">
        <v>33</v>
      </c>
      <c r="J23" s="143" t="s">
        <v>1</v>
      </c>
      <c r="K23" s="40"/>
      <c r="L23" s="65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65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53" t="s">
        <v>39</v>
      </c>
      <c r="E25" s="40"/>
      <c r="F25" s="40"/>
      <c r="G25" s="40"/>
      <c r="H25" s="40"/>
      <c r="I25" s="153" t="s">
        <v>31</v>
      </c>
      <c r="J25" s="143" t="str">
        <f>IF('Rekapitulace stavby'!AN19="","",'Rekapitulace stavby'!AN19)</f>
        <v/>
      </c>
      <c r="K25" s="40"/>
      <c r="L25" s="65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43" t="str">
        <f>IF('Rekapitulace stavby'!E20="","",'Rekapitulace stavby'!E20)</f>
        <v xml:space="preserve"> </v>
      </c>
      <c r="F26" s="40"/>
      <c r="G26" s="40"/>
      <c r="H26" s="40"/>
      <c r="I26" s="153" t="s">
        <v>33</v>
      </c>
      <c r="J26" s="143" t="str">
        <f>IF('Rekapitulace stavby'!AN20="","",'Rekapitulace stavby'!AN20)</f>
        <v/>
      </c>
      <c r="K26" s="40"/>
      <c r="L26" s="65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65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53" t="s">
        <v>41</v>
      </c>
      <c r="E28" s="40"/>
      <c r="F28" s="40"/>
      <c r="G28" s="40"/>
      <c r="H28" s="40"/>
      <c r="I28" s="40"/>
      <c r="J28" s="40"/>
      <c r="K28" s="40"/>
      <c r="L28" s="65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71.25" customHeight="1">
      <c r="A29" s="157"/>
      <c r="B29" s="158"/>
      <c r="C29" s="157"/>
      <c r="D29" s="157"/>
      <c r="E29" s="159" t="s">
        <v>42</v>
      </c>
      <c r="F29" s="159"/>
      <c r="G29" s="159"/>
      <c r="H29" s="159"/>
      <c r="I29" s="157"/>
      <c r="J29" s="157"/>
      <c r="K29" s="157"/>
      <c r="L29" s="160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65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61"/>
      <c r="E31" s="161"/>
      <c r="F31" s="161"/>
      <c r="G31" s="161"/>
      <c r="H31" s="161"/>
      <c r="I31" s="161"/>
      <c r="J31" s="161"/>
      <c r="K31" s="161"/>
      <c r="L31" s="65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62" t="s">
        <v>43</v>
      </c>
      <c r="E32" s="40"/>
      <c r="F32" s="40"/>
      <c r="G32" s="40"/>
      <c r="H32" s="40"/>
      <c r="I32" s="40"/>
      <c r="J32" s="163">
        <f>ROUND(J150, 2)</f>
        <v>0</v>
      </c>
      <c r="K32" s="40"/>
      <c r="L32" s="65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61"/>
      <c r="E33" s="161"/>
      <c r="F33" s="161"/>
      <c r="G33" s="161"/>
      <c r="H33" s="161"/>
      <c r="I33" s="161"/>
      <c r="J33" s="161"/>
      <c r="K33" s="161"/>
      <c r="L33" s="65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64" t="s">
        <v>45</v>
      </c>
      <c r="G34" s="40"/>
      <c r="H34" s="40"/>
      <c r="I34" s="164" t="s">
        <v>44</v>
      </c>
      <c r="J34" s="164" t="s">
        <v>46</v>
      </c>
      <c r="K34" s="40"/>
      <c r="L34" s="65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65" t="s">
        <v>47</v>
      </c>
      <c r="E35" s="153" t="s">
        <v>48</v>
      </c>
      <c r="F35" s="166">
        <f>ROUND((SUM(BE150:BE1035)),  2)</f>
        <v>0</v>
      </c>
      <c r="G35" s="40"/>
      <c r="H35" s="40"/>
      <c r="I35" s="167">
        <v>0.20999999999999999</v>
      </c>
      <c r="J35" s="166">
        <f>ROUND(((SUM(BE150:BE1035))*I35),  2)</f>
        <v>0</v>
      </c>
      <c r="K35" s="40"/>
      <c r="L35" s="65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53" t="s">
        <v>49</v>
      </c>
      <c r="F36" s="166">
        <f>ROUND((SUM(BF150:BF1035)),  2)</f>
        <v>0</v>
      </c>
      <c r="G36" s="40"/>
      <c r="H36" s="40"/>
      <c r="I36" s="167">
        <v>0.14999999999999999</v>
      </c>
      <c r="J36" s="166">
        <f>ROUND(((SUM(BF150:BF1035))*I36),  2)</f>
        <v>0</v>
      </c>
      <c r="K36" s="40"/>
      <c r="L36" s="65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53" t="s">
        <v>50</v>
      </c>
      <c r="F37" s="166">
        <f>ROUND((SUM(BG150:BG1035)),  2)</f>
        <v>0</v>
      </c>
      <c r="G37" s="40"/>
      <c r="H37" s="40"/>
      <c r="I37" s="167">
        <v>0.20999999999999999</v>
      </c>
      <c r="J37" s="166">
        <f>0</f>
        <v>0</v>
      </c>
      <c r="K37" s="40"/>
      <c r="L37" s="65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53" t="s">
        <v>51</v>
      </c>
      <c r="F38" s="166">
        <f>ROUND((SUM(BH150:BH1035)),  2)</f>
        <v>0</v>
      </c>
      <c r="G38" s="40"/>
      <c r="H38" s="40"/>
      <c r="I38" s="167">
        <v>0.14999999999999999</v>
      </c>
      <c r="J38" s="166">
        <f>0</f>
        <v>0</v>
      </c>
      <c r="K38" s="40"/>
      <c r="L38" s="65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53" t="s">
        <v>52</v>
      </c>
      <c r="F39" s="166">
        <f>ROUND((SUM(BI150:BI1035)),  2)</f>
        <v>0</v>
      </c>
      <c r="G39" s="40"/>
      <c r="H39" s="40"/>
      <c r="I39" s="167">
        <v>0</v>
      </c>
      <c r="J39" s="166">
        <f>0</f>
        <v>0</v>
      </c>
      <c r="K39" s="40"/>
      <c r="L39" s="65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65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8"/>
      <c r="D41" s="169" t="s">
        <v>53</v>
      </c>
      <c r="E41" s="170"/>
      <c r="F41" s="170"/>
      <c r="G41" s="171" t="s">
        <v>54</v>
      </c>
      <c r="H41" s="172" t="s">
        <v>55</v>
      </c>
      <c r="I41" s="170"/>
      <c r="J41" s="173">
        <f>SUM(J32:J39)</f>
        <v>0</v>
      </c>
      <c r="K41" s="174"/>
      <c r="L41" s="65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46"/>
      <c r="C42" s="40"/>
      <c r="D42" s="40"/>
      <c r="E42" s="40"/>
      <c r="F42" s="40"/>
      <c r="G42" s="40"/>
      <c r="H42" s="40"/>
      <c r="I42" s="40"/>
      <c r="J42" s="40"/>
      <c r="K42" s="40"/>
      <c r="L42" s="65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5"/>
      <c r="D50" s="175" t="s">
        <v>56</v>
      </c>
      <c r="E50" s="176"/>
      <c r="F50" s="176"/>
      <c r="G50" s="175" t="s">
        <v>57</v>
      </c>
      <c r="H50" s="176"/>
      <c r="I50" s="176"/>
      <c r="J50" s="176"/>
      <c r="K50" s="176"/>
      <c r="L50" s="65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40"/>
      <c r="B61" s="46"/>
      <c r="C61" s="40"/>
      <c r="D61" s="177" t="s">
        <v>58</v>
      </c>
      <c r="E61" s="178"/>
      <c r="F61" s="179" t="s">
        <v>59</v>
      </c>
      <c r="G61" s="177" t="s">
        <v>58</v>
      </c>
      <c r="H61" s="178"/>
      <c r="I61" s="178"/>
      <c r="J61" s="180" t="s">
        <v>59</v>
      </c>
      <c r="K61" s="178"/>
      <c r="L61" s="65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40"/>
      <c r="B65" s="46"/>
      <c r="C65" s="40"/>
      <c r="D65" s="175" t="s">
        <v>60</v>
      </c>
      <c r="E65" s="181"/>
      <c r="F65" s="181"/>
      <c r="G65" s="175" t="s">
        <v>61</v>
      </c>
      <c r="H65" s="181"/>
      <c r="I65" s="181"/>
      <c r="J65" s="181"/>
      <c r="K65" s="181"/>
      <c r="L65" s="65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40"/>
      <c r="B76" s="46"/>
      <c r="C76" s="40"/>
      <c r="D76" s="177" t="s">
        <v>58</v>
      </c>
      <c r="E76" s="178"/>
      <c r="F76" s="179" t="s">
        <v>59</v>
      </c>
      <c r="G76" s="177" t="s">
        <v>58</v>
      </c>
      <c r="H76" s="178"/>
      <c r="I76" s="178"/>
      <c r="J76" s="180" t="s">
        <v>59</v>
      </c>
      <c r="K76" s="178"/>
      <c r="L76" s="65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4.4" customHeight="1">
      <c r="A77" s="40"/>
      <c r="B77" s="182"/>
      <c r="C77" s="183"/>
      <c r="D77" s="183"/>
      <c r="E77" s="183"/>
      <c r="F77" s="183"/>
      <c r="G77" s="183"/>
      <c r="H77" s="183"/>
      <c r="I77" s="183"/>
      <c r="J77" s="183"/>
      <c r="K77" s="183"/>
      <c r="L77" s="65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81" s="2" customFormat="1" ht="6.96" customHeight="1">
      <c r="A81" s="40"/>
      <c r="B81" s="184"/>
      <c r="C81" s="185"/>
      <c r="D81" s="185"/>
      <c r="E81" s="185"/>
      <c r="F81" s="185"/>
      <c r="G81" s="185"/>
      <c r="H81" s="185"/>
      <c r="I81" s="185"/>
      <c r="J81" s="185"/>
      <c r="K81" s="185"/>
      <c r="L81" s="65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24.96" customHeight="1">
      <c r="A82" s="40"/>
      <c r="B82" s="41"/>
      <c r="C82" s="24" t="s">
        <v>162</v>
      </c>
      <c r="D82" s="42"/>
      <c r="E82" s="42"/>
      <c r="F82" s="42"/>
      <c r="G82" s="42"/>
      <c r="H82" s="42"/>
      <c r="I82" s="42"/>
      <c r="J82" s="42"/>
      <c r="K82" s="42"/>
      <c r="L82" s="65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65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3" t="s">
        <v>16</v>
      </c>
      <c r="D84" s="42"/>
      <c r="E84" s="42"/>
      <c r="F84" s="42"/>
      <c r="G84" s="42"/>
      <c r="H84" s="42"/>
      <c r="I84" s="42"/>
      <c r="J84" s="42"/>
      <c r="K84" s="42"/>
      <c r="L84" s="65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186" t="str">
        <f>E7</f>
        <v>SPORTOVNÍ HALA _ SLEZSKÁ OSTRAVA</v>
      </c>
      <c r="F85" s="33"/>
      <c r="G85" s="33"/>
      <c r="H85" s="33"/>
      <c r="I85" s="42"/>
      <c r="J85" s="42"/>
      <c r="K85" s="42"/>
      <c r="L85" s="65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1" customFormat="1" ht="12" customHeight="1">
      <c r="B86" s="22"/>
      <c r="C86" s="33" t="s">
        <v>160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40"/>
      <c r="B87" s="41"/>
      <c r="C87" s="42"/>
      <c r="D87" s="42"/>
      <c r="E87" s="186" t="s">
        <v>319</v>
      </c>
      <c r="F87" s="42"/>
      <c r="G87" s="42"/>
      <c r="H87" s="42"/>
      <c r="I87" s="42"/>
      <c r="J87" s="42"/>
      <c r="K87" s="42"/>
      <c r="L87" s="65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2" customHeight="1">
      <c r="A88" s="40"/>
      <c r="B88" s="41"/>
      <c r="C88" s="33" t="s">
        <v>320</v>
      </c>
      <c r="D88" s="42"/>
      <c r="E88" s="42"/>
      <c r="F88" s="42"/>
      <c r="G88" s="42"/>
      <c r="H88" s="42"/>
      <c r="I88" s="42"/>
      <c r="J88" s="42"/>
      <c r="K88" s="42"/>
      <c r="L88" s="65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6.5" customHeight="1">
      <c r="A89" s="40"/>
      <c r="B89" s="41"/>
      <c r="C89" s="42"/>
      <c r="D89" s="42"/>
      <c r="E89" s="78" t="str">
        <f>E11</f>
        <v>D.1.1-2 - Architektonicko-stavební a stavebně konstrukční řešení</v>
      </c>
      <c r="F89" s="42"/>
      <c r="G89" s="42"/>
      <c r="H89" s="42"/>
      <c r="I89" s="42"/>
      <c r="J89" s="42"/>
      <c r="K89" s="42"/>
      <c r="L89" s="65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6.96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65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2" customHeight="1">
      <c r="A91" s="40"/>
      <c r="B91" s="41"/>
      <c r="C91" s="33" t="s">
        <v>22</v>
      </c>
      <c r="D91" s="42"/>
      <c r="E91" s="42"/>
      <c r="F91" s="28" t="str">
        <f>F14</f>
        <v>Slezská Ostrava</v>
      </c>
      <c r="G91" s="42"/>
      <c r="H91" s="42"/>
      <c r="I91" s="33" t="s">
        <v>24</v>
      </c>
      <c r="J91" s="81" t="str">
        <f>IF(J14="","",J14)</f>
        <v>13. 3. 2020</v>
      </c>
      <c r="K91" s="42"/>
      <c r="L91" s="65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6.96" customHeight="1">
      <c r="A92" s="40"/>
      <c r="B92" s="41"/>
      <c r="C92" s="42"/>
      <c r="D92" s="42"/>
      <c r="E92" s="42"/>
      <c r="F92" s="42"/>
      <c r="G92" s="42"/>
      <c r="H92" s="42"/>
      <c r="I92" s="42"/>
      <c r="J92" s="42"/>
      <c r="K92" s="42"/>
      <c r="L92" s="65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5.15" customHeight="1">
      <c r="A93" s="40"/>
      <c r="B93" s="41"/>
      <c r="C93" s="33" t="s">
        <v>30</v>
      </c>
      <c r="D93" s="42"/>
      <c r="E93" s="42"/>
      <c r="F93" s="28" t="str">
        <f>E17</f>
        <v>Statutární město Ostrava</v>
      </c>
      <c r="G93" s="42"/>
      <c r="H93" s="42"/>
      <c r="I93" s="33" t="s">
        <v>36</v>
      </c>
      <c r="J93" s="38" t="str">
        <f>E23</f>
        <v>PPS Kania, s.r.o</v>
      </c>
      <c r="K93" s="42"/>
      <c r="L93" s="65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5.15" customHeight="1">
      <c r="A94" s="40"/>
      <c r="B94" s="41"/>
      <c r="C94" s="33" t="s">
        <v>34</v>
      </c>
      <c r="D94" s="42"/>
      <c r="E94" s="42"/>
      <c r="F94" s="28" t="str">
        <f>IF(E20="","",E20)</f>
        <v>Vyplň údaj</v>
      </c>
      <c r="G94" s="42"/>
      <c r="H94" s="42"/>
      <c r="I94" s="33" t="s">
        <v>39</v>
      </c>
      <c r="J94" s="38" t="str">
        <f>E26</f>
        <v xml:space="preserve"> </v>
      </c>
      <c r="K94" s="42"/>
      <c r="L94" s="65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0.32" customHeight="1">
      <c r="A95" s="40"/>
      <c r="B95" s="41"/>
      <c r="C95" s="42"/>
      <c r="D95" s="42"/>
      <c r="E95" s="42"/>
      <c r="F95" s="42"/>
      <c r="G95" s="42"/>
      <c r="H95" s="42"/>
      <c r="I95" s="42"/>
      <c r="J95" s="42"/>
      <c r="K95" s="42"/>
      <c r="L95" s="65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29.28" customHeight="1">
      <c r="A96" s="40"/>
      <c r="B96" s="41"/>
      <c r="C96" s="187" t="s">
        <v>163</v>
      </c>
      <c r="D96" s="188"/>
      <c r="E96" s="188"/>
      <c r="F96" s="188"/>
      <c r="G96" s="188"/>
      <c r="H96" s="188"/>
      <c r="I96" s="188"/>
      <c r="J96" s="189" t="s">
        <v>164</v>
      </c>
      <c r="K96" s="188"/>
      <c r="L96" s="65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10.32" customHeight="1">
      <c r="A97" s="40"/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65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2" customFormat="1" ht="22.8" customHeight="1">
      <c r="A98" s="40"/>
      <c r="B98" s="41"/>
      <c r="C98" s="190" t="s">
        <v>165</v>
      </c>
      <c r="D98" s="42"/>
      <c r="E98" s="42"/>
      <c r="F98" s="42"/>
      <c r="G98" s="42"/>
      <c r="H98" s="42"/>
      <c r="I98" s="42"/>
      <c r="J98" s="112">
        <f>J150</f>
        <v>0</v>
      </c>
      <c r="K98" s="42"/>
      <c r="L98" s="65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U98" s="18" t="s">
        <v>166</v>
      </c>
    </row>
    <row r="99" s="9" customFormat="1" ht="24.96" customHeight="1">
      <c r="A99" s="9"/>
      <c r="B99" s="191"/>
      <c r="C99" s="192"/>
      <c r="D99" s="193" t="s">
        <v>253</v>
      </c>
      <c r="E99" s="194"/>
      <c r="F99" s="194"/>
      <c r="G99" s="194"/>
      <c r="H99" s="194"/>
      <c r="I99" s="194"/>
      <c r="J99" s="195">
        <f>J151</f>
        <v>0</v>
      </c>
      <c r="K99" s="192"/>
      <c r="L99" s="19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7"/>
      <c r="C100" s="135"/>
      <c r="D100" s="198" t="s">
        <v>254</v>
      </c>
      <c r="E100" s="199"/>
      <c r="F100" s="199"/>
      <c r="G100" s="199"/>
      <c r="H100" s="199"/>
      <c r="I100" s="199"/>
      <c r="J100" s="200">
        <f>J152</f>
        <v>0</v>
      </c>
      <c r="K100" s="135"/>
      <c r="L100" s="20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7"/>
      <c r="C101" s="135"/>
      <c r="D101" s="198" t="s">
        <v>322</v>
      </c>
      <c r="E101" s="199"/>
      <c r="F101" s="199"/>
      <c r="G101" s="199"/>
      <c r="H101" s="199"/>
      <c r="I101" s="199"/>
      <c r="J101" s="200">
        <f>J184</f>
        <v>0</v>
      </c>
      <c r="K101" s="135"/>
      <c r="L101" s="20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7"/>
      <c r="C102" s="135"/>
      <c r="D102" s="198" t="s">
        <v>323</v>
      </c>
      <c r="E102" s="199"/>
      <c r="F102" s="199"/>
      <c r="G102" s="199"/>
      <c r="H102" s="199"/>
      <c r="I102" s="199"/>
      <c r="J102" s="200">
        <f>J244</f>
        <v>0</v>
      </c>
      <c r="K102" s="135"/>
      <c r="L102" s="20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7"/>
      <c r="C103" s="135"/>
      <c r="D103" s="198" t="s">
        <v>324</v>
      </c>
      <c r="E103" s="199"/>
      <c r="F103" s="199"/>
      <c r="G103" s="199"/>
      <c r="H103" s="199"/>
      <c r="I103" s="199"/>
      <c r="J103" s="200">
        <f>J304</f>
        <v>0</v>
      </c>
      <c r="K103" s="135"/>
      <c r="L103" s="20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7"/>
      <c r="C104" s="135"/>
      <c r="D104" s="198" t="s">
        <v>325</v>
      </c>
      <c r="E104" s="199"/>
      <c r="F104" s="199"/>
      <c r="G104" s="199"/>
      <c r="H104" s="199"/>
      <c r="I104" s="199"/>
      <c r="J104" s="200">
        <f>J399</f>
        <v>0</v>
      </c>
      <c r="K104" s="135"/>
      <c r="L104" s="20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7"/>
      <c r="C105" s="135"/>
      <c r="D105" s="198" t="s">
        <v>255</v>
      </c>
      <c r="E105" s="199"/>
      <c r="F105" s="199"/>
      <c r="G105" s="199"/>
      <c r="H105" s="199"/>
      <c r="I105" s="199"/>
      <c r="J105" s="200">
        <f>J491</f>
        <v>0</v>
      </c>
      <c r="K105" s="135"/>
      <c r="L105" s="20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7"/>
      <c r="C106" s="135"/>
      <c r="D106" s="198" t="s">
        <v>326</v>
      </c>
      <c r="E106" s="199"/>
      <c r="F106" s="199"/>
      <c r="G106" s="199"/>
      <c r="H106" s="199"/>
      <c r="I106" s="199"/>
      <c r="J106" s="200">
        <f>J539</f>
        <v>0</v>
      </c>
      <c r="K106" s="135"/>
      <c r="L106" s="20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91"/>
      <c r="C107" s="192"/>
      <c r="D107" s="193" t="s">
        <v>327</v>
      </c>
      <c r="E107" s="194"/>
      <c r="F107" s="194"/>
      <c r="G107" s="194"/>
      <c r="H107" s="194"/>
      <c r="I107" s="194"/>
      <c r="J107" s="195">
        <f>J541</f>
        <v>0</v>
      </c>
      <c r="K107" s="192"/>
      <c r="L107" s="196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97"/>
      <c r="C108" s="135"/>
      <c r="D108" s="198" t="s">
        <v>328</v>
      </c>
      <c r="E108" s="199"/>
      <c r="F108" s="199"/>
      <c r="G108" s="199"/>
      <c r="H108" s="199"/>
      <c r="I108" s="199"/>
      <c r="J108" s="200">
        <f>J542</f>
        <v>0</v>
      </c>
      <c r="K108" s="135"/>
      <c r="L108" s="20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7"/>
      <c r="C109" s="135"/>
      <c r="D109" s="198" t="s">
        <v>329</v>
      </c>
      <c r="E109" s="199"/>
      <c r="F109" s="199"/>
      <c r="G109" s="199"/>
      <c r="H109" s="199"/>
      <c r="I109" s="199"/>
      <c r="J109" s="200">
        <f>J579</f>
        <v>0</v>
      </c>
      <c r="K109" s="135"/>
      <c r="L109" s="20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97"/>
      <c r="C110" s="135"/>
      <c r="D110" s="198" t="s">
        <v>330</v>
      </c>
      <c r="E110" s="199"/>
      <c r="F110" s="199"/>
      <c r="G110" s="199"/>
      <c r="H110" s="199"/>
      <c r="I110" s="199"/>
      <c r="J110" s="200">
        <f>J634</f>
        <v>0</v>
      </c>
      <c r="K110" s="135"/>
      <c r="L110" s="20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97"/>
      <c r="C111" s="135"/>
      <c r="D111" s="198" t="s">
        <v>331</v>
      </c>
      <c r="E111" s="199"/>
      <c r="F111" s="199"/>
      <c r="G111" s="199"/>
      <c r="H111" s="199"/>
      <c r="I111" s="199"/>
      <c r="J111" s="200">
        <f>J697</f>
        <v>0</v>
      </c>
      <c r="K111" s="135"/>
      <c r="L111" s="201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97"/>
      <c r="C112" s="135"/>
      <c r="D112" s="198" t="s">
        <v>332</v>
      </c>
      <c r="E112" s="199"/>
      <c r="F112" s="199"/>
      <c r="G112" s="199"/>
      <c r="H112" s="199"/>
      <c r="I112" s="199"/>
      <c r="J112" s="200">
        <f>J700</f>
        <v>0</v>
      </c>
      <c r="K112" s="135"/>
      <c r="L112" s="201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97"/>
      <c r="C113" s="135"/>
      <c r="D113" s="198" t="s">
        <v>333</v>
      </c>
      <c r="E113" s="199"/>
      <c r="F113" s="199"/>
      <c r="G113" s="199"/>
      <c r="H113" s="199"/>
      <c r="I113" s="199"/>
      <c r="J113" s="200">
        <f>J722</f>
        <v>0</v>
      </c>
      <c r="K113" s="135"/>
      <c r="L113" s="201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97"/>
      <c r="C114" s="135"/>
      <c r="D114" s="198" t="s">
        <v>334</v>
      </c>
      <c r="E114" s="199"/>
      <c r="F114" s="199"/>
      <c r="G114" s="199"/>
      <c r="H114" s="199"/>
      <c r="I114" s="199"/>
      <c r="J114" s="200">
        <f>J758</f>
        <v>0</v>
      </c>
      <c r="K114" s="135"/>
      <c r="L114" s="201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97"/>
      <c r="C115" s="135"/>
      <c r="D115" s="198" t="s">
        <v>335</v>
      </c>
      <c r="E115" s="199"/>
      <c r="F115" s="199"/>
      <c r="G115" s="199"/>
      <c r="H115" s="199"/>
      <c r="I115" s="199"/>
      <c r="J115" s="200">
        <f>J774</f>
        <v>0</v>
      </c>
      <c r="K115" s="135"/>
      <c r="L115" s="201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97"/>
      <c r="C116" s="135"/>
      <c r="D116" s="198" t="s">
        <v>336</v>
      </c>
      <c r="E116" s="199"/>
      <c r="F116" s="199"/>
      <c r="G116" s="199"/>
      <c r="H116" s="199"/>
      <c r="I116" s="199"/>
      <c r="J116" s="200">
        <f>J799</f>
        <v>0</v>
      </c>
      <c r="K116" s="135"/>
      <c r="L116" s="201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97"/>
      <c r="C117" s="135"/>
      <c r="D117" s="198" t="s">
        <v>337</v>
      </c>
      <c r="E117" s="199"/>
      <c r="F117" s="199"/>
      <c r="G117" s="199"/>
      <c r="H117" s="199"/>
      <c r="I117" s="199"/>
      <c r="J117" s="200">
        <f>J884</f>
        <v>0</v>
      </c>
      <c r="K117" s="135"/>
      <c r="L117" s="201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197"/>
      <c r="C118" s="135"/>
      <c r="D118" s="198" t="s">
        <v>338</v>
      </c>
      <c r="E118" s="199"/>
      <c r="F118" s="199"/>
      <c r="G118" s="199"/>
      <c r="H118" s="199"/>
      <c r="I118" s="199"/>
      <c r="J118" s="200">
        <f>J923</f>
        <v>0</v>
      </c>
      <c r="K118" s="135"/>
      <c r="L118" s="201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10" customFormat="1" ht="19.92" customHeight="1">
      <c r="A119" s="10"/>
      <c r="B119" s="197"/>
      <c r="C119" s="135"/>
      <c r="D119" s="198" t="s">
        <v>339</v>
      </c>
      <c r="E119" s="199"/>
      <c r="F119" s="199"/>
      <c r="G119" s="199"/>
      <c r="H119" s="199"/>
      <c r="I119" s="199"/>
      <c r="J119" s="200">
        <f>J945</f>
        <v>0</v>
      </c>
      <c r="K119" s="135"/>
      <c r="L119" s="201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10" customFormat="1" ht="19.92" customHeight="1">
      <c r="A120" s="10"/>
      <c r="B120" s="197"/>
      <c r="C120" s="135"/>
      <c r="D120" s="198" t="s">
        <v>340</v>
      </c>
      <c r="E120" s="199"/>
      <c r="F120" s="199"/>
      <c r="G120" s="199"/>
      <c r="H120" s="199"/>
      <c r="I120" s="199"/>
      <c r="J120" s="200">
        <f>J953</f>
        <v>0</v>
      </c>
      <c r="K120" s="135"/>
      <c r="L120" s="201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s="10" customFormat="1" ht="19.92" customHeight="1">
      <c r="A121" s="10"/>
      <c r="B121" s="197"/>
      <c r="C121" s="135"/>
      <c r="D121" s="198" t="s">
        <v>341</v>
      </c>
      <c r="E121" s="199"/>
      <c r="F121" s="199"/>
      <c r="G121" s="199"/>
      <c r="H121" s="199"/>
      <c r="I121" s="199"/>
      <c r="J121" s="200">
        <f>J970</f>
        <v>0</v>
      </c>
      <c r="K121" s="135"/>
      <c r="L121" s="201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</row>
    <row r="122" s="10" customFormat="1" ht="19.92" customHeight="1">
      <c r="A122" s="10"/>
      <c r="B122" s="197"/>
      <c r="C122" s="135"/>
      <c r="D122" s="198" t="s">
        <v>342</v>
      </c>
      <c r="E122" s="199"/>
      <c r="F122" s="199"/>
      <c r="G122" s="199"/>
      <c r="H122" s="199"/>
      <c r="I122" s="199"/>
      <c r="J122" s="200">
        <f>J975</f>
        <v>0</v>
      </c>
      <c r="K122" s="135"/>
      <c r="L122" s="201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</row>
    <row r="123" s="9" customFormat="1" ht="24.96" customHeight="1">
      <c r="A123" s="9"/>
      <c r="B123" s="191"/>
      <c r="C123" s="192"/>
      <c r="D123" s="193" t="s">
        <v>343</v>
      </c>
      <c r="E123" s="194"/>
      <c r="F123" s="194"/>
      <c r="G123" s="194"/>
      <c r="H123" s="194"/>
      <c r="I123" s="194"/>
      <c r="J123" s="195">
        <f>J978</f>
        <v>0</v>
      </c>
      <c r="K123" s="192"/>
      <c r="L123" s="196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</row>
    <row r="124" s="9" customFormat="1" ht="24.96" customHeight="1">
      <c r="A124" s="9"/>
      <c r="B124" s="191"/>
      <c r="C124" s="192"/>
      <c r="D124" s="193" t="s">
        <v>344</v>
      </c>
      <c r="E124" s="194"/>
      <c r="F124" s="194"/>
      <c r="G124" s="194"/>
      <c r="H124" s="194"/>
      <c r="I124" s="194"/>
      <c r="J124" s="195">
        <f>J987</f>
        <v>0</v>
      </c>
      <c r="K124" s="192"/>
      <c r="L124" s="196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</row>
    <row r="125" s="10" customFormat="1" ht="19.92" customHeight="1">
      <c r="A125" s="10"/>
      <c r="B125" s="197"/>
      <c r="C125" s="135"/>
      <c r="D125" s="198" t="s">
        <v>345</v>
      </c>
      <c r="E125" s="199"/>
      <c r="F125" s="199"/>
      <c r="G125" s="199"/>
      <c r="H125" s="199"/>
      <c r="I125" s="199"/>
      <c r="J125" s="200">
        <f>J988</f>
        <v>0</v>
      </c>
      <c r="K125" s="135"/>
      <c r="L125" s="201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</row>
    <row r="126" s="10" customFormat="1" ht="19.92" customHeight="1">
      <c r="A126" s="10"/>
      <c r="B126" s="197"/>
      <c r="C126" s="135"/>
      <c r="D126" s="198" t="s">
        <v>346</v>
      </c>
      <c r="E126" s="199"/>
      <c r="F126" s="199"/>
      <c r="G126" s="199"/>
      <c r="H126" s="199"/>
      <c r="I126" s="199"/>
      <c r="J126" s="200">
        <f>J993</f>
        <v>0</v>
      </c>
      <c r="K126" s="135"/>
      <c r="L126" s="201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</row>
    <row r="127" s="10" customFormat="1" ht="19.92" customHeight="1">
      <c r="A127" s="10"/>
      <c r="B127" s="197"/>
      <c r="C127" s="135"/>
      <c r="D127" s="198" t="s">
        <v>347</v>
      </c>
      <c r="E127" s="199"/>
      <c r="F127" s="199"/>
      <c r="G127" s="199"/>
      <c r="H127" s="199"/>
      <c r="I127" s="199"/>
      <c r="J127" s="200">
        <f>J999</f>
        <v>0</v>
      </c>
      <c r="K127" s="135"/>
      <c r="L127" s="201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</row>
    <row r="128" s="10" customFormat="1" ht="19.92" customHeight="1">
      <c r="A128" s="10"/>
      <c r="B128" s="197"/>
      <c r="C128" s="135"/>
      <c r="D128" s="198" t="s">
        <v>348</v>
      </c>
      <c r="E128" s="199"/>
      <c r="F128" s="199"/>
      <c r="G128" s="199"/>
      <c r="H128" s="199"/>
      <c r="I128" s="199"/>
      <c r="J128" s="200">
        <f>J1005</f>
        <v>0</v>
      </c>
      <c r="K128" s="135"/>
      <c r="L128" s="201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</row>
    <row r="129" s="2" customFormat="1" ht="21.84" customHeight="1">
      <c r="A129" s="40"/>
      <c r="B129" s="41"/>
      <c r="C129" s="42"/>
      <c r="D129" s="42"/>
      <c r="E129" s="42"/>
      <c r="F129" s="42"/>
      <c r="G129" s="42"/>
      <c r="H129" s="42"/>
      <c r="I129" s="42"/>
      <c r="J129" s="42"/>
      <c r="K129" s="42"/>
      <c r="L129" s="65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</row>
    <row r="130" s="2" customFormat="1" ht="6.96" customHeight="1">
      <c r="A130" s="40"/>
      <c r="B130" s="68"/>
      <c r="C130" s="69"/>
      <c r="D130" s="69"/>
      <c r="E130" s="69"/>
      <c r="F130" s="69"/>
      <c r="G130" s="69"/>
      <c r="H130" s="69"/>
      <c r="I130" s="69"/>
      <c r="J130" s="69"/>
      <c r="K130" s="69"/>
      <c r="L130" s="65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</row>
    <row r="134" s="2" customFormat="1" ht="6.96" customHeight="1">
      <c r="A134" s="40"/>
      <c r="B134" s="70"/>
      <c r="C134" s="71"/>
      <c r="D134" s="71"/>
      <c r="E134" s="71"/>
      <c r="F134" s="71"/>
      <c r="G134" s="71"/>
      <c r="H134" s="71"/>
      <c r="I134" s="71"/>
      <c r="J134" s="71"/>
      <c r="K134" s="71"/>
      <c r="L134" s="65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</row>
    <row r="135" s="2" customFormat="1" ht="24.96" customHeight="1">
      <c r="A135" s="40"/>
      <c r="B135" s="41"/>
      <c r="C135" s="24" t="s">
        <v>174</v>
      </c>
      <c r="D135" s="42"/>
      <c r="E135" s="42"/>
      <c r="F135" s="42"/>
      <c r="G135" s="42"/>
      <c r="H135" s="42"/>
      <c r="I135" s="42"/>
      <c r="J135" s="42"/>
      <c r="K135" s="42"/>
      <c r="L135" s="65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</row>
    <row r="136" s="2" customFormat="1" ht="6.96" customHeight="1">
      <c r="A136" s="40"/>
      <c r="B136" s="41"/>
      <c r="C136" s="42"/>
      <c r="D136" s="42"/>
      <c r="E136" s="42"/>
      <c r="F136" s="42"/>
      <c r="G136" s="42"/>
      <c r="H136" s="42"/>
      <c r="I136" s="42"/>
      <c r="J136" s="42"/>
      <c r="K136" s="42"/>
      <c r="L136" s="65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</row>
    <row r="137" s="2" customFormat="1" ht="12" customHeight="1">
      <c r="A137" s="40"/>
      <c r="B137" s="41"/>
      <c r="C137" s="33" t="s">
        <v>16</v>
      </c>
      <c r="D137" s="42"/>
      <c r="E137" s="42"/>
      <c r="F137" s="42"/>
      <c r="G137" s="42"/>
      <c r="H137" s="42"/>
      <c r="I137" s="42"/>
      <c r="J137" s="42"/>
      <c r="K137" s="42"/>
      <c r="L137" s="65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</row>
    <row r="138" s="2" customFormat="1" ht="16.5" customHeight="1">
      <c r="A138" s="40"/>
      <c r="B138" s="41"/>
      <c r="C138" s="42"/>
      <c r="D138" s="42"/>
      <c r="E138" s="186" t="str">
        <f>E7</f>
        <v>SPORTOVNÍ HALA _ SLEZSKÁ OSTRAVA</v>
      </c>
      <c r="F138" s="33"/>
      <c r="G138" s="33"/>
      <c r="H138" s="33"/>
      <c r="I138" s="42"/>
      <c r="J138" s="42"/>
      <c r="K138" s="42"/>
      <c r="L138" s="65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</row>
    <row r="139" s="1" customFormat="1" ht="12" customHeight="1">
      <c r="B139" s="22"/>
      <c r="C139" s="33" t="s">
        <v>160</v>
      </c>
      <c r="D139" s="23"/>
      <c r="E139" s="23"/>
      <c r="F139" s="23"/>
      <c r="G139" s="23"/>
      <c r="H139" s="23"/>
      <c r="I139" s="23"/>
      <c r="J139" s="23"/>
      <c r="K139" s="23"/>
      <c r="L139" s="21"/>
    </row>
    <row r="140" s="2" customFormat="1" ht="16.5" customHeight="1">
      <c r="A140" s="40"/>
      <c r="B140" s="41"/>
      <c r="C140" s="42"/>
      <c r="D140" s="42"/>
      <c r="E140" s="186" t="s">
        <v>319</v>
      </c>
      <c r="F140" s="42"/>
      <c r="G140" s="42"/>
      <c r="H140" s="42"/>
      <c r="I140" s="42"/>
      <c r="J140" s="42"/>
      <c r="K140" s="42"/>
      <c r="L140" s="65"/>
      <c r="S140" s="40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</row>
    <row r="141" s="2" customFormat="1" ht="12" customHeight="1">
      <c r="A141" s="40"/>
      <c r="B141" s="41"/>
      <c r="C141" s="33" t="s">
        <v>320</v>
      </c>
      <c r="D141" s="42"/>
      <c r="E141" s="42"/>
      <c r="F141" s="42"/>
      <c r="G141" s="42"/>
      <c r="H141" s="42"/>
      <c r="I141" s="42"/>
      <c r="J141" s="42"/>
      <c r="K141" s="42"/>
      <c r="L141" s="65"/>
      <c r="S141" s="40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</row>
    <row r="142" s="2" customFormat="1" ht="16.5" customHeight="1">
      <c r="A142" s="40"/>
      <c r="B142" s="41"/>
      <c r="C142" s="42"/>
      <c r="D142" s="42"/>
      <c r="E142" s="78" t="str">
        <f>E11</f>
        <v>D.1.1-2 - Architektonicko-stavební a stavebně konstrukční řešení</v>
      </c>
      <c r="F142" s="42"/>
      <c r="G142" s="42"/>
      <c r="H142" s="42"/>
      <c r="I142" s="42"/>
      <c r="J142" s="42"/>
      <c r="K142" s="42"/>
      <c r="L142" s="65"/>
      <c r="S142" s="40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</row>
    <row r="143" s="2" customFormat="1" ht="6.96" customHeight="1">
      <c r="A143" s="40"/>
      <c r="B143" s="41"/>
      <c r="C143" s="42"/>
      <c r="D143" s="42"/>
      <c r="E143" s="42"/>
      <c r="F143" s="42"/>
      <c r="G143" s="42"/>
      <c r="H143" s="42"/>
      <c r="I143" s="42"/>
      <c r="J143" s="42"/>
      <c r="K143" s="42"/>
      <c r="L143" s="65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</row>
    <row r="144" s="2" customFormat="1" ht="12" customHeight="1">
      <c r="A144" s="40"/>
      <c r="B144" s="41"/>
      <c r="C144" s="33" t="s">
        <v>22</v>
      </c>
      <c r="D144" s="42"/>
      <c r="E144" s="42"/>
      <c r="F144" s="28" t="str">
        <f>F14</f>
        <v>Slezská Ostrava</v>
      </c>
      <c r="G144" s="42"/>
      <c r="H144" s="42"/>
      <c r="I144" s="33" t="s">
        <v>24</v>
      </c>
      <c r="J144" s="81" t="str">
        <f>IF(J14="","",J14)</f>
        <v>13. 3. 2020</v>
      </c>
      <c r="K144" s="42"/>
      <c r="L144" s="65"/>
      <c r="S144" s="40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</row>
    <row r="145" s="2" customFormat="1" ht="6.96" customHeight="1">
      <c r="A145" s="40"/>
      <c r="B145" s="41"/>
      <c r="C145" s="42"/>
      <c r="D145" s="42"/>
      <c r="E145" s="42"/>
      <c r="F145" s="42"/>
      <c r="G145" s="42"/>
      <c r="H145" s="42"/>
      <c r="I145" s="42"/>
      <c r="J145" s="42"/>
      <c r="K145" s="42"/>
      <c r="L145" s="65"/>
      <c r="S145" s="40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</row>
    <row r="146" s="2" customFormat="1" ht="15.15" customHeight="1">
      <c r="A146" s="40"/>
      <c r="B146" s="41"/>
      <c r="C146" s="33" t="s">
        <v>30</v>
      </c>
      <c r="D146" s="42"/>
      <c r="E146" s="42"/>
      <c r="F146" s="28" t="str">
        <f>E17</f>
        <v>Statutární město Ostrava</v>
      </c>
      <c r="G146" s="42"/>
      <c r="H146" s="42"/>
      <c r="I146" s="33" t="s">
        <v>36</v>
      </c>
      <c r="J146" s="38" t="str">
        <f>E23</f>
        <v>PPS Kania, s.r.o</v>
      </c>
      <c r="K146" s="42"/>
      <c r="L146" s="65"/>
      <c r="S146" s="40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</row>
    <row r="147" s="2" customFormat="1" ht="15.15" customHeight="1">
      <c r="A147" s="40"/>
      <c r="B147" s="41"/>
      <c r="C147" s="33" t="s">
        <v>34</v>
      </c>
      <c r="D147" s="42"/>
      <c r="E147" s="42"/>
      <c r="F147" s="28" t="str">
        <f>IF(E20="","",E20)</f>
        <v>Vyplň údaj</v>
      </c>
      <c r="G147" s="42"/>
      <c r="H147" s="42"/>
      <c r="I147" s="33" t="s">
        <v>39</v>
      </c>
      <c r="J147" s="38" t="str">
        <f>E26</f>
        <v xml:space="preserve"> </v>
      </c>
      <c r="K147" s="42"/>
      <c r="L147" s="65"/>
      <c r="S147" s="40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</row>
    <row r="148" s="2" customFormat="1" ht="10.32" customHeight="1">
      <c r="A148" s="40"/>
      <c r="B148" s="41"/>
      <c r="C148" s="42"/>
      <c r="D148" s="42"/>
      <c r="E148" s="42"/>
      <c r="F148" s="42"/>
      <c r="G148" s="42"/>
      <c r="H148" s="42"/>
      <c r="I148" s="42"/>
      <c r="J148" s="42"/>
      <c r="K148" s="42"/>
      <c r="L148" s="65"/>
      <c r="S148" s="40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</row>
    <row r="149" s="11" customFormat="1" ht="29.28" customHeight="1">
      <c r="A149" s="202"/>
      <c r="B149" s="203"/>
      <c r="C149" s="204" t="s">
        <v>175</v>
      </c>
      <c r="D149" s="205" t="s">
        <v>68</v>
      </c>
      <c r="E149" s="205" t="s">
        <v>64</v>
      </c>
      <c r="F149" s="205" t="s">
        <v>65</v>
      </c>
      <c r="G149" s="205" t="s">
        <v>176</v>
      </c>
      <c r="H149" s="205" t="s">
        <v>177</v>
      </c>
      <c r="I149" s="205" t="s">
        <v>178</v>
      </c>
      <c r="J149" s="205" t="s">
        <v>164</v>
      </c>
      <c r="K149" s="206" t="s">
        <v>179</v>
      </c>
      <c r="L149" s="207"/>
      <c r="M149" s="102" t="s">
        <v>1</v>
      </c>
      <c r="N149" s="103" t="s">
        <v>47</v>
      </c>
      <c r="O149" s="103" t="s">
        <v>180</v>
      </c>
      <c r="P149" s="103" t="s">
        <v>181</v>
      </c>
      <c r="Q149" s="103" t="s">
        <v>182</v>
      </c>
      <c r="R149" s="103" t="s">
        <v>183</v>
      </c>
      <c r="S149" s="103" t="s">
        <v>184</v>
      </c>
      <c r="T149" s="104" t="s">
        <v>185</v>
      </c>
      <c r="U149" s="202"/>
      <c r="V149" s="202"/>
      <c r="W149" s="202"/>
      <c r="X149" s="202"/>
      <c r="Y149" s="202"/>
      <c r="Z149" s="202"/>
      <c r="AA149" s="202"/>
      <c r="AB149" s="202"/>
      <c r="AC149" s="202"/>
      <c r="AD149" s="202"/>
      <c r="AE149" s="202"/>
    </row>
    <row r="150" s="2" customFormat="1" ht="22.8" customHeight="1">
      <c r="A150" s="40"/>
      <c r="B150" s="41"/>
      <c r="C150" s="109" t="s">
        <v>186</v>
      </c>
      <c r="D150" s="42"/>
      <c r="E150" s="42"/>
      <c r="F150" s="42"/>
      <c r="G150" s="42"/>
      <c r="H150" s="42"/>
      <c r="I150" s="42"/>
      <c r="J150" s="208">
        <f>BK150</f>
        <v>0</v>
      </c>
      <c r="K150" s="42"/>
      <c r="L150" s="46"/>
      <c r="M150" s="105"/>
      <c r="N150" s="209"/>
      <c r="O150" s="106"/>
      <c r="P150" s="210">
        <f>P151+P541+P978+P987</f>
        <v>0</v>
      </c>
      <c r="Q150" s="106"/>
      <c r="R150" s="210">
        <f>R151+R541+R978+R987</f>
        <v>6032.7382886799987</v>
      </c>
      <c r="S150" s="106"/>
      <c r="T150" s="211">
        <f>T151+T541+T978+T987</f>
        <v>0.378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8" t="s">
        <v>82</v>
      </c>
      <c r="AU150" s="18" t="s">
        <v>166</v>
      </c>
      <c r="BK150" s="212">
        <f>BK151+BK541+BK978+BK987</f>
        <v>0</v>
      </c>
    </row>
    <row r="151" s="12" customFormat="1" ht="25.92" customHeight="1">
      <c r="A151" s="12"/>
      <c r="B151" s="213"/>
      <c r="C151" s="214"/>
      <c r="D151" s="215" t="s">
        <v>82</v>
      </c>
      <c r="E151" s="216" t="s">
        <v>257</v>
      </c>
      <c r="F151" s="216" t="s">
        <v>258</v>
      </c>
      <c r="G151" s="214"/>
      <c r="H151" s="214"/>
      <c r="I151" s="217"/>
      <c r="J151" s="218">
        <f>BK151</f>
        <v>0</v>
      </c>
      <c r="K151" s="214"/>
      <c r="L151" s="219"/>
      <c r="M151" s="220"/>
      <c r="N151" s="221"/>
      <c r="O151" s="221"/>
      <c r="P151" s="222">
        <f>P152+P184+P244+P304+P399+P491+P539</f>
        <v>0</v>
      </c>
      <c r="Q151" s="221"/>
      <c r="R151" s="222">
        <f>R152+R184+R244+R304+R399+R491+R539</f>
        <v>5881.5766064999989</v>
      </c>
      <c r="S151" s="221"/>
      <c r="T151" s="223">
        <f>T152+T184+T244+T304+T399+T491+T539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24" t="s">
        <v>91</v>
      </c>
      <c r="AT151" s="225" t="s">
        <v>82</v>
      </c>
      <c r="AU151" s="225" t="s">
        <v>83</v>
      </c>
      <c r="AY151" s="224" t="s">
        <v>189</v>
      </c>
      <c r="BK151" s="226">
        <f>BK152+BK184+BK244+BK304+BK399+BK491+BK539</f>
        <v>0</v>
      </c>
    </row>
    <row r="152" s="12" customFormat="1" ht="22.8" customHeight="1">
      <c r="A152" s="12"/>
      <c r="B152" s="213"/>
      <c r="C152" s="214"/>
      <c r="D152" s="215" t="s">
        <v>82</v>
      </c>
      <c r="E152" s="227" t="s">
        <v>91</v>
      </c>
      <c r="F152" s="227" t="s">
        <v>259</v>
      </c>
      <c r="G152" s="214"/>
      <c r="H152" s="214"/>
      <c r="I152" s="217"/>
      <c r="J152" s="228">
        <f>BK152</f>
        <v>0</v>
      </c>
      <c r="K152" s="214"/>
      <c r="L152" s="219"/>
      <c r="M152" s="220"/>
      <c r="N152" s="221"/>
      <c r="O152" s="221"/>
      <c r="P152" s="222">
        <f>SUM(P153:P183)</f>
        <v>0</v>
      </c>
      <c r="Q152" s="221"/>
      <c r="R152" s="222">
        <f>SUM(R153:R183)</f>
        <v>3229.3360000000002</v>
      </c>
      <c r="S152" s="221"/>
      <c r="T152" s="223">
        <f>SUM(T153:T183)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24" t="s">
        <v>91</v>
      </c>
      <c r="AT152" s="225" t="s">
        <v>82</v>
      </c>
      <c r="AU152" s="225" t="s">
        <v>91</v>
      </c>
      <c r="AY152" s="224" t="s">
        <v>189</v>
      </c>
      <c r="BK152" s="226">
        <f>SUM(BK153:BK183)</f>
        <v>0</v>
      </c>
    </row>
    <row r="153" s="2" customFormat="1" ht="21.75" customHeight="1">
      <c r="A153" s="40"/>
      <c r="B153" s="41"/>
      <c r="C153" s="229" t="s">
        <v>91</v>
      </c>
      <c r="D153" s="229" t="s">
        <v>192</v>
      </c>
      <c r="E153" s="230" t="s">
        <v>349</v>
      </c>
      <c r="F153" s="231" t="s">
        <v>350</v>
      </c>
      <c r="G153" s="232" t="s">
        <v>269</v>
      </c>
      <c r="H153" s="233">
        <v>1086.8</v>
      </c>
      <c r="I153" s="234"/>
      <c r="J153" s="235">
        <f>ROUND(I153*H153,2)</f>
        <v>0</v>
      </c>
      <c r="K153" s="231" t="s">
        <v>196</v>
      </c>
      <c r="L153" s="46"/>
      <c r="M153" s="236" t="s">
        <v>1</v>
      </c>
      <c r="N153" s="237" t="s">
        <v>48</v>
      </c>
      <c r="O153" s="93"/>
      <c r="P153" s="238">
        <f>O153*H153</f>
        <v>0</v>
      </c>
      <c r="Q153" s="238">
        <v>0</v>
      </c>
      <c r="R153" s="238">
        <f>Q153*H153</f>
        <v>0</v>
      </c>
      <c r="S153" s="238">
        <v>0</v>
      </c>
      <c r="T153" s="239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40" t="s">
        <v>211</v>
      </c>
      <c r="AT153" s="240" t="s">
        <v>192</v>
      </c>
      <c r="AU153" s="240" t="s">
        <v>93</v>
      </c>
      <c r="AY153" s="18" t="s">
        <v>189</v>
      </c>
      <c r="BE153" s="241">
        <f>IF(N153="základní",J153,0)</f>
        <v>0</v>
      </c>
      <c r="BF153" s="241">
        <f>IF(N153="snížená",J153,0)</f>
        <v>0</v>
      </c>
      <c r="BG153" s="241">
        <f>IF(N153="zákl. přenesená",J153,0)</f>
        <v>0</v>
      </c>
      <c r="BH153" s="241">
        <f>IF(N153="sníž. přenesená",J153,0)</f>
        <v>0</v>
      </c>
      <c r="BI153" s="241">
        <f>IF(N153="nulová",J153,0)</f>
        <v>0</v>
      </c>
      <c r="BJ153" s="18" t="s">
        <v>91</v>
      </c>
      <c r="BK153" s="241">
        <f>ROUND(I153*H153,2)</f>
        <v>0</v>
      </c>
      <c r="BL153" s="18" t="s">
        <v>211</v>
      </c>
      <c r="BM153" s="240" t="s">
        <v>351</v>
      </c>
    </row>
    <row r="154" s="14" customFormat="1">
      <c r="A154" s="14"/>
      <c r="B154" s="265"/>
      <c r="C154" s="266"/>
      <c r="D154" s="242" t="s">
        <v>277</v>
      </c>
      <c r="E154" s="267" t="s">
        <v>1</v>
      </c>
      <c r="F154" s="268" t="s">
        <v>352</v>
      </c>
      <c r="G154" s="266"/>
      <c r="H154" s="267" t="s">
        <v>1</v>
      </c>
      <c r="I154" s="269"/>
      <c r="J154" s="266"/>
      <c r="K154" s="266"/>
      <c r="L154" s="270"/>
      <c r="M154" s="271"/>
      <c r="N154" s="272"/>
      <c r="O154" s="272"/>
      <c r="P154" s="272"/>
      <c r="Q154" s="272"/>
      <c r="R154" s="272"/>
      <c r="S154" s="272"/>
      <c r="T154" s="273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74" t="s">
        <v>277</v>
      </c>
      <c r="AU154" s="274" t="s">
        <v>93</v>
      </c>
      <c r="AV154" s="14" t="s">
        <v>91</v>
      </c>
      <c r="AW154" s="14" t="s">
        <v>38</v>
      </c>
      <c r="AX154" s="14" t="s">
        <v>83</v>
      </c>
      <c r="AY154" s="274" t="s">
        <v>189</v>
      </c>
    </row>
    <row r="155" s="13" customFormat="1">
      <c r="A155" s="13"/>
      <c r="B155" s="251"/>
      <c r="C155" s="252"/>
      <c r="D155" s="242" t="s">
        <v>277</v>
      </c>
      <c r="E155" s="275" t="s">
        <v>1</v>
      </c>
      <c r="F155" s="253" t="s">
        <v>353</v>
      </c>
      <c r="G155" s="252"/>
      <c r="H155" s="254">
        <v>1086.8</v>
      </c>
      <c r="I155" s="255"/>
      <c r="J155" s="252"/>
      <c r="K155" s="252"/>
      <c r="L155" s="256"/>
      <c r="M155" s="257"/>
      <c r="N155" s="258"/>
      <c r="O155" s="258"/>
      <c r="P155" s="258"/>
      <c r="Q155" s="258"/>
      <c r="R155" s="258"/>
      <c r="S155" s="258"/>
      <c r="T155" s="259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60" t="s">
        <v>277</v>
      </c>
      <c r="AU155" s="260" t="s">
        <v>93</v>
      </c>
      <c r="AV155" s="13" t="s">
        <v>93</v>
      </c>
      <c r="AW155" s="13" t="s">
        <v>38</v>
      </c>
      <c r="AX155" s="13" t="s">
        <v>83</v>
      </c>
      <c r="AY155" s="260" t="s">
        <v>189</v>
      </c>
    </row>
    <row r="156" s="15" customFormat="1">
      <c r="A156" s="15"/>
      <c r="B156" s="276"/>
      <c r="C156" s="277"/>
      <c r="D156" s="242" t="s">
        <v>277</v>
      </c>
      <c r="E156" s="278" t="s">
        <v>1</v>
      </c>
      <c r="F156" s="279" t="s">
        <v>354</v>
      </c>
      <c r="G156" s="277"/>
      <c r="H156" s="280">
        <v>1086.8</v>
      </c>
      <c r="I156" s="281"/>
      <c r="J156" s="277"/>
      <c r="K156" s="277"/>
      <c r="L156" s="282"/>
      <c r="M156" s="283"/>
      <c r="N156" s="284"/>
      <c r="O156" s="284"/>
      <c r="P156" s="284"/>
      <c r="Q156" s="284"/>
      <c r="R156" s="284"/>
      <c r="S156" s="284"/>
      <c r="T156" s="28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86" t="s">
        <v>277</v>
      </c>
      <c r="AU156" s="286" t="s">
        <v>93</v>
      </c>
      <c r="AV156" s="15" t="s">
        <v>211</v>
      </c>
      <c r="AW156" s="15" t="s">
        <v>38</v>
      </c>
      <c r="AX156" s="15" t="s">
        <v>91</v>
      </c>
      <c r="AY156" s="286" t="s">
        <v>189</v>
      </c>
    </row>
    <row r="157" s="2" customFormat="1" ht="16.5" customHeight="1">
      <c r="A157" s="40"/>
      <c r="B157" s="41"/>
      <c r="C157" s="229" t="s">
        <v>93</v>
      </c>
      <c r="D157" s="229" t="s">
        <v>192</v>
      </c>
      <c r="E157" s="230" t="s">
        <v>355</v>
      </c>
      <c r="F157" s="231" t="s">
        <v>356</v>
      </c>
      <c r="G157" s="232" t="s">
        <v>269</v>
      </c>
      <c r="H157" s="233">
        <v>901</v>
      </c>
      <c r="I157" s="234"/>
      <c r="J157" s="235">
        <f>ROUND(I157*H157,2)</f>
        <v>0</v>
      </c>
      <c r="K157" s="231" t="s">
        <v>196</v>
      </c>
      <c r="L157" s="46"/>
      <c r="M157" s="236" t="s">
        <v>1</v>
      </c>
      <c r="N157" s="237" t="s">
        <v>48</v>
      </c>
      <c r="O157" s="93"/>
      <c r="P157" s="238">
        <f>O157*H157</f>
        <v>0</v>
      </c>
      <c r="Q157" s="238">
        <v>0</v>
      </c>
      <c r="R157" s="238">
        <f>Q157*H157</f>
        <v>0</v>
      </c>
      <c r="S157" s="238">
        <v>0</v>
      </c>
      <c r="T157" s="239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40" t="s">
        <v>211</v>
      </c>
      <c r="AT157" s="240" t="s">
        <v>192</v>
      </c>
      <c r="AU157" s="240" t="s">
        <v>93</v>
      </c>
      <c r="AY157" s="18" t="s">
        <v>189</v>
      </c>
      <c r="BE157" s="241">
        <f>IF(N157="základní",J157,0)</f>
        <v>0</v>
      </c>
      <c r="BF157" s="241">
        <f>IF(N157="snížená",J157,0)</f>
        <v>0</v>
      </c>
      <c r="BG157" s="241">
        <f>IF(N157="zákl. přenesená",J157,0)</f>
        <v>0</v>
      </c>
      <c r="BH157" s="241">
        <f>IF(N157="sníž. přenesená",J157,0)</f>
        <v>0</v>
      </c>
      <c r="BI157" s="241">
        <f>IF(N157="nulová",J157,0)</f>
        <v>0</v>
      </c>
      <c r="BJ157" s="18" t="s">
        <v>91</v>
      </c>
      <c r="BK157" s="241">
        <f>ROUND(I157*H157,2)</f>
        <v>0</v>
      </c>
      <c r="BL157" s="18" t="s">
        <v>211</v>
      </c>
      <c r="BM157" s="240" t="s">
        <v>357</v>
      </c>
    </row>
    <row r="158" s="14" customFormat="1">
      <c r="A158" s="14"/>
      <c r="B158" s="265"/>
      <c r="C158" s="266"/>
      <c r="D158" s="242" t="s">
        <v>277</v>
      </c>
      <c r="E158" s="267" t="s">
        <v>1</v>
      </c>
      <c r="F158" s="268" t="s">
        <v>352</v>
      </c>
      <c r="G158" s="266"/>
      <c r="H158" s="267" t="s">
        <v>1</v>
      </c>
      <c r="I158" s="269"/>
      <c r="J158" s="266"/>
      <c r="K158" s="266"/>
      <c r="L158" s="270"/>
      <c r="M158" s="271"/>
      <c r="N158" s="272"/>
      <c r="O158" s="272"/>
      <c r="P158" s="272"/>
      <c r="Q158" s="272"/>
      <c r="R158" s="272"/>
      <c r="S158" s="272"/>
      <c r="T158" s="273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74" t="s">
        <v>277</v>
      </c>
      <c r="AU158" s="274" t="s">
        <v>93</v>
      </c>
      <c r="AV158" s="14" t="s">
        <v>91</v>
      </c>
      <c r="AW158" s="14" t="s">
        <v>38</v>
      </c>
      <c r="AX158" s="14" t="s">
        <v>83</v>
      </c>
      <c r="AY158" s="274" t="s">
        <v>189</v>
      </c>
    </row>
    <row r="159" s="13" customFormat="1">
      <c r="A159" s="13"/>
      <c r="B159" s="251"/>
      <c r="C159" s="252"/>
      <c r="D159" s="242" t="s">
        <v>277</v>
      </c>
      <c r="E159" s="275" t="s">
        <v>1</v>
      </c>
      <c r="F159" s="253" t="s">
        <v>358</v>
      </c>
      <c r="G159" s="252"/>
      <c r="H159" s="254">
        <v>901</v>
      </c>
      <c r="I159" s="255"/>
      <c r="J159" s="252"/>
      <c r="K159" s="252"/>
      <c r="L159" s="256"/>
      <c r="M159" s="257"/>
      <c r="N159" s="258"/>
      <c r="O159" s="258"/>
      <c r="P159" s="258"/>
      <c r="Q159" s="258"/>
      <c r="R159" s="258"/>
      <c r="S159" s="258"/>
      <c r="T159" s="259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60" t="s">
        <v>277</v>
      </c>
      <c r="AU159" s="260" t="s">
        <v>93</v>
      </c>
      <c r="AV159" s="13" t="s">
        <v>93</v>
      </c>
      <c r="AW159" s="13" t="s">
        <v>38</v>
      </c>
      <c r="AX159" s="13" t="s">
        <v>83</v>
      </c>
      <c r="AY159" s="260" t="s">
        <v>189</v>
      </c>
    </row>
    <row r="160" s="15" customFormat="1">
      <c r="A160" s="15"/>
      <c r="B160" s="276"/>
      <c r="C160" s="277"/>
      <c r="D160" s="242" t="s">
        <v>277</v>
      </c>
      <c r="E160" s="278" t="s">
        <v>1</v>
      </c>
      <c r="F160" s="279" t="s">
        <v>354</v>
      </c>
      <c r="G160" s="277"/>
      <c r="H160" s="280">
        <v>901</v>
      </c>
      <c r="I160" s="281"/>
      <c r="J160" s="277"/>
      <c r="K160" s="277"/>
      <c r="L160" s="282"/>
      <c r="M160" s="283"/>
      <c r="N160" s="284"/>
      <c r="O160" s="284"/>
      <c r="P160" s="284"/>
      <c r="Q160" s="284"/>
      <c r="R160" s="284"/>
      <c r="S160" s="284"/>
      <c r="T160" s="28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86" t="s">
        <v>277</v>
      </c>
      <c r="AU160" s="286" t="s">
        <v>93</v>
      </c>
      <c r="AV160" s="15" t="s">
        <v>211</v>
      </c>
      <c r="AW160" s="15" t="s">
        <v>38</v>
      </c>
      <c r="AX160" s="15" t="s">
        <v>91</v>
      </c>
      <c r="AY160" s="286" t="s">
        <v>189</v>
      </c>
    </row>
    <row r="161" s="2" customFormat="1" ht="16.5" customHeight="1">
      <c r="A161" s="40"/>
      <c r="B161" s="41"/>
      <c r="C161" s="229" t="s">
        <v>109</v>
      </c>
      <c r="D161" s="229" t="s">
        <v>192</v>
      </c>
      <c r="E161" s="230" t="s">
        <v>359</v>
      </c>
      <c r="F161" s="231" t="s">
        <v>360</v>
      </c>
      <c r="G161" s="232" t="s">
        <v>262</v>
      </c>
      <c r="H161" s="233">
        <v>195</v>
      </c>
      <c r="I161" s="234"/>
      <c r="J161" s="235">
        <f>ROUND(I161*H161,2)</f>
        <v>0</v>
      </c>
      <c r="K161" s="231" t="s">
        <v>196</v>
      </c>
      <c r="L161" s="46"/>
      <c r="M161" s="236" t="s">
        <v>1</v>
      </c>
      <c r="N161" s="237" t="s">
        <v>48</v>
      </c>
      <c r="O161" s="93"/>
      <c r="P161" s="238">
        <f>O161*H161</f>
        <v>0</v>
      </c>
      <c r="Q161" s="238">
        <v>0</v>
      </c>
      <c r="R161" s="238">
        <f>Q161*H161</f>
        <v>0</v>
      </c>
      <c r="S161" s="238">
        <v>0</v>
      </c>
      <c r="T161" s="239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40" t="s">
        <v>211</v>
      </c>
      <c r="AT161" s="240" t="s">
        <v>192</v>
      </c>
      <c r="AU161" s="240" t="s">
        <v>93</v>
      </c>
      <c r="AY161" s="18" t="s">
        <v>189</v>
      </c>
      <c r="BE161" s="241">
        <f>IF(N161="základní",J161,0)</f>
        <v>0</v>
      </c>
      <c r="BF161" s="241">
        <f>IF(N161="snížená",J161,0)</f>
        <v>0</v>
      </c>
      <c r="BG161" s="241">
        <f>IF(N161="zákl. přenesená",J161,0)</f>
        <v>0</v>
      </c>
      <c r="BH161" s="241">
        <f>IF(N161="sníž. přenesená",J161,0)</f>
        <v>0</v>
      </c>
      <c r="BI161" s="241">
        <f>IF(N161="nulová",J161,0)</f>
        <v>0</v>
      </c>
      <c r="BJ161" s="18" t="s">
        <v>91</v>
      </c>
      <c r="BK161" s="241">
        <f>ROUND(I161*H161,2)</f>
        <v>0</v>
      </c>
      <c r="BL161" s="18" t="s">
        <v>211</v>
      </c>
      <c r="BM161" s="240" t="s">
        <v>361</v>
      </c>
    </row>
    <row r="162" s="13" customFormat="1">
      <c r="A162" s="13"/>
      <c r="B162" s="251"/>
      <c r="C162" s="252"/>
      <c r="D162" s="242" t="s">
        <v>277</v>
      </c>
      <c r="E162" s="275" t="s">
        <v>1</v>
      </c>
      <c r="F162" s="253" t="s">
        <v>362</v>
      </c>
      <c r="G162" s="252"/>
      <c r="H162" s="254">
        <v>195</v>
      </c>
      <c r="I162" s="255"/>
      <c r="J162" s="252"/>
      <c r="K162" s="252"/>
      <c r="L162" s="256"/>
      <c r="M162" s="257"/>
      <c r="N162" s="258"/>
      <c r="O162" s="258"/>
      <c r="P162" s="258"/>
      <c r="Q162" s="258"/>
      <c r="R162" s="258"/>
      <c r="S162" s="258"/>
      <c r="T162" s="259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60" t="s">
        <v>277</v>
      </c>
      <c r="AU162" s="260" t="s">
        <v>93</v>
      </c>
      <c r="AV162" s="13" t="s">
        <v>93</v>
      </c>
      <c r="AW162" s="13" t="s">
        <v>38</v>
      </c>
      <c r="AX162" s="13" t="s">
        <v>83</v>
      </c>
      <c r="AY162" s="260" t="s">
        <v>189</v>
      </c>
    </row>
    <row r="163" s="15" customFormat="1">
      <c r="A163" s="15"/>
      <c r="B163" s="276"/>
      <c r="C163" s="277"/>
      <c r="D163" s="242" t="s">
        <v>277</v>
      </c>
      <c r="E163" s="278" t="s">
        <v>1</v>
      </c>
      <c r="F163" s="279" t="s">
        <v>354</v>
      </c>
      <c r="G163" s="277"/>
      <c r="H163" s="280">
        <v>195</v>
      </c>
      <c r="I163" s="281"/>
      <c r="J163" s="277"/>
      <c r="K163" s="277"/>
      <c r="L163" s="282"/>
      <c r="M163" s="283"/>
      <c r="N163" s="284"/>
      <c r="O163" s="284"/>
      <c r="P163" s="284"/>
      <c r="Q163" s="284"/>
      <c r="R163" s="284"/>
      <c r="S163" s="284"/>
      <c r="T163" s="28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86" t="s">
        <v>277</v>
      </c>
      <c r="AU163" s="286" t="s">
        <v>93</v>
      </c>
      <c r="AV163" s="15" t="s">
        <v>211</v>
      </c>
      <c r="AW163" s="15" t="s">
        <v>38</v>
      </c>
      <c r="AX163" s="15" t="s">
        <v>91</v>
      </c>
      <c r="AY163" s="286" t="s">
        <v>189</v>
      </c>
    </row>
    <row r="164" s="2" customFormat="1" ht="16.5" customHeight="1">
      <c r="A164" s="40"/>
      <c r="B164" s="41"/>
      <c r="C164" s="287" t="s">
        <v>211</v>
      </c>
      <c r="D164" s="287" t="s">
        <v>363</v>
      </c>
      <c r="E164" s="288" t="s">
        <v>364</v>
      </c>
      <c r="F164" s="289" t="s">
        <v>365</v>
      </c>
      <c r="G164" s="290" t="s">
        <v>302</v>
      </c>
      <c r="H164" s="291">
        <v>18.524999999999999</v>
      </c>
      <c r="I164" s="292"/>
      <c r="J164" s="293">
        <f>ROUND(I164*H164,2)</f>
        <v>0</v>
      </c>
      <c r="K164" s="289" t="s">
        <v>303</v>
      </c>
      <c r="L164" s="294"/>
      <c r="M164" s="295" t="s">
        <v>1</v>
      </c>
      <c r="N164" s="296" t="s">
        <v>48</v>
      </c>
      <c r="O164" s="93"/>
      <c r="P164" s="238">
        <f>O164*H164</f>
        <v>0</v>
      </c>
      <c r="Q164" s="238">
        <v>1</v>
      </c>
      <c r="R164" s="238">
        <f>Q164*H164</f>
        <v>18.524999999999999</v>
      </c>
      <c r="S164" s="238">
        <v>0</v>
      </c>
      <c r="T164" s="239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40" t="s">
        <v>234</v>
      </c>
      <c r="AT164" s="240" t="s">
        <v>363</v>
      </c>
      <c r="AU164" s="240" t="s">
        <v>93</v>
      </c>
      <c r="AY164" s="18" t="s">
        <v>189</v>
      </c>
      <c r="BE164" s="241">
        <f>IF(N164="základní",J164,0)</f>
        <v>0</v>
      </c>
      <c r="BF164" s="241">
        <f>IF(N164="snížená",J164,0)</f>
        <v>0</v>
      </c>
      <c r="BG164" s="241">
        <f>IF(N164="zákl. přenesená",J164,0)</f>
        <v>0</v>
      </c>
      <c r="BH164" s="241">
        <f>IF(N164="sníž. přenesená",J164,0)</f>
        <v>0</v>
      </c>
      <c r="BI164" s="241">
        <f>IF(N164="nulová",J164,0)</f>
        <v>0</v>
      </c>
      <c r="BJ164" s="18" t="s">
        <v>91</v>
      </c>
      <c r="BK164" s="241">
        <f>ROUND(I164*H164,2)</f>
        <v>0</v>
      </c>
      <c r="BL164" s="18" t="s">
        <v>211</v>
      </c>
      <c r="BM164" s="240" t="s">
        <v>366</v>
      </c>
    </row>
    <row r="165" s="13" customFormat="1">
      <c r="A165" s="13"/>
      <c r="B165" s="251"/>
      <c r="C165" s="252"/>
      <c r="D165" s="242" t="s">
        <v>277</v>
      </c>
      <c r="E165" s="252"/>
      <c r="F165" s="253" t="s">
        <v>367</v>
      </c>
      <c r="G165" s="252"/>
      <c r="H165" s="254">
        <v>18.524999999999999</v>
      </c>
      <c r="I165" s="255"/>
      <c r="J165" s="252"/>
      <c r="K165" s="252"/>
      <c r="L165" s="256"/>
      <c r="M165" s="257"/>
      <c r="N165" s="258"/>
      <c r="O165" s="258"/>
      <c r="P165" s="258"/>
      <c r="Q165" s="258"/>
      <c r="R165" s="258"/>
      <c r="S165" s="258"/>
      <c r="T165" s="259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60" t="s">
        <v>277</v>
      </c>
      <c r="AU165" s="260" t="s">
        <v>93</v>
      </c>
      <c r="AV165" s="13" t="s">
        <v>93</v>
      </c>
      <c r="AW165" s="13" t="s">
        <v>4</v>
      </c>
      <c r="AX165" s="13" t="s">
        <v>91</v>
      </c>
      <c r="AY165" s="260" t="s">
        <v>189</v>
      </c>
    </row>
    <row r="166" s="2" customFormat="1" ht="16.5" customHeight="1">
      <c r="A166" s="40"/>
      <c r="B166" s="41"/>
      <c r="C166" s="229" t="s">
        <v>188</v>
      </c>
      <c r="D166" s="229" t="s">
        <v>192</v>
      </c>
      <c r="E166" s="230" t="s">
        <v>271</v>
      </c>
      <c r="F166" s="231" t="s">
        <v>272</v>
      </c>
      <c r="G166" s="232" t="s">
        <v>269</v>
      </c>
      <c r="H166" s="233">
        <v>1987.8</v>
      </c>
      <c r="I166" s="234"/>
      <c r="J166" s="235">
        <f>ROUND(I166*H166,2)</f>
        <v>0</v>
      </c>
      <c r="K166" s="231" t="s">
        <v>196</v>
      </c>
      <c r="L166" s="46"/>
      <c r="M166" s="236" t="s">
        <v>1</v>
      </c>
      <c r="N166" s="237" t="s">
        <v>48</v>
      </c>
      <c r="O166" s="93"/>
      <c r="P166" s="238">
        <f>O166*H166</f>
        <v>0</v>
      </c>
      <c r="Q166" s="238">
        <v>0</v>
      </c>
      <c r="R166" s="238">
        <f>Q166*H166</f>
        <v>0</v>
      </c>
      <c r="S166" s="238">
        <v>0</v>
      </c>
      <c r="T166" s="239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40" t="s">
        <v>211</v>
      </c>
      <c r="AT166" s="240" t="s">
        <v>192</v>
      </c>
      <c r="AU166" s="240" t="s">
        <v>93</v>
      </c>
      <c r="AY166" s="18" t="s">
        <v>189</v>
      </c>
      <c r="BE166" s="241">
        <f>IF(N166="základní",J166,0)</f>
        <v>0</v>
      </c>
      <c r="BF166" s="241">
        <f>IF(N166="snížená",J166,0)</f>
        <v>0</v>
      </c>
      <c r="BG166" s="241">
        <f>IF(N166="zákl. přenesená",J166,0)</f>
        <v>0</v>
      </c>
      <c r="BH166" s="241">
        <f>IF(N166="sníž. přenesená",J166,0)</f>
        <v>0</v>
      </c>
      <c r="BI166" s="241">
        <f>IF(N166="nulová",J166,0)</f>
        <v>0</v>
      </c>
      <c r="BJ166" s="18" t="s">
        <v>91</v>
      </c>
      <c r="BK166" s="241">
        <f>ROUND(I166*H166,2)</f>
        <v>0</v>
      </c>
      <c r="BL166" s="18" t="s">
        <v>211</v>
      </c>
      <c r="BM166" s="240" t="s">
        <v>368</v>
      </c>
    </row>
    <row r="167" s="14" customFormat="1">
      <c r="A167" s="14"/>
      <c r="B167" s="265"/>
      <c r="C167" s="266"/>
      <c r="D167" s="242" t="s">
        <v>277</v>
      </c>
      <c r="E167" s="267" t="s">
        <v>1</v>
      </c>
      <c r="F167" s="268" t="s">
        <v>352</v>
      </c>
      <c r="G167" s="266"/>
      <c r="H167" s="267" t="s">
        <v>1</v>
      </c>
      <c r="I167" s="269"/>
      <c r="J167" s="266"/>
      <c r="K167" s="266"/>
      <c r="L167" s="270"/>
      <c r="M167" s="271"/>
      <c r="N167" s="272"/>
      <c r="O167" s="272"/>
      <c r="P167" s="272"/>
      <c r="Q167" s="272"/>
      <c r="R167" s="272"/>
      <c r="S167" s="272"/>
      <c r="T167" s="273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74" t="s">
        <v>277</v>
      </c>
      <c r="AU167" s="274" t="s">
        <v>93</v>
      </c>
      <c r="AV167" s="14" t="s">
        <v>91</v>
      </c>
      <c r="AW167" s="14" t="s">
        <v>38</v>
      </c>
      <c r="AX167" s="14" t="s">
        <v>83</v>
      </c>
      <c r="AY167" s="274" t="s">
        <v>189</v>
      </c>
    </row>
    <row r="168" s="13" customFormat="1">
      <c r="A168" s="13"/>
      <c r="B168" s="251"/>
      <c r="C168" s="252"/>
      <c r="D168" s="242" t="s">
        <v>277</v>
      </c>
      <c r="E168" s="275" t="s">
        <v>1</v>
      </c>
      <c r="F168" s="253" t="s">
        <v>353</v>
      </c>
      <c r="G168" s="252"/>
      <c r="H168" s="254">
        <v>1086.8</v>
      </c>
      <c r="I168" s="255"/>
      <c r="J168" s="252"/>
      <c r="K168" s="252"/>
      <c r="L168" s="256"/>
      <c r="M168" s="257"/>
      <c r="N168" s="258"/>
      <c r="O168" s="258"/>
      <c r="P168" s="258"/>
      <c r="Q168" s="258"/>
      <c r="R168" s="258"/>
      <c r="S168" s="258"/>
      <c r="T168" s="259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60" t="s">
        <v>277</v>
      </c>
      <c r="AU168" s="260" t="s">
        <v>93</v>
      </c>
      <c r="AV168" s="13" t="s">
        <v>93</v>
      </c>
      <c r="AW168" s="13" t="s">
        <v>38</v>
      </c>
      <c r="AX168" s="13" t="s">
        <v>83</v>
      </c>
      <c r="AY168" s="260" t="s">
        <v>189</v>
      </c>
    </row>
    <row r="169" s="13" customFormat="1">
      <c r="A169" s="13"/>
      <c r="B169" s="251"/>
      <c r="C169" s="252"/>
      <c r="D169" s="242" t="s">
        <v>277</v>
      </c>
      <c r="E169" s="275" t="s">
        <v>1</v>
      </c>
      <c r="F169" s="253" t="s">
        <v>358</v>
      </c>
      <c r="G169" s="252"/>
      <c r="H169" s="254">
        <v>901</v>
      </c>
      <c r="I169" s="255"/>
      <c r="J169" s="252"/>
      <c r="K169" s="252"/>
      <c r="L169" s="256"/>
      <c r="M169" s="257"/>
      <c r="N169" s="258"/>
      <c r="O169" s="258"/>
      <c r="P169" s="258"/>
      <c r="Q169" s="258"/>
      <c r="R169" s="258"/>
      <c r="S169" s="258"/>
      <c r="T169" s="259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60" t="s">
        <v>277</v>
      </c>
      <c r="AU169" s="260" t="s">
        <v>93</v>
      </c>
      <c r="AV169" s="13" t="s">
        <v>93</v>
      </c>
      <c r="AW169" s="13" t="s">
        <v>38</v>
      </c>
      <c r="AX169" s="13" t="s">
        <v>83</v>
      </c>
      <c r="AY169" s="260" t="s">
        <v>189</v>
      </c>
    </row>
    <row r="170" s="15" customFormat="1">
      <c r="A170" s="15"/>
      <c r="B170" s="276"/>
      <c r="C170" s="277"/>
      <c r="D170" s="242" t="s">
        <v>277</v>
      </c>
      <c r="E170" s="278" t="s">
        <v>1</v>
      </c>
      <c r="F170" s="279" t="s">
        <v>354</v>
      </c>
      <c r="G170" s="277"/>
      <c r="H170" s="280">
        <v>1987.8</v>
      </c>
      <c r="I170" s="281"/>
      <c r="J170" s="277"/>
      <c r="K170" s="277"/>
      <c r="L170" s="282"/>
      <c r="M170" s="283"/>
      <c r="N170" s="284"/>
      <c r="O170" s="284"/>
      <c r="P170" s="284"/>
      <c r="Q170" s="284"/>
      <c r="R170" s="284"/>
      <c r="S170" s="284"/>
      <c r="T170" s="28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86" t="s">
        <v>277</v>
      </c>
      <c r="AU170" s="286" t="s">
        <v>93</v>
      </c>
      <c r="AV170" s="15" t="s">
        <v>211</v>
      </c>
      <c r="AW170" s="15" t="s">
        <v>38</v>
      </c>
      <c r="AX170" s="15" t="s">
        <v>91</v>
      </c>
      <c r="AY170" s="286" t="s">
        <v>189</v>
      </c>
    </row>
    <row r="171" s="2" customFormat="1" ht="24.15" customHeight="1">
      <c r="A171" s="40"/>
      <c r="B171" s="41"/>
      <c r="C171" s="229" t="s">
        <v>222</v>
      </c>
      <c r="D171" s="229" t="s">
        <v>192</v>
      </c>
      <c r="E171" s="230" t="s">
        <v>274</v>
      </c>
      <c r="F171" s="231" t="s">
        <v>275</v>
      </c>
      <c r="G171" s="232" t="s">
        <v>269</v>
      </c>
      <c r="H171" s="233">
        <v>39756</v>
      </c>
      <c r="I171" s="234"/>
      <c r="J171" s="235">
        <f>ROUND(I171*H171,2)</f>
        <v>0</v>
      </c>
      <c r="K171" s="231" t="s">
        <v>196</v>
      </c>
      <c r="L171" s="46"/>
      <c r="M171" s="236" t="s">
        <v>1</v>
      </c>
      <c r="N171" s="237" t="s">
        <v>48</v>
      </c>
      <c r="O171" s="93"/>
      <c r="P171" s="238">
        <f>O171*H171</f>
        <v>0</v>
      </c>
      <c r="Q171" s="238">
        <v>0</v>
      </c>
      <c r="R171" s="238">
        <f>Q171*H171</f>
        <v>0</v>
      </c>
      <c r="S171" s="238">
        <v>0</v>
      </c>
      <c r="T171" s="239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40" t="s">
        <v>211</v>
      </c>
      <c r="AT171" s="240" t="s">
        <v>192</v>
      </c>
      <c r="AU171" s="240" t="s">
        <v>93</v>
      </c>
      <c r="AY171" s="18" t="s">
        <v>189</v>
      </c>
      <c r="BE171" s="241">
        <f>IF(N171="základní",J171,0)</f>
        <v>0</v>
      </c>
      <c r="BF171" s="241">
        <f>IF(N171="snížená",J171,0)</f>
        <v>0</v>
      </c>
      <c r="BG171" s="241">
        <f>IF(N171="zákl. přenesená",J171,0)</f>
        <v>0</v>
      </c>
      <c r="BH171" s="241">
        <f>IF(N171="sníž. přenesená",J171,0)</f>
        <v>0</v>
      </c>
      <c r="BI171" s="241">
        <f>IF(N171="nulová",J171,0)</f>
        <v>0</v>
      </c>
      <c r="BJ171" s="18" t="s">
        <v>91</v>
      </c>
      <c r="BK171" s="241">
        <f>ROUND(I171*H171,2)</f>
        <v>0</v>
      </c>
      <c r="BL171" s="18" t="s">
        <v>211</v>
      </c>
      <c r="BM171" s="240" t="s">
        <v>369</v>
      </c>
    </row>
    <row r="172" s="13" customFormat="1">
      <c r="A172" s="13"/>
      <c r="B172" s="251"/>
      <c r="C172" s="252"/>
      <c r="D172" s="242" t="s">
        <v>277</v>
      </c>
      <c r="E172" s="252"/>
      <c r="F172" s="253" t="s">
        <v>370</v>
      </c>
      <c r="G172" s="252"/>
      <c r="H172" s="254">
        <v>39756</v>
      </c>
      <c r="I172" s="255"/>
      <c r="J172" s="252"/>
      <c r="K172" s="252"/>
      <c r="L172" s="256"/>
      <c r="M172" s="257"/>
      <c r="N172" s="258"/>
      <c r="O172" s="258"/>
      <c r="P172" s="258"/>
      <c r="Q172" s="258"/>
      <c r="R172" s="258"/>
      <c r="S172" s="258"/>
      <c r="T172" s="259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60" t="s">
        <v>277</v>
      </c>
      <c r="AU172" s="260" t="s">
        <v>93</v>
      </c>
      <c r="AV172" s="13" t="s">
        <v>93</v>
      </c>
      <c r="AW172" s="13" t="s">
        <v>4</v>
      </c>
      <c r="AX172" s="13" t="s">
        <v>91</v>
      </c>
      <c r="AY172" s="260" t="s">
        <v>189</v>
      </c>
    </row>
    <row r="173" s="2" customFormat="1" ht="16.5" customHeight="1">
      <c r="A173" s="40"/>
      <c r="B173" s="41"/>
      <c r="C173" s="229" t="s">
        <v>229</v>
      </c>
      <c r="D173" s="229" t="s">
        <v>192</v>
      </c>
      <c r="E173" s="230" t="s">
        <v>371</v>
      </c>
      <c r="F173" s="231" t="s">
        <v>372</v>
      </c>
      <c r="G173" s="232" t="s">
        <v>302</v>
      </c>
      <c r="H173" s="233">
        <v>3578.04</v>
      </c>
      <c r="I173" s="234"/>
      <c r="J173" s="235">
        <f>ROUND(I173*H173,2)</f>
        <v>0</v>
      </c>
      <c r="K173" s="231" t="s">
        <v>303</v>
      </c>
      <c r="L173" s="46"/>
      <c r="M173" s="236" t="s">
        <v>1</v>
      </c>
      <c r="N173" s="237" t="s">
        <v>48</v>
      </c>
      <c r="O173" s="93"/>
      <c r="P173" s="238">
        <f>O173*H173</f>
        <v>0</v>
      </c>
      <c r="Q173" s="238">
        <v>0</v>
      </c>
      <c r="R173" s="238">
        <f>Q173*H173</f>
        <v>0</v>
      </c>
      <c r="S173" s="238">
        <v>0</v>
      </c>
      <c r="T173" s="239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40" t="s">
        <v>211</v>
      </c>
      <c r="AT173" s="240" t="s">
        <v>192</v>
      </c>
      <c r="AU173" s="240" t="s">
        <v>93</v>
      </c>
      <c r="AY173" s="18" t="s">
        <v>189</v>
      </c>
      <c r="BE173" s="241">
        <f>IF(N173="základní",J173,0)</f>
        <v>0</v>
      </c>
      <c r="BF173" s="241">
        <f>IF(N173="snížená",J173,0)</f>
        <v>0</v>
      </c>
      <c r="BG173" s="241">
        <f>IF(N173="zákl. přenesená",J173,0)</f>
        <v>0</v>
      </c>
      <c r="BH173" s="241">
        <f>IF(N173="sníž. přenesená",J173,0)</f>
        <v>0</v>
      </c>
      <c r="BI173" s="241">
        <f>IF(N173="nulová",J173,0)</f>
        <v>0</v>
      </c>
      <c r="BJ173" s="18" t="s">
        <v>91</v>
      </c>
      <c r="BK173" s="241">
        <f>ROUND(I173*H173,2)</f>
        <v>0</v>
      </c>
      <c r="BL173" s="18" t="s">
        <v>211</v>
      </c>
      <c r="BM173" s="240" t="s">
        <v>373</v>
      </c>
    </row>
    <row r="174" s="13" customFormat="1">
      <c r="A174" s="13"/>
      <c r="B174" s="251"/>
      <c r="C174" s="252"/>
      <c r="D174" s="242" t="s">
        <v>277</v>
      </c>
      <c r="E174" s="252"/>
      <c r="F174" s="253" t="s">
        <v>374</v>
      </c>
      <c r="G174" s="252"/>
      <c r="H174" s="254">
        <v>3578.04</v>
      </c>
      <c r="I174" s="255"/>
      <c r="J174" s="252"/>
      <c r="K174" s="252"/>
      <c r="L174" s="256"/>
      <c r="M174" s="257"/>
      <c r="N174" s="258"/>
      <c r="O174" s="258"/>
      <c r="P174" s="258"/>
      <c r="Q174" s="258"/>
      <c r="R174" s="258"/>
      <c r="S174" s="258"/>
      <c r="T174" s="259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60" t="s">
        <v>277</v>
      </c>
      <c r="AU174" s="260" t="s">
        <v>93</v>
      </c>
      <c r="AV174" s="13" t="s">
        <v>93</v>
      </c>
      <c r="AW174" s="13" t="s">
        <v>4</v>
      </c>
      <c r="AX174" s="13" t="s">
        <v>91</v>
      </c>
      <c r="AY174" s="260" t="s">
        <v>189</v>
      </c>
    </row>
    <row r="175" s="2" customFormat="1" ht="16.5" customHeight="1">
      <c r="A175" s="40"/>
      <c r="B175" s="41"/>
      <c r="C175" s="229" t="s">
        <v>234</v>
      </c>
      <c r="D175" s="229" t="s">
        <v>192</v>
      </c>
      <c r="E175" s="230" t="s">
        <v>375</v>
      </c>
      <c r="F175" s="231" t="s">
        <v>376</v>
      </c>
      <c r="G175" s="232" t="s">
        <v>269</v>
      </c>
      <c r="H175" s="233">
        <v>1987.8</v>
      </c>
      <c r="I175" s="234"/>
      <c r="J175" s="235">
        <f>ROUND(I175*H175,2)</f>
        <v>0</v>
      </c>
      <c r="K175" s="231" t="s">
        <v>196</v>
      </c>
      <c r="L175" s="46"/>
      <c r="M175" s="236" t="s">
        <v>1</v>
      </c>
      <c r="N175" s="237" t="s">
        <v>48</v>
      </c>
      <c r="O175" s="93"/>
      <c r="P175" s="238">
        <f>O175*H175</f>
        <v>0</v>
      </c>
      <c r="Q175" s="238">
        <v>0</v>
      </c>
      <c r="R175" s="238">
        <f>Q175*H175</f>
        <v>0</v>
      </c>
      <c r="S175" s="238">
        <v>0</v>
      </c>
      <c r="T175" s="239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40" t="s">
        <v>211</v>
      </c>
      <c r="AT175" s="240" t="s">
        <v>192</v>
      </c>
      <c r="AU175" s="240" t="s">
        <v>93</v>
      </c>
      <c r="AY175" s="18" t="s">
        <v>189</v>
      </c>
      <c r="BE175" s="241">
        <f>IF(N175="základní",J175,0)</f>
        <v>0</v>
      </c>
      <c r="BF175" s="241">
        <f>IF(N175="snížená",J175,0)</f>
        <v>0</v>
      </c>
      <c r="BG175" s="241">
        <f>IF(N175="zákl. přenesená",J175,0)</f>
        <v>0</v>
      </c>
      <c r="BH175" s="241">
        <f>IF(N175="sníž. přenesená",J175,0)</f>
        <v>0</v>
      </c>
      <c r="BI175" s="241">
        <f>IF(N175="nulová",J175,0)</f>
        <v>0</v>
      </c>
      <c r="BJ175" s="18" t="s">
        <v>91</v>
      </c>
      <c r="BK175" s="241">
        <f>ROUND(I175*H175,2)</f>
        <v>0</v>
      </c>
      <c r="BL175" s="18" t="s">
        <v>211</v>
      </c>
      <c r="BM175" s="240" t="s">
        <v>377</v>
      </c>
    </row>
    <row r="176" s="2" customFormat="1" ht="16.5" customHeight="1">
      <c r="A176" s="40"/>
      <c r="B176" s="41"/>
      <c r="C176" s="229" t="s">
        <v>241</v>
      </c>
      <c r="D176" s="229" t="s">
        <v>192</v>
      </c>
      <c r="E176" s="230" t="s">
        <v>378</v>
      </c>
      <c r="F176" s="231" t="s">
        <v>379</v>
      </c>
      <c r="G176" s="232" t="s">
        <v>269</v>
      </c>
      <c r="H176" s="233">
        <v>1783.7840000000001</v>
      </c>
      <c r="I176" s="234"/>
      <c r="J176" s="235">
        <f>ROUND(I176*H176,2)</f>
        <v>0</v>
      </c>
      <c r="K176" s="231" t="s">
        <v>196</v>
      </c>
      <c r="L176" s="46"/>
      <c r="M176" s="236" t="s">
        <v>1</v>
      </c>
      <c r="N176" s="237" t="s">
        <v>48</v>
      </c>
      <c r="O176" s="93"/>
      <c r="P176" s="238">
        <f>O176*H176</f>
        <v>0</v>
      </c>
      <c r="Q176" s="238">
        <v>0</v>
      </c>
      <c r="R176" s="238">
        <f>Q176*H176</f>
        <v>0</v>
      </c>
      <c r="S176" s="238">
        <v>0</v>
      </c>
      <c r="T176" s="239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40" t="s">
        <v>211</v>
      </c>
      <c r="AT176" s="240" t="s">
        <v>192</v>
      </c>
      <c r="AU176" s="240" t="s">
        <v>93</v>
      </c>
      <c r="AY176" s="18" t="s">
        <v>189</v>
      </c>
      <c r="BE176" s="241">
        <f>IF(N176="základní",J176,0)</f>
        <v>0</v>
      </c>
      <c r="BF176" s="241">
        <f>IF(N176="snížená",J176,0)</f>
        <v>0</v>
      </c>
      <c r="BG176" s="241">
        <f>IF(N176="zákl. přenesená",J176,0)</f>
        <v>0</v>
      </c>
      <c r="BH176" s="241">
        <f>IF(N176="sníž. přenesená",J176,0)</f>
        <v>0</v>
      </c>
      <c r="BI176" s="241">
        <f>IF(N176="nulová",J176,0)</f>
        <v>0</v>
      </c>
      <c r="BJ176" s="18" t="s">
        <v>91</v>
      </c>
      <c r="BK176" s="241">
        <f>ROUND(I176*H176,2)</f>
        <v>0</v>
      </c>
      <c r="BL176" s="18" t="s">
        <v>211</v>
      </c>
      <c r="BM176" s="240" t="s">
        <v>380</v>
      </c>
    </row>
    <row r="177" s="14" customFormat="1">
      <c r="A177" s="14"/>
      <c r="B177" s="265"/>
      <c r="C177" s="266"/>
      <c r="D177" s="242" t="s">
        <v>277</v>
      </c>
      <c r="E177" s="267" t="s">
        <v>1</v>
      </c>
      <c r="F177" s="268" t="s">
        <v>352</v>
      </c>
      <c r="G177" s="266"/>
      <c r="H177" s="267" t="s">
        <v>1</v>
      </c>
      <c r="I177" s="269"/>
      <c r="J177" s="266"/>
      <c r="K177" s="266"/>
      <c r="L177" s="270"/>
      <c r="M177" s="271"/>
      <c r="N177" s="272"/>
      <c r="O177" s="272"/>
      <c r="P177" s="272"/>
      <c r="Q177" s="272"/>
      <c r="R177" s="272"/>
      <c r="S177" s="272"/>
      <c r="T177" s="273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74" t="s">
        <v>277</v>
      </c>
      <c r="AU177" s="274" t="s">
        <v>93</v>
      </c>
      <c r="AV177" s="14" t="s">
        <v>91</v>
      </c>
      <c r="AW177" s="14" t="s">
        <v>38</v>
      </c>
      <c r="AX177" s="14" t="s">
        <v>83</v>
      </c>
      <c r="AY177" s="274" t="s">
        <v>189</v>
      </c>
    </row>
    <row r="178" s="14" customFormat="1">
      <c r="A178" s="14"/>
      <c r="B178" s="265"/>
      <c r="C178" s="266"/>
      <c r="D178" s="242" t="s">
        <v>277</v>
      </c>
      <c r="E178" s="267" t="s">
        <v>1</v>
      </c>
      <c r="F178" s="268" t="s">
        <v>381</v>
      </c>
      <c r="G178" s="266"/>
      <c r="H178" s="267" t="s">
        <v>1</v>
      </c>
      <c r="I178" s="269"/>
      <c r="J178" s="266"/>
      <c r="K178" s="266"/>
      <c r="L178" s="270"/>
      <c r="M178" s="271"/>
      <c r="N178" s="272"/>
      <c r="O178" s="272"/>
      <c r="P178" s="272"/>
      <c r="Q178" s="272"/>
      <c r="R178" s="272"/>
      <c r="S178" s="272"/>
      <c r="T178" s="273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74" t="s">
        <v>277</v>
      </c>
      <c r="AU178" s="274" t="s">
        <v>93</v>
      </c>
      <c r="AV178" s="14" t="s">
        <v>91</v>
      </c>
      <c r="AW178" s="14" t="s">
        <v>38</v>
      </c>
      <c r="AX178" s="14" t="s">
        <v>83</v>
      </c>
      <c r="AY178" s="274" t="s">
        <v>189</v>
      </c>
    </row>
    <row r="179" s="13" customFormat="1">
      <c r="A179" s="13"/>
      <c r="B179" s="251"/>
      <c r="C179" s="252"/>
      <c r="D179" s="242" t="s">
        <v>277</v>
      </c>
      <c r="E179" s="275" t="s">
        <v>1</v>
      </c>
      <c r="F179" s="253" t="s">
        <v>382</v>
      </c>
      <c r="G179" s="252"/>
      <c r="H179" s="254">
        <v>1783.7840000000001</v>
      </c>
      <c r="I179" s="255"/>
      <c r="J179" s="252"/>
      <c r="K179" s="252"/>
      <c r="L179" s="256"/>
      <c r="M179" s="257"/>
      <c r="N179" s="258"/>
      <c r="O179" s="258"/>
      <c r="P179" s="258"/>
      <c r="Q179" s="258"/>
      <c r="R179" s="258"/>
      <c r="S179" s="258"/>
      <c r="T179" s="259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60" t="s">
        <v>277</v>
      </c>
      <c r="AU179" s="260" t="s">
        <v>93</v>
      </c>
      <c r="AV179" s="13" t="s">
        <v>93</v>
      </c>
      <c r="AW179" s="13" t="s">
        <v>38</v>
      </c>
      <c r="AX179" s="13" t="s">
        <v>83</v>
      </c>
      <c r="AY179" s="260" t="s">
        <v>189</v>
      </c>
    </row>
    <row r="180" s="15" customFormat="1">
      <c r="A180" s="15"/>
      <c r="B180" s="276"/>
      <c r="C180" s="277"/>
      <c r="D180" s="242" t="s">
        <v>277</v>
      </c>
      <c r="E180" s="278" t="s">
        <v>1</v>
      </c>
      <c r="F180" s="279" t="s">
        <v>354</v>
      </c>
      <c r="G180" s="277"/>
      <c r="H180" s="280">
        <v>1783.7840000000001</v>
      </c>
      <c r="I180" s="281"/>
      <c r="J180" s="277"/>
      <c r="K180" s="277"/>
      <c r="L180" s="282"/>
      <c r="M180" s="283"/>
      <c r="N180" s="284"/>
      <c r="O180" s="284"/>
      <c r="P180" s="284"/>
      <c r="Q180" s="284"/>
      <c r="R180" s="284"/>
      <c r="S180" s="284"/>
      <c r="T180" s="28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286" t="s">
        <v>277</v>
      </c>
      <c r="AU180" s="286" t="s">
        <v>93</v>
      </c>
      <c r="AV180" s="15" t="s">
        <v>211</v>
      </c>
      <c r="AW180" s="15" t="s">
        <v>38</v>
      </c>
      <c r="AX180" s="15" t="s">
        <v>91</v>
      </c>
      <c r="AY180" s="286" t="s">
        <v>189</v>
      </c>
    </row>
    <row r="181" s="2" customFormat="1" ht="16.5" customHeight="1">
      <c r="A181" s="40"/>
      <c r="B181" s="41"/>
      <c r="C181" s="287" t="s">
        <v>248</v>
      </c>
      <c r="D181" s="287" t="s">
        <v>363</v>
      </c>
      <c r="E181" s="288" t="s">
        <v>383</v>
      </c>
      <c r="F181" s="289" t="s">
        <v>384</v>
      </c>
      <c r="G181" s="290" t="s">
        <v>302</v>
      </c>
      <c r="H181" s="291">
        <v>3210.8110000000001</v>
      </c>
      <c r="I181" s="292"/>
      <c r="J181" s="293">
        <f>ROUND(I181*H181,2)</f>
        <v>0</v>
      </c>
      <c r="K181" s="289" t="s">
        <v>196</v>
      </c>
      <c r="L181" s="294"/>
      <c r="M181" s="295" t="s">
        <v>1</v>
      </c>
      <c r="N181" s="296" t="s">
        <v>48</v>
      </c>
      <c r="O181" s="93"/>
      <c r="P181" s="238">
        <f>O181*H181</f>
        <v>0</v>
      </c>
      <c r="Q181" s="238">
        <v>1</v>
      </c>
      <c r="R181" s="238">
        <f>Q181*H181</f>
        <v>3210.8110000000001</v>
      </c>
      <c r="S181" s="238">
        <v>0</v>
      </c>
      <c r="T181" s="239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40" t="s">
        <v>234</v>
      </c>
      <c r="AT181" s="240" t="s">
        <v>363</v>
      </c>
      <c r="AU181" s="240" t="s">
        <v>93</v>
      </c>
      <c r="AY181" s="18" t="s">
        <v>189</v>
      </c>
      <c r="BE181" s="241">
        <f>IF(N181="základní",J181,0)</f>
        <v>0</v>
      </c>
      <c r="BF181" s="241">
        <f>IF(N181="snížená",J181,0)</f>
        <v>0</v>
      </c>
      <c r="BG181" s="241">
        <f>IF(N181="zákl. přenesená",J181,0)</f>
        <v>0</v>
      </c>
      <c r="BH181" s="241">
        <f>IF(N181="sníž. přenesená",J181,0)</f>
        <v>0</v>
      </c>
      <c r="BI181" s="241">
        <f>IF(N181="nulová",J181,0)</f>
        <v>0</v>
      </c>
      <c r="BJ181" s="18" t="s">
        <v>91</v>
      </c>
      <c r="BK181" s="241">
        <f>ROUND(I181*H181,2)</f>
        <v>0</v>
      </c>
      <c r="BL181" s="18" t="s">
        <v>211</v>
      </c>
      <c r="BM181" s="240" t="s">
        <v>385</v>
      </c>
    </row>
    <row r="182" s="13" customFormat="1">
      <c r="A182" s="13"/>
      <c r="B182" s="251"/>
      <c r="C182" s="252"/>
      <c r="D182" s="242" t="s">
        <v>277</v>
      </c>
      <c r="E182" s="252"/>
      <c r="F182" s="253" t="s">
        <v>386</v>
      </c>
      <c r="G182" s="252"/>
      <c r="H182" s="254">
        <v>3210.8110000000001</v>
      </c>
      <c r="I182" s="255"/>
      <c r="J182" s="252"/>
      <c r="K182" s="252"/>
      <c r="L182" s="256"/>
      <c r="M182" s="257"/>
      <c r="N182" s="258"/>
      <c r="O182" s="258"/>
      <c r="P182" s="258"/>
      <c r="Q182" s="258"/>
      <c r="R182" s="258"/>
      <c r="S182" s="258"/>
      <c r="T182" s="259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60" t="s">
        <v>277</v>
      </c>
      <c r="AU182" s="260" t="s">
        <v>93</v>
      </c>
      <c r="AV182" s="13" t="s">
        <v>93</v>
      </c>
      <c r="AW182" s="13" t="s">
        <v>4</v>
      </c>
      <c r="AX182" s="13" t="s">
        <v>91</v>
      </c>
      <c r="AY182" s="260" t="s">
        <v>189</v>
      </c>
    </row>
    <row r="183" s="2" customFormat="1" ht="16.5" customHeight="1">
      <c r="A183" s="40"/>
      <c r="B183" s="41"/>
      <c r="C183" s="229" t="s">
        <v>299</v>
      </c>
      <c r="D183" s="229" t="s">
        <v>192</v>
      </c>
      <c r="E183" s="230" t="s">
        <v>387</v>
      </c>
      <c r="F183" s="231" t="s">
        <v>388</v>
      </c>
      <c r="G183" s="232" t="s">
        <v>262</v>
      </c>
      <c r="H183" s="233">
        <v>1528.2000000000001</v>
      </c>
      <c r="I183" s="234"/>
      <c r="J183" s="235">
        <f>ROUND(I183*H183,2)</f>
        <v>0</v>
      </c>
      <c r="K183" s="231" t="s">
        <v>196</v>
      </c>
      <c r="L183" s="46"/>
      <c r="M183" s="236" t="s">
        <v>1</v>
      </c>
      <c r="N183" s="237" t="s">
        <v>48</v>
      </c>
      <c r="O183" s="93"/>
      <c r="P183" s="238">
        <f>O183*H183</f>
        <v>0</v>
      </c>
      <c r="Q183" s="238">
        <v>0</v>
      </c>
      <c r="R183" s="238">
        <f>Q183*H183</f>
        <v>0</v>
      </c>
      <c r="S183" s="238">
        <v>0</v>
      </c>
      <c r="T183" s="239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40" t="s">
        <v>211</v>
      </c>
      <c r="AT183" s="240" t="s">
        <v>192</v>
      </c>
      <c r="AU183" s="240" t="s">
        <v>93</v>
      </c>
      <c r="AY183" s="18" t="s">
        <v>189</v>
      </c>
      <c r="BE183" s="241">
        <f>IF(N183="základní",J183,0)</f>
        <v>0</v>
      </c>
      <c r="BF183" s="241">
        <f>IF(N183="snížená",J183,0)</f>
        <v>0</v>
      </c>
      <c r="BG183" s="241">
        <f>IF(N183="zákl. přenesená",J183,0)</f>
        <v>0</v>
      </c>
      <c r="BH183" s="241">
        <f>IF(N183="sníž. přenesená",J183,0)</f>
        <v>0</v>
      </c>
      <c r="BI183" s="241">
        <f>IF(N183="nulová",J183,0)</f>
        <v>0</v>
      </c>
      <c r="BJ183" s="18" t="s">
        <v>91</v>
      </c>
      <c r="BK183" s="241">
        <f>ROUND(I183*H183,2)</f>
        <v>0</v>
      </c>
      <c r="BL183" s="18" t="s">
        <v>211</v>
      </c>
      <c r="BM183" s="240" t="s">
        <v>389</v>
      </c>
    </row>
    <row r="184" s="12" customFormat="1" ht="22.8" customHeight="1">
      <c r="A184" s="12"/>
      <c r="B184" s="213"/>
      <c r="C184" s="214"/>
      <c r="D184" s="215" t="s">
        <v>82</v>
      </c>
      <c r="E184" s="227" t="s">
        <v>93</v>
      </c>
      <c r="F184" s="227" t="s">
        <v>390</v>
      </c>
      <c r="G184" s="214"/>
      <c r="H184" s="214"/>
      <c r="I184" s="217"/>
      <c r="J184" s="228">
        <f>BK184</f>
        <v>0</v>
      </c>
      <c r="K184" s="214"/>
      <c r="L184" s="219"/>
      <c r="M184" s="220"/>
      <c r="N184" s="221"/>
      <c r="O184" s="221"/>
      <c r="P184" s="222">
        <f>SUM(P185:P243)</f>
        <v>0</v>
      </c>
      <c r="Q184" s="221"/>
      <c r="R184" s="222">
        <f>SUM(R185:R243)</f>
        <v>1070.5310440600001</v>
      </c>
      <c r="S184" s="221"/>
      <c r="T184" s="223">
        <f>SUM(T185:T243)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24" t="s">
        <v>91</v>
      </c>
      <c r="AT184" s="225" t="s">
        <v>82</v>
      </c>
      <c r="AU184" s="225" t="s">
        <v>91</v>
      </c>
      <c r="AY184" s="224" t="s">
        <v>189</v>
      </c>
      <c r="BK184" s="226">
        <f>SUM(BK185:BK243)</f>
        <v>0</v>
      </c>
    </row>
    <row r="185" s="2" customFormat="1" ht="16.5" customHeight="1">
      <c r="A185" s="40"/>
      <c r="B185" s="41"/>
      <c r="C185" s="229" t="s">
        <v>306</v>
      </c>
      <c r="D185" s="229" t="s">
        <v>192</v>
      </c>
      <c r="E185" s="230" t="s">
        <v>391</v>
      </c>
      <c r="F185" s="231" t="s">
        <v>392</v>
      </c>
      <c r="G185" s="232" t="s">
        <v>269</v>
      </c>
      <c r="H185" s="233">
        <v>51.299999999999997</v>
      </c>
      <c r="I185" s="234"/>
      <c r="J185" s="235">
        <f>ROUND(I185*H185,2)</f>
        <v>0</v>
      </c>
      <c r="K185" s="231" t="s">
        <v>196</v>
      </c>
      <c r="L185" s="46"/>
      <c r="M185" s="236" t="s">
        <v>1</v>
      </c>
      <c r="N185" s="237" t="s">
        <v>48</v>
      </c>
      <c r="O185" s="93"/>
      <c r="P185" s="238">
        <f>O185*H185</f>
        <v>0</v>
      </c>
      <c r="Q185" s="238">
        <v>1.6299999999999999</v>
      </c>
      <c r="R185" s="238">
        <f>Q185*H185</f>
        <v>83.618999999999986</v>
      </c>
      <c r="S185" s="238">
        <v>0</v>
      </c>
      <c r="T185" s="239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40" t="s">
        <v>211</v>
      </c>
      <c r="AT185" s="240" t="s">
        <v>192</v>
      </c>
      <c r="AU185" s="240" t="s">
        <v>93</v>
      </c>
      <c r="AY185" s="18" t="s">
        <v>189</v>
      </c>
      <c r="BE185" s="241">
        <f>IF(N185="základní",J185,0)</f>
        <v>0</v>
      </c>
      <c r="BF185" s="241">
        <f>IF(N185="snížená",J185,0)</f>
        <v>0</v>
      </c>
      <c r="BG185" s="241">
        <f>IF(N185="zákl. přenesená",J185,0)</f>
        <v>0</v>
      </c>
      <c r="BH185" s="241">
        <f>IF(N185="sníž. přenesená",J185,0)</f>
        <v>0</v>
      </c>
      <c r="BI185" s="241">
        <f>IF(N185="nulová",J185,0)</f>
        <v>0</v>
      </c>
      <c r="BJ185" s="18" t="s">
        <v>91</v>
      </c>
      <c r="BK185" s="241">
        <f>ROUND(I185*H185,2)</f>
        <v>0</v>
      </c>
      <c r="BL185" s="18" t="s">
        <v>211</v>
      </c>
      <c r="BM185" s="240" t="s">
        <v>393</v>
      </c>
    </row>
    <row r="186" s="14" customFormat="1">
      <c r="A186" s="14"/>
      <c r="B186" s="265"/>
      <c r="C186" s="266"/>
      <c r="D186" s="242" t="s">
        <v>277</v>
      </c>
      <c r="E186" s="267" t="s">
        <v>1</v>
      </c>
      <c r="F186" s="268" t="s">
        <v>352</v>
      </c>
      <c r="G186" s="266"/>
      <c r="H186" s="267" t="s">
        <v>1</v>
      </c>
      <c r="I186" s="269"/>
      <c r="J186" s="266"/>
      <c r="K186" s="266"/>
      <c r="L186" s="270"/>
      <c r="M186" s="271"/>
      <c r="N186" s="272"/>
      <c r="O186" s="272"/>
      <c r="P186" s="272"/>
      <c r="Q186" s="272"/>
      <c r="R186" s="272"/>
      <c r="S186" s="272"/>
      <c r="T186" s="273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74" t="s">
        <v>277</v>
      </c>
      <c r="AU186" s="274" t="s">
        <v>93</v>
      </c>
      <c r="AV186" s="14" t="s">
        <v>91</v>
      </c>
      <c r="AW186" s="14" t="s">
        <v>38</v>
      </c>
      <c r="AX186" s="14" t="s">
        <v>83</v>
      </c>
      <c r="AY186" s="274" t="s">
        <v>189</v>
      </c>
    </row>
    <row r="187" s="13" customFormat="1">
      <c r="A187" s="13"/>
      <c r="B187" s="251"/>
      <c r="C187" s="252"/>
      <c r="D187" s="242" t="s">
        <v>277</v>
      </c>
      <c r="E187" s="275" t="s">
        <v>1</v>
      </c>
      <c r="F187" s="253" t="s">
        <v>394</v>
      </c>
      <c r="G187" s="252"/>
      <c r="H187" s="254">
        <v>51.299999999999997</v>
      </c>
      <c r="I187" s="255"/>
      <c r="J187" s="252"/>
      <c r="K187" s="252"/>
      <c r="L187" s="256"/>
      <c r="M187" s="257"/>
      <c r="N187" s="258"/>
      <c r="O187" s="258"/>
      <c r="P187" s="258"/>
      <c r="Q187" s="258"/>
      <c r="R187" s="258"/>
      <c r="S187" s="258"/>
      <c r="T187" s="259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60" t="s">
        <v>277</v>
      </c>
      <c r="AU187" s="260" t="s">
        <v>93</v>
      </c>
      <c r="AV187" s="13" t="s">
        <v>93</v>
      </c>
      <c r="AW187" s="13" t="s">
        <v>38</v>
      </c>
      <c r="AX187" s="13" t="s">
        <v>83</v>
      </c>
      <c r="AY187" s="260" t="s">
        <v>189</v>
      </c>
    </row>
    <row r="188" s="15" customFormat="1">
      <c r="A188" s="15"/>
      <c r="B188" s="276"/>
      <c r="C188" s="277"/>
      <c r="D188" s="242" t="s">
        <v>277</v>
      </c>
      <c r="E188" s="278" t="s">
        <v>1</v>
      </c>
      <c r="F188" s="279" t="s">
        <v>354</v>
      </c>
      <c r="G188" s="277"/>
      <c r="H188" s="280">
        <v>51.299999999999997</v>
      </c>
      <c r="I188" s="281"/>
      <c r="J188" s="277"/>
      <c r="K188" s="277"/>
      <c r="L188" s="282"/>
      <c r="M188" s="283"/>
      <c r="N188" s="284"/>
      <c r="O188" s="284"/>
      <c r="P188" s="284"/>
      <c r="Q188" s="284"/>
      <c r="R188" s="284"/>
      <c r="S188" s="284"/>
      <c r="T188" s="28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86" t="s">
        <v>277</v>
      </c>
      <c r="AU188" s="286" t="s">
        <v>93</v>
      </c>
      <c r="AV188" s="15" t="s">
        <v>211</v>
      </c>
      <c r="AW188" s="15" t="s">
        <v>38</v>
      </c>
      <c r="AX188" s="15" t="s">
        <v>91</v>
      </c>
      <c r="AY188" s="286" t="s">
        <v>189</v>
      </c>
    </row>
    <row r="189" s="2" customFormat="1" ht="16.5" customHeight="1">
      <c r="A189" s="40"/>
      <c r="B189" s="41"/>
      <c r="C189" s="229" t="s">
        <v>310</v>
      </c>
      <c r="D189" s="229" t="s">
        <v>192</v>
      </c>
      <c r="E189" s="230" t="s">
        <v>395</v>
      </c>
      <c r="F189" s="231" t="s">
        <v>396</v>
      </c>
      <c r="G189" s="232" t="s">
        <v>262</v>
      </c>
      <c r="H189" s="233">
        <v>376.19999999999999</v>
      </c>
      <c r="I189" s="234"/>
      <c r="J189" s="235">
        <f>ROUND(I189*H189,2)</f>
        <v>0</v>
      </c>
      <c r="K189" s="231" t="s">
        <v>196</v>
      </c>
      <c r="L189" s="46"/>
      <c r="M189" s="236" t="s">
        <v>1</v>
      </c>
      <c r="N189" s="237" t="s">
        <v>48</v>
      </c>
      <c r="O189" s="93"/>
      <c r="P189" s="238">
        <f>O189*H189</f>
        <v>0</v>
      </c>
      <c r="Q189" s="238">
        <v>0.00017000000000000001</v>
      </c>
      <c r="R189" s="238">
        <f>Q189*H189</f>
        <v>0.063953999999999997</v>
      </c>
      <c r="S189" s="238">
        <v>0</v>
      </c>
      <c r="T189" s="239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40" t="s">
        <v>211</v>
      </c>
      <c r="AT189" s="240" t="s">
        <v>192</v>
      </c>
      <c r="AU189" s="240" t="s">
        <v>93</v>
      </c>
      <c r="AY189" s="18" t="s">
        <v>189</v>
      </c>
      <c r="BE189" s="241">
        <f>IF(N189="základní",J189,0)</f>
        <v>0</v>
      </c>
      <c r="BF189" s="241">
        <f>IF(N189="snížená",J189,0)</f>
        <v>0</v>
      </c>
      <c r="BG189" s="241">
        <f>IF(N189="zákl. přenesená",J189,0)</f>
        <v>0</v>
      </c>
      <c r="BH189" s="241">
        <f>IF(N189="sníž. přenesená",J189,0)</f>
        <v>0</v>
      </c>
      <c r="BI189" s="241">
        <f>IF(N189="nulová",J189,0)</f>
        <v>0</v>
      </c>
      <c r="BJ189" s="18" t="s">
        <v>91</v>
      </c>
      <c r="BK189" s="241">
        <f>ROUND(I189*H189,2)</f>
        <v>0</v>
      </c>
      <c r="BL189" s="18" t="s">
        <v>211</v>
      </c>
      <c r="BM189" s="240" t="s">
        <v>397</v>
      </c>
    </row>
    <row r="190" s="14" customFormat="1">
      <c r="A190" s="14"/>
      <c r="B190" s="265"/>
      <c r="C190" s="266"/>
      <c r="D190" s="242" t="s">
        <v>277</v>
      </c>
      <c r="E190" s="267" t="s">
        <v>1</v>
      </c>
      <c r="F190" s="268" t="s">
        <v>352</v>
      </c>
      <c r="G190" s="266"/>
      <c r="H190" s="267" t="s">
        <v>1</v>
      </c>
      <c r="I190" s="269"/>
      <c r="J190" s="266"/>
      <c r="K190" s="266"/>
      <c r="L190" s="270"/>
      <c r="M190" s="271"/>
      <c r="N190" s="272"/>
      <c r="O190" s="272"/>
      <c r="P190" s="272"/>
      <c r="Q190" s="272"/>
      <c r="R190" s="272"/>
      <c r="S190" s="272"/>
      <c r="T190" s="273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74" t="s">
        <v>277</v>
      </c>
      <c r="AU190" s="274" t="s">
        <v>93</v>
      </c>
      <c r="AV190" s="14" t="s">
        <v>91</v>
      </c>
      <c r="AW190" s="14" t="s">
        <v>38</v>
      </c>
      <c r="AX190" s="14" t="s">
        <v>83</v>
      </c>
      <c r="AY190" s="274" t="s">
        <v>189</v>
      </c>
    </row>
    <row r="191" s="13" customFormat="1">
      <c r="A191" s="13"/>
      <c r="B191" s="251"/>
      <c r="C191" s="252"/>
      <c r="D191" s="242" t="s">
        <v>277</v>
      </c>
      <c r="E191" s="275" t="s">
        <v>1</v>
      </c>
      <c r="F191" s="253" t="s">
        <v>398</v>
      </c>
      <c r="G191" s="252"/>
      <c r="H191" s="254">
        <v>376.19999999999999</v>
      </c>
      <c r="I191" s="255"/>
      <c r="J191" s="252"/>
      <c r="K191" s="252"/>
      <c r="L191" s="256"/>
      <c r="M191" s="257"/>
      <c r="N191" s="258"/>
      <c r="O191" s="258"/>
      <c r="P191" s="258"/>
      <c r="Q191" s="258"/>
      <c r="R191" s="258"/>
      <c r="S191" s="258"/>
      <c r="T191" s="259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60" t="s">
        <v>277</v>
      </c>
      <c r="AU191" s="260" t="s">
        <v>93</v>
      </c>
      <c r="AV191" s="13" t="s">
        <v>93</v>
      </c>
      <c r="AW191" s="13" t="s">
        <v>38</v>
      </c>
      <c r="AX191" s="13" t="s">
        <v>83</v>
      </c>
      <c r="AY191" s="260" t="s">
        <v>189</v>
      </c>
    </row>
    <row r="192" s="15" customFormat="1">
      <c r="A192" s="15"/>
      <c r="B192" s="276"/>
      <c r="C192" s="277"/>
      <c r="D192" s="242" t="s">
        <v>277</v>
      </c>
      <c r="E192" s="278" t="s">
        <v>1</v>
      </c>
      <c r="F192" s="279" t="s">
        <v>354</v>
      </c>
      <c r="G192" s="277"/>
      <c r="H192" s="280">
        <v>376.19999999999999</v>
      </c>
      <c r="I192" s="281"/>
      <c r="J192" s="277"/>
      <c r="K192" s="277"/>
      <c r="L192" s="282"/>
      <c r="M192" s="283"/>
      <c r="N192" s="284"/>
      <c r="O192" s="284"/>
      <c r="P192" s="284"/>
      <c r="Q192" s="284"/>
      <c r="R192" s="284"/>
      <c r="S192" s="284"/>
      <c r="T192" s="28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86" t="s">
        <v>277</v>
      </c>
      <c r="AU192" s="286" t="s">
        <v>93</v>
      </c>
      <c r="AV192" s="15" t="s">
        <v>211</v>
      </c>
      <c r="AW192" s="15" t="s">
        <v>38</v>
      </c>
      <c r="AX192" s="15" t="s">
        <v>91</v>
      </c>
      <c r="AY192" s="286" t="s">
        <v>189</v>
      </c>
    </row>
    <row r="193" s="2" customFormat="1" ht="16.5" customHeight="1">
      <c r="A193" s="40"/>
      <c r="B193" s="41"/>
      <c r="C193" s="287" t="s">
        <v>315</v>
      </c>
      <c r="D193" s="287" t="s">
        <v>363</v>
      </c>
      <c r="E193" s="288" t="s">
        <v>399</v>
      </c>
      <c r="F193" s="289" t="s">
        <v>400</v>
      </c>
      <c r="G193" s="290" t="s">
        <v>262</v>
      </c>
      <c r="H193" s="291">
        <v>413.81999999999999</v>
      </c>
      <c r="I193" s="292"/>
      <c r="J193" s="293">
        <f>ROUND(I193*H193,2)</f>
        <v>0</v>
      </c>
      <c r="K193" s="289" t="s">
        <v>196</v>
      </c>
      <c r="L193" s="294"/>
      <c r="M193" s="295" t="s">
        <v>1</v>
      </c>
      <c r="N193" s="296" t="s">
        <v>48</v>
      </c>
      <c r="O193" s="93"/>
      <c r="P193" s="238">
        <f>O193*H193</f>
        <v>0</v>
      </c>
      <c r="Q193" s="238">
        <v>0.00029999999999999997</v>
      </c>
      <c r="R193" s="238">
        <f>Q193*H193</f>
        <v>0.12414599999999999</v>
      </c>
      <c r="S193" s="238">
        <v>0</v>
      </c>
      <c r="T193" s="239">
        <f>S193*H193</f>
        <v>0</v>
      </c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R193" s="240" t="s">
        <v>234</v>
      </c>
      <c r="AT193" s="240" t="s">
        <v>363</v>
      </c>
      <c r="AU193" s="240" t="s">
        <v>93</v>
      </c>
      <c r="AY193" s="18" t="s">
        <v>189</v>
      </c>
      <c r="BE193" s="241">
        <f>IF(N193="základní",J193,0)</f>
        <v>0</v>
      </c>
      <c r="BF193" s="241">
        <f>IF(N193="snížená",J193,0)</f>
        <v>0</v>
      </c>
      <c r="BG193" s="241">
        <f>IF(N193="zákl. přenesená",J193,0)</f>
        <v>0</v>
      </c>
      <c r="BH193" s="241">
        <f>IF(N193="sníž. přenesená",J193,0)</f>
        <v>0</v>
      </c>
      <c r="BI193" s="241">
        <f>IF(N193="nulová",J193,0)</f>
        <v>0</v>
      </c>
      <c r="BJ193" s="18" t="s">
        <v>91</v>
      </c>
      <c r="BK193" s="241">
        <f>ROUND(I193*H193,2)</f>
        <v>0</v>
      </c>
      <c r="BL193" s="18" t="s">
        <v>211</v>
      </c>
      <c r="BM193" s="240" t="s">
        <v>401</v>
      </c>
    </row>
    <row r="194" s="13" customFormat="1">
      <c r="A194" s="13"/>
      <c r="B194" s="251"/>
      <c r="C194" s="252"/>
      <c r="D194" s="242" t="s">
        <v>277</v>
      </c>
      <c r="E194" s="252"/>
      <c r="F194" s="253" t="s">
        <v>402</v>
      </c>
      <c r="G194" s="252"/>
      <c r="H194" s="254">
        <v>413.81999999999999</v>
      </c>
      <c r="I194" s="255"/>
      <c r="J194" s="252"/>
      <c r="K194" s="252"/>
      <c r="L194" s="256"/>
      <c r="M194" s="257"/>
      <c r="N194" s="258"/>
      <c r="O194" s="258"/>
      <c r="P194" s="258"/>
      <c r="Q194" s="258"/>
      <c r="R194" s="258"/>
      <c r="S194" s="258"/>
      <c r="T194" s="259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60" t="s">
        <v>277</v>
      </c>
      <c r="AU194" s="260" t="s">
        <v>93</v>
      </c>
      <c r="AV194" s="13" t="s">
        <v>93</v>
      </c>
      <c r="AW194" s="13" t="s">
        <v>4</v>
      </c>
      <c r="AX194" s="13" t="s">
        <v>91</v>
      </c>
      <c r="AY194" s="260" t="s">
        <v>189</v>
      </c>
    </row>
    <row r="195" s="2" customFormat="1" ht="21.75" customHeight="1">
      <c r="A195" s="40"/>
      <c r="B195" s="41"/>
      <c r="C195" s="229" t="s">
        <v>8</v>
      </c>
      <c r="D195" s="229" t="s">
        <v>192</v>
      </c>
      <c r="E195" s="230" t="s">
        <v>403</v>
      </c>
      <c r="F195" s="231" t="s">
        <v>404</v>
      </c>
      <c r="G195" s="232" t="s">
        <v>289</v>
      </c>
      <c r="H195" s="233">
        <v>171</v>
      </c>
      <c r="I195" s="234"/>
      <c r="J195" s="235">
        <f>ROUND(I195*H195,2)</f>
        <v>0</v>
      </c>
      <c r="K195" s="231" t="s">
        <v>196</v>
      </c>
      <c r="L195" s="46"/>
      <c r="M195" s="236" t="s">
        <v>1</v>
      </c>
      <c r="N195" s="237" t="s">
        <v>48</v>
      </c>
      <c r="O195" s="93"/>
      <c r="P195" s="238">
        <f>O195*H195</f>
        <v>0</v>
      </c>
      <c r="Q195" s="238">
        <v>0.2044</v>
      </c>
      <c r="R195" s="238">
        <f>Q195*H195</f>
        <v>34.952399999999997</v>
      </c>
      <c r="S195" s="238">
        <v>0</v>
      </c>
      <c r="T195" s="239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40" t="s">
        <v>211</v>
      </c>
      <c r="AT195" s="240" t="s">
        <v>192</v>
      </c>
      <c r="AU195" s="240" t="s">
        <v>93</v>
      </c>
      <c r="AY195" s="18" t="s">
        <v>189</v>
      </c>
      <c r="BE195" s="241">
        <f>IF(N195="základní",J195,0)</f>
        <v>0</v>
      </c>
      <c r="BF195" s="241">
        <f>IF(N195="snížená",J195,0)</f>
        <v>0</v>
      </c>
      <c r="BG195" s="241">
        <f>IF(N195="zákl. přenesená",J195,0)</f>
        <v>0</v>
      </c>
      <c r="BH195" s="241">
        <f>IF(N195="sníž. přenesená",J195,0)</f>
        <v>0</v>
      </c>
      <c r="BI195" s="241">
        <f>IF(N195="nulová",J195,0)</f>
        <v>0</v>
      </c>
      <c r="BJ195" s="18" t="s">
        <v>91</v>
      </c>
      <c r="BK195" s="241">
        <f>ROUND(I195*H195,2)</f>
        <v>0</v>
      </c>
      <c r="BL195" s="18" t="s">
        <v>211</v>
      </c>
      <c r="BM195" s="240" t="s">
        <v>405</v>
      </c>
    </row>
    <row r="196" s="14" customFormat="1">
      <c r="A196" s="14"/>
      <c r="B196" s="265"/>
      <c r="C196" s="266"/>
      <c r="D196" s="242" t="s">
        <v>277</v>
      </c>
      <c r="E196" s="267" t="s">
        <v>1</v>
      </c>
      <c r="F196" s="268" t="s">
        <v>352</v>
      </c>
      <c r="G196" s="266"/>
      <c r="H196" s="267" t="s">
        <v>1</v>
      </c>
      <c r="I196" s="269"/>
      <c r="J196" s="266"/>
      <c r="K196" s="266"/>
      <c r="L196" s="270"/>
      <c r="M196" s="271"/>
      <c r="N196" s="272"/>
      <c r="O196" s="272"/>
      <c r="P196" s="272"/>
      <c r="Q196" s="272"/>
      <c r="R196" s="272"/>
      <c r="S196" s="272"/>
      <c r="T196" s="273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74" t="s">
        <v>277</v>
      </c>
      <c r="AU196" s="274" t="s">
        <v>93</v>
      </c>
      <c r="AV196" s="14" t="s">
        <v>91</v>
      </c>
      <c r="AW196" s="14" t="s">
        <v>38</v>
      </c>
      <c r="AX196" s="14" t="s">
        <v>83</v>
      </c>
      <c r="AY196" s="274" t="s">
        <v>189</v>
      </c>
    </row>
    <row r="197" s="13" customFormat="1">
      <c r="A197" s="13"/>
      <c r="B197" s="251"/>
      <c r="C197" s="252"/>
      <c r="D197" s="242" t="s">
        <v>277</v>
      </c>
      <c r="E197" s="275" t="s">
        <v>1</v>
      </c>
      <c r="F197" s="253" t="s">
        <v>406</v>
      </c>
      <c r="G197" s="252"/>
      <c r="H197" s="254">
        <v>171</v>
      </c>
      <c r="I197" s="255"/>
      <c r="J197" s="252"/>
      <c r="K197" s="252"/>
      <c r="L197" s="256"/>
      <c r="M197" s="257"/>
      <c r="N197" s="258"/>
      <c r="O197" s="258"/>
      <c r="P197" s="258"/>
      <c r="Q197" s="258"/>
      <c r="R197" s="258"/>
      <c r="S197" s="258"/>
      <c r="T197" s="259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60" t="s">
        <v>277</v>
      </c>
      <c r="AU197" s="260" t="s">
        <v>93</v>
      </c>
      <c r="AV197" s="13" t="s">
        <v>93</v>
      </c>
      <c r="AW197" s="13" t="s">
        <v>38</v>
      </c>
      <c r="AX197" s="13" t="s">
        <v>83</v>
      </c>
      <c r="AY197" s="260" t="s">
        <v>189</v>
      </c>
    </row>
    <row r="198" s="15" customFormat="1">
      <c r="A198" s="15"/>
      <c r="B198" s="276"/>
      <c r="C198" s="277"/>
      <c r="D198" s="242" t="s">
        <v>277</v>
      </c>
      <c r="E198" s="278" t="s">
        <v>1</v>
      </c>
      <c r="F198" s="279" t="s">
        <v>354</v>
      </c>
      <c r="G198" s="277"/>
      <c r="H198" s="280">
        <v>171</v>
      </c>
      <c r="I198" s="281"/>
      <c r="J198" s="277"/>
      <c r="K198" s="277"/>
      <c r="L198" s="282"/>
      <c r="M198" s="283"/>
      <c r="N198" s="284"/>
      <c r="O198" s="284"/>
      <c r="P198" s="284"/>
      <c r="Q198" s="284"/>
      <c r="R198" s="284"/>
      <c r="S198" s="284"/>
      <c r="T198" s="28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86" t="s">
        <v>277</v>
      </c>
      <c r="AU198" s="286" t="s">
        <v>93</v>
      </c>
      <c r="AV198" s="15" t="s">
        <v>211</v>
      </c>
      <c r="AW198" s="15" t="s">
        <v>38</v>
      </c>
      <c r="AX198" s="15" t="s">
        <v>91</v>
      </c>
      <c r="AY198" s="286" t="s">
        <v>189</v>
      </c>
    </row>
    <row r="199" s="2" customFormat="1" ht="16.5" customHeight="1">
      <c r="A199" s="40"/>
      <c r="B199" s="41"/>
      <c r="C199" s="229" t="s">
        <v>407</v>
      </c>
      <c r="D199" s="229" t="s">
        <v>192</v>
      </c>
      <c r="E199" s="230" t="s">
        <v>408</v>
      </c>
      <c r="F199" s="231" t="s">
        <v>409</v>
      </c>
      <c r="G199" s="232" t="s">
        <v>269</v>
      </c>
      <c r="H199" s="233">
        <v>199.33000000000001</v>
      </c>
      <c r="I199" s="234"/>
      <c r="J199" s="235">
        <f>ROUND(I199*H199,2)</f>
        <v>0</v>
      </c>
      <c r="K199" s="231" t="s">
        <v>196</v>
      </c>
      <c r="L199" s="46"/>
      <c r="M199" s="236" t="s">
        <v>1</v>
      </c>
      <c r="N199" s="237" t="s">
        <v>48</v>
      </c>
      <c r="O199" s="93"/>
      <c r="P199" s="238">
        <f>O199*H199</f>
        <v>0</v>
      </c>
      <c r="Q199" s="238">
        <v>2.45329</v>
      </c>
      <c r="R199" s="238">
        <f>Q199*H199</f>
        <v>489.01429570000005</v>
      </c>
      <c r="S199" s="238">
        <v>0</v>
      </c>
      <c r="T199" s="239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40" t="s">
        <v>211</v>
      </c>
      <c r="AT199" s="240" t="s">
        <v>192</v>
      </c>
      <c r="AU199" s="240" t="s">
        <v>93</v>
      </c>
      <c r="AY199" s="18" t="s">
        <v>189</v>
      </c>
      <c r="BE199" s="241">
        <f>IF(N199="základní",J199,0)</f>
        <v>0</v>
      </c>
      <c r="BF199" s="241">
        <f>IF(N199="snížená",J199,0)</f>
        <v>0</v>
      </c>
      <c r="BG199" s="241">
        <f>IF(N199="zákl. přenesená",J199,0)</f>
        <v>0</v>
      </c>
      <c r="BH199" s="241">
        <f>IF(N199="sníž. přenesená",J199,0)</f>
        <v>0</v>
      </c>
      <c r="BI199" s="241">
        <f>IF(N199="nulová",J199,0)</f>
        <v>0</v>
      </c>
      <c r="BJ199" s="18" t="s">
        <v>91</v>
      </c>
      <c r="BK199" s="241">
        <f>ROUND(I199*H199,2)</f>
        <v>0</v>
      </c>
      <c r="BL199" s="18" t="s">
        <v>211</v>
      </c>
      <c r="BM199" s="240" t="s">
        <v>410</v>
      </c>
    </row>
    <row r="200" s="13" customFormat="1">
      <c r="A200" s="13"/>
      <c r="B200" s="251"/>
      <c r="C200" s="252"/>
      <c r="D200" s="242" t="s">
        <v>277</v>
      </c>
      <c r="E200" s="275" t="s">
        <v>1</v>
      </c>
      <c r="F200" s="253" t="s">
        <v>411</v>
      </c>
      <c r="G200" s="252"/>
      <c r="H200" s="254">
        <v>199.33000000000001</v>
      </c>
      <c r="I200" s="255"/>
      <c r="J200" s="252"/>
      <c r="K200" s="252"/>
      <c r="L200" s="256"/>
      <c r="M200" s="257"/>
      <c r="N200" s="258"/>
      <c r="O200" s="258"/>
      <c r="P200" s="258"/>
      <c r="Q200" s="258"/>
      <c r="R200" s="258"/>
      <c r="S200" s="258"/>
      <c r="T200" s="259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60" t="s">
        <v>277</v>
      </c>
      <c r="AU200" s="260" t="s">
        <v>93</v>
      </c>
      <c r="AV200" s="13" t="s">
        <v>93</v>
      </c>
      <c r="AW200" s="13" t="s">
        <v>38</v>
      </c>
      <c r="AX200" s="13" t="s">
        <v>83</v>
      </c>
      <c r="AY200" s="260" t="s">
        <v>189</v>
      </c>
    </row>
    <row r="201" s="15" customFormat="1">
      <c r="A201" s="15"/>
      <c r="B201" s="276"/>
      <c r="C201" s="277"/>
      <c r="D201" s="242" t="s">
        <v>277</v>
      </c>
      <c r="E201" s="278" t="s">
        <v>1</v>
      </c>
      <c r="F201" s="279" t="s">
        <v>354</v>
      </c>
      <c r="G201" s="277"/>
      <c r="H201" s="280">
        <v>199.33000000000001</v>
      </c>
      <c r="I201" s="281"/>
      <c r="J201" s="277"/>
      <c r="K201" s="277"/>
      <c r="L201" s="282"/>
      <c r="M201" s="283"/>
      <c r="N201" s="284"/>
      <c r="O201" s="284"/>
      <c r="P201" s="284"/>
      <c r="Q201" s="284"/>
      <c r="R201" s="284"/>
      <c r="S201" s="284"/>
      <c r="T201" s="28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86" t="s">
        <v>277</v>
      </c>
      <c r="AU201" s="286" t="s">
        <v>93</v>
      </c>
      <c r="AV201" s="15" t="s">
        <v>211</v>
      </c>
      <c r="AW201" s="15" t="s">
        <v>38</v>
      </c>
      <c r="AX201" s="15" t="s">
        <v>91</v>
      </c>
      <c r="AY201" s="286" t="s">
        <v>189</v>
      </c>
    </row>
    <row r="202" s="2" customFormat="1" ht="16.5" customHeight="1">
      <c r="A202" s="40"/>
      <c r="B202" s="41"/>
      <c r="C202" s="229" t="s">
        <v>412</v>
      </c>
      <c r="D202" s="229" t="s">
        <v>192</v>
      </c>
      <c r="E202" s="230" t="s">
        <v>413</v>
      </c>
      <c r="F202" s="231" t="s">
        <v>414</v>
      </c>
      <c r="G202" s="232" t="s">
        <v>262</v>
      </c>
      <c r="H202" s="233">
        <v>21.93</v>
      </c>
      <c r="I202" s="234"/>
      <c r="J202" s="235">
        <f>ROUND(I202*H202,2)</f>
        <v>0</v>
      </c>
      <c r="K202" s="231" t="s">
        <v>196</v>
      </c>
      <c r="L202" s="46"/>
      <c r="M202" s="236" t="s">
        <v>1</v>
      </c>
      <c r="N202" s="237" t="s">
        <v>48</v>
      </c>
      <c r="O202" s="93"/>
      <c r="P202" s="238">
        <f>O202*H202</f>
        <v>0</v>
      </c>
      <c r="Q202" s="238">
        <v>0.00247</v>
      </c>
      <c r="R202" s="238">
        <f>Q202*H202</f>
        <v>0.054167099999999996</v>
      </c>
      <c r="S202" s="238">
        <v>0</v>
      </c>
      <c r="T202" s="239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40" t="s">
        <v>211</v>
      </c>
      <c r="AT202" s="240" t="s">
        <v>192</v>
      </c>
      <c r="AU202" s="240" t="s">
        <v>93</v>
      </c>
      <c r="AY202" s="18" t="s">
        <v>189</v>
      </c>
      <c r="BE202" s="241">
        <f>IF(N202="základní",J202,0)</f>
        <v>0</v>
      </c>
      <c r="BF202" s="241">
        <f>IF(N202="snížená",J202,0)</f>
        <v>0</v>
      </c>
      <c r="BG202" s="241">
        <f>IF(N202="zákl. přenesená",J202,0)</f>
        <v>0</v>
      </c>
      <c r="BH202" s="241">
        <f>IF(N202="sníž. přenesená",J202,0)</f>
        <v>0</v>
      </c>
      <c r="BI202" s="241">
        <f>IF(N202="nulová",J202,0)</f>
        <v>0</v>
      </c>
      <c r="BJ202" s="18" t="s">
        <v>91</v>
      </c>
      <c r="BK202" s="241">
        <f>ROUND(I202*H202,2)</f>
        <v>0</v>
      </c>
      <c r="BL202" s="18" t="s">
        <v>211</v>
      </c>
      <c r="BM202" s="240" t="s">
        <v>415</v>
      </c>
    </row>
    <row r="203" s="13" customFormat="1">
      <c r="A203" s="13"/>
      <c r="B203" s="251"/>
      <c r="C203" s="252"/>
      <c r="D203" s="242" t="s">
        <v>277</v>
      </c>
      <c r="E203" s="275" t="s">
        <v>1</v>
      </c>
      <c r="F203" s="253" t="s">
        <v>416</v>
      </c>
      <c r="G203" s="252"/>
      <c r="H203" s="254">
        <v>21.93</v>
      </c>
      <c r="I203" s="255"/>
      <c r="J203" s="252"/>
      <c r="K203" s="252"/>
      <c r="L203" s="256"/>
      <c r="M203" s="257"/>
      <c r="N203" s="258"/>
      <c r="O203" s="258"/>
      <c r="P203" s="258"/>
      <c r="Q203" s="258"/>
      <c r="R203" s="258"/>
      <c r="S203" s="258"/>
      <c r="T203" s="259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60" t="s">
        <v>277</v>
      </c>
      <c r="AU203" s="260" t="s">
        <v>93</v>
      </c>
      <c r="AV203" s="13" t="s">
        <v>93</v>
      </c>
      <c r="AW203" s="13" t="s">
        <v>38</v>
      </c>
      <c r="AX203" s="13" t="s">
        <v>83</v>
      </c>
      <c r="AY203" s="260" t="s">
        <v>189</v>
      </c>
    </row>
    <row r="204" s="15" customFormat="1">
      <c r="A204" s="15"/>
      <c r="B204" s="276"/>
      <c r="C204" s="277"/>
      <c r="D204" s="242" t="s">
        <v>277</v>
      </c>
      <c r="E204" s="278" t="s">
        <v>1</v>
      </c>
      <c r="F204" s="279" t="s">
        <v>354</v>
      </c>
      <c r="G204" s="277"/>
      <c r="H204" s="280">
        <v>21.93</v>
      </c>
      <c r="I204" s="281"/>
      <c r="J204" s="277"/>
      <c r="K204" s="277"/>
      <c r="L204" s="282"/>
      <c r="M204" s="283"/>
      <c r="N204" s="284"/>
      <c r="O204" s="284"/>
      <c r="P204" s="284"/>
      <c r="Q204" s="284"/>
      <c r="R204" s="284"/>
      <c r="S204" s="284"/>
      <c r="T204" s="28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86" t="s">
        <v>277</v>
      </c>
      <c r="AU204" s="286" t="s">
        <v>93</v>
      </c>
      <c r="AV204" s="15" t="s">
        <v>211</v>
      </c>
      <c r="AW204" s="15" t="s">
        <v>38</v>
      </c>
      <c r="AX204" s="15" t="s">
        <v>91</v>
      </c>
      <c r="AY204" s="286" t="s">
        <v>189</v>
      </c>
    </row>
    <row r="205" s="2" customFormat="1" ht="16.5" customHeight="1">
      <c r="A205" s="40"/>
      <c r="B205" s="41"/>
      <c r="C205" s="229" t="s">
        <v>417</v>
      </c>
      <c r="D205" s="229" t="s">
        <v>192</v>
      </c>
      <c r="E205" s="230" t="s">
        <v>418</v>
      </c>
      <c r="F205" s="231" t="s">
        <v>419</v>
      </c>
      <c r="G205" s="232" t="s">
        <v>262</v>
      </c>
      <c r="H205" s="233">
        <v>21.93</v>
      </c>
      <c r="I205" s="234"/>
      <c r="J205" s="235">
        <f>ROUND(I205*H205,2)</f>
        <v>0</v>
      </c>
      <c r="K205" s="231" t="s">
        <v>196</v>
      </c>
      <c r="L205" s="46"/>
      <c r="M205" s="236" t="s">
        <v>1</v>
      </c>
      <c r="N205" s="237" t="s">
        <v>48</v>
      </c>
      <c r="O205" s="93"/>
      <c r="P205" s="238">
        <f>O205*H205</f>
        <v>0</v>
      </c>
      <c r="Q205" s="238">
        <v>0</v>
      </c>
      <c r="R205" s="238">
        <f>Q205*H205</f>
        <v>0</v>
      </c>
      <c r="S205" s="238">
        <v>0</v>
      </c>
      <c r="T205" s="239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40" t="s">
        <v>211</v>
      </c>
      <c r="AT205" s="240" t="s">
        <v>192</v>
      </c>
      <c r="AU205" s="240" t="s">
        <v>93</v>
      </c>
      <c r="AY205" s="18" t="s">
        <v>189</v>
      </c>
      <c r="BE205" s="241">
        <f>IF(N205="základní",J205,0)</f>
        <v>0</v>
      </c>
      <c r="BF205" s="241">
        <f>IF(N205="snížená",J205,0)</f>
        <v>0</v>
      </c>
      <c r="BG205" s="241">
        <f>IF(N205="zákl. přenesená",J205,0)</f>
        <v>0</v>
      </c>
      <c r="BH205" s="241">
        <f>IF(N205="sníž. přenesená",J205,0)</f>
        <v>0</v>
      </c>
      <c r="BI205" s="241">
        <f>IF(N205="nulová",J205,0)</f>
        <v>0</v>
      </c>
      <c r="BJ205" s="18" t="s">
        <v>91</v>
      </c>
      <c r="BK205" s="241">
        <f>ROUND(I205*H205,2)</f>
        <v>0</v>
      </c>
      <c r="BL205" s="18" t="s">
        <v>211</v>
      </c>
      <c r="BM205" s="240" t="s">
        <v>420</v>
      </c>
    </row>
    <row r="206" s="2" customFormat="1" ht="16.5" customHeight="1">
      <c r="A206" s="40"/>
      <c r="B206" s="41"/>
      <c r="C206" s="229" t="s">
        <v>421</v>
      </c>
      <c r="D206" s="229" t="s">
        <v>192</v>
      </c>
      <c r="E206" s="230" t="s">
        <v>422</v>
      </c>
      <c r="F206" s="231" t="s">
        <v>423</v>
      </c>
      <c r="G206" s="232" t="s">
        <v>302</v>
      </c>
      <c r="H206" s="233">
        <v>18.943999999999999</v>
      </c>
      <c r="I206" s="234"/>
      <c r="J206" s="235">
        <f>ROUND(I206*H206,2)</f>
        <v>0</v>
      </c>
      <c r="K206" s="231" t="s">
        <v>196</v>
      </c>
      <c r="L206" s="46"/>
      <c r="M206" s="236" t="s">
        <v>1</v>
      </c>
      <c r="N206" s="237" t="s">
        <v>48</v>
      </c>
      <c r="O206" s="93"/>
      <c r="P206" s="238">
        <f>O206*H206</f>
        <v>0</v>
      </c>
      <c r="Q206" s="238">
        <v>1.06277</v>
      </c>
      <c r="R206" s="238">
        <f>Q206*H206</f>
        <v>20.133114879999997</v>
      </c>
      <c r="S206" s="238">
        <v>0</v>
      </c>
      <c r="T206" s="239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40" t="s">
        <v>211</v>
      </c>
      <c r="AT206" s="240" t="s">
        <v>192</v>
      </c>
      <c r="AU206" s="240" t="s">
        <v>93</v>
      </c>
      <c r="AY206" s="18" t="s">
        <v>189</v>
      </c>
      <c r="BE206" s="241">
        <f>IF(N206="základní",J206,0)</f>
        <v>0</v>
      </c>
      <c r="BF206" s="241">
        <f>IF(N206="snížená",J206,0)</f>
        <v>0</v>
      </c>
      <c r="BG206" s="241">
        <f>IF(N206="zákl. přenesená",J206,0)</f>
        <v>0</v>
      </c>
      <c r="BH206" s="241">
        <f>IF(N206="sníž. přenesená",J206,0)</f>
        <v>0</v>
      </c>
      <c r="BI206" s="241">
        <f>IF(N206="nulová",J206,0)</f>
        <v>0</v>
      </c>
      <c r="BJ206" s="18" t="s">
        <v>91</v>
      </c>
      <c r="BK206" s="241">
        <f>ROUND(I206*H206,2)</f>
        <v>0</v>
      </c>
      <c r="BL206" s="18" t="s">
        <v>211</v>
      </c>
      <c r="BM206" s="240" t="s">
        <v>424</v>
      </c>
    </row>
    <row r="207" s="13" customFormat="1">
      <c r="A207" s="13"/>
      <c r="B207" s="251"/>
      <c r="C207" s="252"/>
      <c r="D207" s="242" t="s">
        <v>277</v>
      </c>
      <c r="E207" s="275" t="s">
        <v>1</v>
      </c>
      <c r="F207" s="253" t="s">
        <v>425</v>
      </c>
      <c r="G207" s="252"/>
      <c r="H207" s="254">
        <v>17.222000000000001</v>
      </c>
      <c r="I207" s="255"/>
      <c r="J207" s="252"/>
      <c r="K207" s="252"/>
      <c r="L207" s="256"/>
      <c r="M207" s="257"/>
      <c r="N207" s="258"/>
      <c r="O207" s="258"/>
      <c r="P207" s="258"/>
      <c r="Q207" s="258"/>
      <c r="R207" s="258"/>
      <c r="S207" s="258"/>
      <c r="T207" s="259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60" t="s">
        <v>277</v>
      </c>
      <c r="AU207" s="260" t="s">
        <v>93</v>
      </c>
      <c r="AV207" s="13" t="s">
        <v>93</v>
      </c>
      <c r="AW207" s="13" t="s">
        <v>38</v>
      </c>
      <c r="AX207" s="13" t="s">
        <v>83</v>
      </c>
      <c r="AY207" s="260" t="s">
        <v>189</v>
      </c>
    </row>
    <row r="208" s="16" customFormat="1">
      <c r="A208" s="16"/>
      <c r="B208" s="297"/>
      <c r="C208" s="298"/>
      <c r="D208" s="242" t="s">
        <v>277</v>
      </c>
      <c r="E208" s="299" t="s">
        <v>1</v>
      </c>
      <c r="F208" s="300" t="s">
        <v>426</v>
      </c>
      <c r="G208" s="298"/>
      <c r="H208" s="301">
        <v>17.222000000000001</v>
      </c>
      <c r="I208" s="302"/>
      <c r="J208" s="298"/>
      <c r="K208" s="298"/>
      <c r="L208" s="303"/>
      <c r="M208" s="304"/>
      <c r="N208" s="305"/>
      <c r="O208" s="305"/>
      <c r="P208" s="305"/>
      <c r="Q208" s="305"/>
      <c r="R208" s="305"/>
      <c r="S208" s="305"/>
      <c r="T208" s="30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T208" s="307" t="s">
        <v>277</v>
      </c>
      <c r="AU208" s="307" t="s">
        <v>93</v>
      </c>
      <c r="AV208" s="16" t="s">
        <v>109</v>
      </c>
      <c r="AW208" s="16" t="s">
        <v>38</v>
      </c>
      <c r="AX208" s="16" t="s">
        <v>83</v>
      </c>
      <c r="AY208" s="307" t="s">
        <v>189</v>
      </c>
    </row>
    <row r="209" s="13" customFormat="1">
      <c r="A209" s="13"/>
      <c r="B209" s="251"/>
      <c r="C209" s="252"/>
      <c r="D209" s="242" t="s">
        <v>277</v>
      </c>
      <c r="E209" s="275" t="s">
        <v>1</v>
      </c>
      <c r="F209" s="253" t="s">
        <v>427</v>
      </c>
      <c r="G209" s="252"/>
      <c r="H209" s="254">
        <v>1.722</v>
      </c>
      <c r="I209" s="255"/>
      <c r="J209" s="252"/>
      <c r="K209" s="252"/>
      <c r="L209" s="256"/>
      <c r="M209" s="257"/>
      <c r="N209" s="258"/>
      <c r="O209" s="258"/>
      <c r="P209" s="258"/>
      <c r="Q209" s="258"/>
      <c r="R209" s="258"/>
      <c r="S209" s="258"/>
      <c r="T209" s="259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60" t="s">
        <v>277</v>
      </c>
      <c r="AU209" s="260" t="s">
        <v>93</v>
      </c>
      <c r="AV209" s="13" t="s">
        <v>93</v>
      </c>
      <c r="AW209" s="13" t="s">
        <v>38</v>
      </c>
      <c r="AX209" s="13" t="s">
        <v>83</v>
      </c>
      <c r="AY209" s="260" t="s">
        <v>189</v>
      </c>
    </row>
    <row r="210" s="15" customFormat="1">
      <c r="A210" s="15"/>
      <c r="B210" s="276"/>
      <c r="C210" s="277"/>
      <c r="D210" s="242" t="s">
        <v>277</v>
      </c>
      <c r="E210" s="278" t="s">
        <v>1</v>
      </c>
      <c r="F210" s="279" t="s">
        <v>354</v>
      </c>
      <c r="G210" s="277"/>
      <c r="H210" s="280">
        <v>18.943999999999999</v>
      </c>
      <c r="I210" s="281"/>
      <c r="J210" s="277"/>
      <c r="K210" s="277"/>
      <c r="L210" s="282"/>
      <c r="M210" s="283"/>
      <c r="N210" s="284"/>
      <c r="O210" s="284"/>
      <c r="P210" s="284"/>
      <c r="Q210" s="284"/>
      <c r="R210" s="284"/>
      <c r="S210" s="284"/>
      <c r="T210" s="28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T210" s="286" t="s">
        <v>277</v>
      </c>
      <c r="AU210" s="286" t="s">
        <v>93</v>
      </c>
      <c r="AV210" s="15" t="s">
        <v>211</v>
      </c>
      <c r="AW210" s="15" t="s">
        <v>38</v>
      </c>
      <c r="AX210" s="15" t="s">
        <v>91</v>
      </c>
      <c r="AY210" s="286" t="s">
        <v>189</v>
      </c>
    </row>
    <row r="211" s="2" customFormat="1" ht="16.5" customHeight="1">
      <c r="A211" s="40"/>
      <c r="B211" s="41"/>
      <c r="C211" s="229" t="s">
        <v>428</v>
      </c>
      <c r="D211" s="229" t="s">
        <v>192</v>
      </c>
      <c r="E211" s="230" t="s">
        <v>429</v>
      </c>
      <c r="F211" s="231" t="s">
        <v>430</v>
      </c>
      <c r="G211" s="232" t="s">
        <v>269</v>
      </c>
      <c r="H211" s="233">
        <v>159.17599999999999</v>
      </c>
      <c r="I211" s="234"/>
      <c r="J211" s="235">
        <f>ROUND(I211*H211,2)</f>
        <v>0</v>
      </c>
      <c r="K211" s="231" t="s">
        <v>196</v>
      </c>
      <c r="L211" s="46"/>
      <c r="M211" s="236" t="s">
        <v>1</v>
      </c>
      <c r="N211" s="237" t="s">
        <v>48</v>
      </c>
      <c r="O211" s="93"/>
      <c r="P211" s="238">
        <f>O211*H211</f>
        <v>0</v>
      </c>
      <c r="Q211" s="238">
        <v>2.45329</v>
      </c>
      <c r="R211" s="238">
        <f>Q211*H211</f>
        <v>390.50488903999997</v>
      </c>
      <c r="S211" s="238">
        <v>0</v>
      </c>
      <c r="T211" s="239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40" t="s">
        <v>211</v>
      </c>
      <c r="AT211" s="240" t="s">
        <v>192</v>
      </c>
      <c r="AU211" s="240" t="s">
        <v>93</v>
      </c>
      <c r="AY211" s="18" t="s">
        <v>189</v>
      </c>
      <c r="BE211" s="241">
        <f>IF(N211="základní",J211,0)</f>
        <v>0</v>
      </c>
      <c r="BF211" s="241">
        <f>IF(N211="snížená",J211,0)</f>
        <v>0</v>
      </c>
      <c r="BG211" s="241">
        <f>IF(N211="zákl. přenesená",J211,0)</f>
        <v>0</v>
      </c>
      <c r="BH211" s="241">
        <f>IF(N211="sníž. přenesená",J211,0)</f>
        <v>0</v>
      </c>
      <c r="BI211" s="241">
        <f>IF(N211="nulová",J211,0)</f>
        <v>0</v>
      </c>
      <c r="BJ211" s="18" t="s">
        <v>91</v>
      </c>
      <c r="BK211" s="241">
        <f>ROUND(I211*H211,2)</f>
        <v>0</v>
      </c>
      <c r="BL211" s="18" t="s">
        <v>211</v>
      </c>
      <c r="BM211" s="240" t="s">
        <v>431</v>
      </c>
    </row>
    <row r="212" s="14" customFormat="1">
      <c r="A212" s="14"/>
      <c r="B212" s="265"/>
      <c r="C212" s="266"/>
      <c r="D212" s="242" t="s">
        <v>277</v>
      </c>
      <c r="E212" s="267" t="s">
        <v>1</v>
      </c>
      <c r="F212" s="268" t="s">
        <v>432</v>
      </c>
      <c r="G212" s="266"/>
      <c r="H212" s="267" t="s">
        <v>1</v>
      </c>
      <c r="I212" s="269"/>
      <c r="J212" s="266"/>
      <c r="K212" s="266"/>
      <c r="L212" s="270"/>
      <c r="M212" s="271"/>
      <c r="N212" s="272"/>
      <c r="O212" s="272"/>
      <c r="P212" s="272"/>
      <c r="Q212" s="272"/>
      <c r="R212" s="272"/>
      <c r="S212" s="272"/>
      <c r="T212" s="273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74" t="s">
        <v>277</v>
      </c>
      <c r="AU212" s="274" t="s">
        <v>93</v>
      </c>
      <c r="AV212" s="14" t="s">
        <v>91</v>
      </c>
      <c r="AW212" s="14" t="s">
        <v>38</v>
      </c>
      <c r="AX212" s="14" t="s">
        <v>83</v>
      </c>
      <c r="AY212" s="274" t="s">
        <v>189</v>
      </c>
    </row>
    <row r="213" s="13" customFormat="1">
      <c r="A213" s="13"/>
      <c r="B213" s="251"/>
      <c r="C213" s="252"/>
      <c r="D213" s="242" t="s">
        <v>277</v>
      </c>
      <c r="E213" s="275" t="s">
        <v>1</v>
      </c>
      <c r="F213" s="253" t="s">
        <v>433</v>
      </c>
      <c r="G213" s="252"/>
      <c r="H213" s="254">
        <v>45.314999999999998</v>
      </c>
      <c r="I213" s="255"/>
      <c r="J213" s="252"/>
      <c r="K213" s="252"/>
      <c r="L213" s="256"/>
      <c r="M213" s="257"/>
      <c r="N213" s="258"/>
      <c r="O213" s="258"/>
      <c r="P213" s="258"/>
      <c r="Q213" s="258"/>
      <c r="R213" s="258"/>
      <c r="S213" s="258"/>
      <c r="T213" s="259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60" t="s">
        <v>277</v>
      </c>
      <c r="AU213" s="260" t="s">
        <v>93</v>
      </c>
      <c r="AV213" s="13" t="s">
        <v>93</v>
      </c>
      <c r="AW213" s="13" t="s">
        <v>38</v>
      </c>
      <c r="AX213" s="13" t="s">
        <v>83</v>
      </c>
      <c r="AY213" s="260" t="s">
        <v>189</v>
      </c>
    </row>
    <row r="214" s="13" customFormat="1">
      <c r="A214" s="13"/>
      <c r="B214" s="251"/>
      <c r="C214" s="252"/>
      <c r="D214" s="242" t="s">
        <v>277</v>
      </c>
      <c r="E214" s="275" t="s">
        <v>1</v>
      </c>
      <c r="F214" s="253" t="s">
        <v>434</v>
      </c>
      <c r="G214" s="252"/>
      <c r="H214" s="254">
        <v>29.501999999999999</v>
      </c>
      <c r="I214" s="255"/>
      <c r="J214" s="252"/>
      <c r="K214" s="252"/>
      <c r="L214" s="256"/>
      <c r="M214" s="257"/>
      <c r="N214" s="258"/>
      <c r="O214" s="258"/>
      <c r="P214" s="258"/>
      <c r="Q214" s="258"/>
      <c r="R214" s="258"/>
      <c r="S214" s="258"/>
      <c r="T214" s="259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60" t="s">
        <v>277</v>
      </c>
      <c r="AU214" s="260" t="s">
        <v>93</v>
      </c>
      <c r="AV214" s="13" t="s">
        <v>93</v>
      </c>
      <c r="AW214" s="13" t="s">
        <v>38</v>
      </c>
      <c r="AX214" s="13" t="s">
        <v>83</v>
      </c>
      <c r="AY214" s="260" t="s">
        <v>189</v>
      </c>
    </row>
    <row r="215" s="13" customFormat="1">
      <c r="A215" s="13"/>
      <c r="B215" s="251"/>
      <c r="C215" s="252"/>
      <c r="D215" s="242" t="s">
        <v>277</v>
      </c>
      <c r="E215" s="275" t="s">
        <v>1</v>
      </c>
      <c r="F215" s="253" t="s">
        <v>435</v>
      </c>
      <c r="G215" s="252"/>
      <c r="H215" s="254">
        <v>27.719999999999999</v>
      </c>
      <c r="I215" s="255"/>
      <c r="J215" s="252"/>
      <c r="K215" s="252"/>
      <c r="L215" s="256"/>
      <c r="M215" s="257"/>
      <c r="N215" s="258"/>
      <c r="O215" s="258"/>
      <c r="P215" s="258"/>
      <c r="Q215" s="258"/>
      <c r="R215" s="258"/>
      <c r="S215" s="258"/>
      <c r="T215" s="259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60" t="s">
        <v>277</v>
      </c>
      <c r="AU215" s="260" t="s">
        <v>93</v>
      </c>
      <c r="AV215" s="13" t="s">
        <v>93</v>
      </c>
      <c r="AW215" s="13" t="s">
        <v>38</v>
      </c>
      <c r="AX215" s="13" t="s">
        <v>83</v>
      </c>
      <c r="AY215" s="260" t="s">
        <v>189</v>
      </c>
    </row>
    <row r="216" s="13" customFormat="1">
      <c r="A216" s="13"/>
      <c r="B216" s="251"/>
      <c r="C216" s="252"/>
      <c r="D216" s="242" t="s">
        <v>277</v>
      </c>
      <c r="E216" s="275" t="s">
        <v>1</v>
      </c>
      <c r="F216" s="253" t="s">
        <v>436</v>
      </c>
      <c r="G216" s="252"/>
      <c r="H216" s="254">
        <v>56.639000000000003</v>
      </c>
      <c r="I216" s="255"/>
      <c r="J216" s="252"/>
      <c r="K216" s="252"/>
      <c r="L216" s="256"/>
      <c r="M216" s="257"/>
      <c r="N216" s="258"/>
      <c r="O216" s="258"/>
      <c r="P216" s="258"/>
      <c r="Q216" s="258"/>
      <c r="R216" s="258"/>
      <c r="S216" s="258"/>
      <c r="T216" s="259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60" t="s">
        <v>277</v>
      </c>
      <c r="AU216" s="260" t="s">
        <v>93</v>
      </c>
      <c r="AV216" s="13" t="s">
        <v>93</v>
      </c>
      <c r="AW216" s="13" t="s">
        <v>38</v>
      </c>
      <c r="AX216" s="13" t="s">
        <v>83</v>
      </c>
      <c r="AY216" s="260" t="s">
        <v>189</v>
      </c>
    </row>
    <row r="217" s="15" customFormat="1">
      <c r="A217" s="15"/>
      <c r="B217" s="276"/>
      <c r="C217" s="277"/>
      <c r="D217" s="242" t="s">
        <v>277</v>
      </c>
      <c r="E217" s="278" t="s">
        <v>1</v>
      </c>
      <c r="F217" s="279" t="s">
        <v>354</v>
      </c>
      <c r="G217" s="277"/>
      <c r="H217" s="280">
        <v>159.17599999999999</v>
      </c>
      <c r="I217" s="281"/>
      <c r="J217" s="277"/>
      <c r="K217" s="277"/>
      <c r="L217" s="282"/>
      <c r="M217" s="283"/>
      <c r="N217" s="284"/>
      <c r="O217" s="284"/>
      <c r="P217" s="284"/>
      <c r="Q217" s="284"/>
      <c r="R217" s="284"/>
      <c r="S217" s="284"/>
      <c r="T217" s="28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T217" s="286" t="s">
        <v>277</v>
      </c>
      <c r="AU217" s="286" t="s">
        <v>93</v>
      </c>
      <c r="AV217" s="15" t="s">
        <v>211</v>
      </c>
      <c r="AW217" s="15" t="s">
        <v>38</v>
      </c>
      <c r="AX217" s="15" t="s">
        <v>91</v>
      </c>
      <c r="AY217" s="286" t="s">
        <v>189</v>
      </c>
    </row>
    <row r="218" s="2" customFormat="1" ht="16.5" customHeight="1">
      <c r="A218" s="40"/>
      <c r="B218" s="41"/>
      <c r="C218" s="229" t="s">
        <v>7</v>
      </c>
      <c r="D218" s="229" t="s">
        <v>192</v>
      </c>
      <c r="E218" s="230" t="s">
        <v>437</v>
      </c>
      <c r="F218" s="231" t="s">
        <v>438</v>
      </c>
      <c r="G218" s="232" t="s">
        <v>262</v>
      </c>
      <c r="H218" s="233">
        <v>521.92999999999995</v>
      </c>
      <c r="I218" s="234"/>
      <c r="J218" s="235">
        <f>ROUND(I218*H218,2)</f>
        <v>0</v>
      </c>
      <c r="K218" s="231" t="s">
        <v>196</v>
      </c>
      <c r="L218" s="46"/>
      <c r="M218" s="236" t="s">
        <v>1</v>
      </c>
      <c r="N218" s="237" t="s">
        <v>48</v>
      </c>
      <c r="O218" s="93"/>
      <c r="P218" s="238">
        <f>O218*H218</f>
        <v>0</v>
      </c>
      <c r="Q218" s="238">
        <v>0.0026900000000000001</v>
      </c>
      <c r="R218" s="238">
        <f>Q218*H218</f>
        <v>1.4039917</v>
      </c>
      <c r="S218" s="238">
        <v>0</v>
      </c>
      <c r="T218" s="239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40" t="s">
        <v>211</v>
      </c>
      <c r="AT218" s="240" t="s">
        <v>192</v>
      </c>
      <c r="AU218" s="240" t="s">
        <v>93</v>
      </c>
      <c r="AY218" s="18" t="s">
        <v>189</v>
      </c>
      <c r="BE218" s="241">
        <f>IF(N218="základní",J218,0)</f>
        <v>0</v>
      </c>
      <c r="BF218" s="241">
        <f>IF(N218="snížená",J218,0)</f>
        <v>0</v>
      </c>
      <c r="BG218" s="241">
        <f>IF(N218="zákl. přenesená",J218,0)</f>
        <v>0</v>
      </c>
      <c r="BH218" s="241">
        <f>IF(N218="sníž. přenesená",J218,0)</f>
        <v>0</v>
      </c>
      <c r="BI218" s="241">
        <f>IF(N218="nulová",J218,0)</f>
        <v>0</v>
      </c>
      <c r="BJ218" s="18" t="s">
        <v>91</v>
      </c>
      <c r="BK218" s="241">
        <f>ROUND(I218*H218,2)</f>
        <v>0</v>
      </c>
      <c r="BL218" s="18" t="s">
        <v>211</v>
      </c>
      <c r="BM218" s="240" t="s">
        <v>439</v>
      </c>
    </row>
    <row r="219" s="14" customFormat="1">
      <c r="A219" s="14"/>
      <c r="B219" s="265"/>
      <c r="C219" s="266"/>
      <c r="D219" s="242" t="s">
        <v>277</v>
      </c>
      <c r="E219" s="267" t="s">
        <v>1</v>
      </c>
      <c r="F219" s="268" t="s">
        <v>432</v>
      </c>
      <c r="G219" s="266"/>
      <c r="H219" s="267" t="s">
        <v>1</v>
      </c>
      <c r="I219" s="269"/>
      <c r="J219" s="266"/>
      <c r="K219" s="266"/>
      <c r="L219" s="270"/>
      <c r="M219" s="271"/>
      <c r="N219" s="272"/>
      <c r="O219" s="272"/>
      <c r="P219" s="272"/>
      <c r="Q219" s="272"/>
      <c r="R219" s="272"/>
      <c r="S219" s="272"/>
      <c r="T219" s="273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74" t="s">
        <v>277</v>
      </c>
      <c r="AU219" s="274" t="s">
        <v>93</v>
      </c>
      <c r="AV219" s="14" t="s">
        <v>91</v>
      </c>
      <c r="AW219" s="14" t="s">
        <v>38</v>
      </c>
      <c r="AX219" s="14" t="s">
        <v>83</v>
      </c>
      <c r="AY219" s="274" t="s">
        <v>189</v>
      </c>
    </row>
    <row r="220" s="13" customFormat="1">
      <c r="A220" s="13"/>
      <c r="B220" s="251"/>
      <c r="C220" s="252"/>
      <c r="D220" s="242" t="s">
        <v>277</v>
      </c>
      <c r="E220" s="275" t="s">
        <v>1</v>
      </c>
      <c r="F220" s="253" t="s">
        <v>440</v>
      </c>
      <c r="G220" s="252"/>
      <c r="H220" s="254">
        <v>50.350000000000001</v>
      </c>
      <c r="I220" s="255"/>
      <c r="J220" s="252"/>
      <c r="K220" s="252"/>
      <c r="L220" s="256"/>
      <c r="M220" s="257"/>
      <c r="N220" s="258"/>
      <c r="O220" s="258"/>
      <c r="P220" s="258"/>
      <c r="Q220" s="258"/>
      <c r="R220" s="258"/>
      <c r="S220" s="258"/>
      <c r="T220" s="259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60" t="s">
        <v>277</v>
      </c>
      <c r="AU220" s="260" t="s">
        <v>93</v>
      </c>
      <c r="AV220" s="13" t="s">
        <v>93</v>
      </c>
      <c r="AW220" s="13" t="s">
        <v>38</v>
      </c>
      <c r="AX220" s="13" t="s">
        <v>83</v>
      </c>
      <c r="AY220" s="260" t="s">
        <v>189</v>
      </c>
    </row>
    <row r="221" s="13" customFormat="1">
      <c r="A221" s="13"/>
      <c r="B221" s="251"/>
      <c r="C221" s="252"/>
      <c r="D221" s="242" t="s">
        <v>277</v>
      </c>
      <c r="E221" s="275" t="s">
        <v>1</v>
      </c>
      <c r="F221" s="253" t="s">
        <v>441</v>
      </c>
      <c r="G221" s="252"/>
      <c r="H221" s="254">
        <v>75.239999999999995</v>
      </c>
      <c r="I221" s="255"/>
      <c r="J221" s="252"/>
      <c r="K221" s="252"/>
      <c r="L221" s="256"/>
      <c r="M221" s="257"/>
      <c r="N221" s="258"/>
      <c r="O221" s="258"/>
      <c r="P221" s="258"/>
      <c r="Q221" s="258"/>
      <c r="R221" s="258"/>
      <c r="S221" s="258"/>
      <c r="T221" s="259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60" t="s">
        <v>277</v>
      </c>
      <c r="AU221" s="260" t="s">
        <v>93</v>
      </c>
      <c r="AV221" s="13" t="s">
        <v>93</v>
      </c>
      <c r="AW221" s="13" t="s">
        <v>38</v>
      </c>
      <c r="AX221" s="13" t="s">
        <v>83</v>
      </c>
      <c r="AY221" s="260" t="s">
        <v>189</v>
      </c>
    </row>
    <row r="222" s="13" customFormat="1">
      <c r="A222" s="13"/>
      <c r="B222" s="251"/>
      <c r="C222" s="252"/>
      <c r="D222" s="242" t="s">
        <v>277</v>
      </c>
      <c r="E222" s="275" t="s">
        <v>1</v>
      </c>
      <c r="F222" s="253" t="s">
        <v>441</v>
      </c>
      <c r="G222" s="252"/>
      <c r="H222" s="254">
        <v>75.239999999999995</v>
      </c>
      <c r="I222" s="255"/>
      <c r="J222" s="252"/>
      <c r="K222" s="252"/>
      <c r="L222" s="256"/>
      <c r="M222" s="257"/>
      <c r="N222" s="258"/>
      <c r="O222" s="258"/>
      <c r="P222" s="258"/>
      <c r="Q222" s="258"/>
      <c r="R222" s="258"/>
      <c r="S222" s="258"/>
      <c r="T222" s="259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60" t="s">
        <v>277</v>
      </c>
      <c r="AU222" s="260" t="s">
        <v>93</v>
      </c>
      <c r="AV222" s="13" t="s">
        <v>93</v>
      </c>
      <c r="AW222" s="13" t="s">
        <v>38</v>
      </c>
      <c r="AX222" s="13" t="s">
        <v>83</v>
      </c>
      <c r="AY222" s="260" t="s">
        <v>189</v>
      </c>
    </row>
    <row r="223" s="13" customFormat="1">
      <c r="A223" s="13"/>
      <c r="B223" s="251"/>
      <c r="C223" s="252"/>
      <c r="D223" s="242" t="s">
        <v>277</v>
      </c>
      <c r="E223" s="275" t="s">
        <v>1</v>
      </c>
      <c r="F223" s="253" t="s">
        <v>442</v>
      </c>
      <c r="G223" s="252"/>
      <c r="H223" s="254">
        <v>321.10000000000002</v>
      </c>
      <c r="I223" s="255"/>
      <c r="J223" s="252"/>
      <c r="K223" s="252"/>
      <c r="L223" s="256"/>
      <c r="M223" s="257"/>
      <c r="N223" s="258"/>
      <c r="O223" s="258"/>
      <c r="P223" s="258"/>
      <c r="Q223" s="258"/>
      <c r="R223" s="258"/>
      <c r="S223" s="258"/>
      <c r="T223" s="259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60" t="s">
        <v>277</v>
      </c>
      <c r="AU223" s="260" t="s">
        <v>93</v>
      </c>
      <c r="AV223" s="13" t="s">
        <v>93</v>
      </c>
      <c r="AW223" s="13" t="s">
        <v>38</v>
      </c>
      <c r="AX223" s="13" t="s">
        <v>83</v>
      </c>
      <c r="AY223" s="260" t="s">
        <v>189</v>
      </c>
    </row>
    <row r="224" s="15" customFormat="1">
      <c r="A224" s="15"/>
      <c r="B224" s="276"/>
      <c r="C224" s="277"/>
      <c r="D224" s="242" t="s">
        <v>277</v>
      </c>
      <c r="E224" s="278" t="s">
        <v>1</v>
      </c>
      <c r="F224" s="279" t="s">
        <v>354</v>
      </c>
      <c r="G224" s="277"/>
      <c r="H224" s="280">
        <v>521.92999999999995</v>
      </c>
      <c r="I224" s="281"/>
      <c r="J224" s="277"/>
      <c r="K224" s="277"/>
      <c r="L224" s="282"/>
      <c r="M224" s="283"/>
      <c r="N224" s="284"/>
      <c r="O224" s="284"/>
      <c r="P224" s="284"/>
      <c r="Q224" s="284"/>
      <c r="R224" s="284"/>
      <c r="S224" s="284"/>
      <c r="T224" s="28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T224" s="286" t="s">
        <v>277</v>
      </c>
      <c r="AU224" s="286" t="s">
        <v>93</v>
      </c>
      <c r="AV224" s="15" t="s">
        <v>211</v>
      </c>
      <c r="AW224" s="15" t="s">
        <v>38</v>
      </c>
      <c r="AX224" s="15" t="s">
        <v>91</v>
      </c>
      <c r="AY224" s="286" t="s">
        <v>189</v>
      </c>
    </row>
    <row r="225" s="2" customFormat="1" ht="16.5" customHeight="1">
      <c r="A225" s="40"/>
      <c r="B225" s="41"/>
      <c r="C225" s="229" t="s">
        <v>443</v>
      </c>
      <c r="D225" s="229" t="s">
        <v>192</v>
      </c>
      <c r="E225" s="230" t="s">
        <v>444</v>
      </c>
      <c r="F225" s="231" t="s">
        <v>445</v>
      </c>
      <c r="G225" s="232" t="s">
        <v>262</v>
      </c>
      <c r="H225" s="233">
        <v>521.92999999999995</v>
      </c>
      <c r="I225" s="234"/>
      <c r="J225" s="235">
        <f>ROUND(I225*H225,2)</f>
        <v>0</v>
      </c>
      <c r="K225" s="231" t="s">
        <v>196</v>
      </c>
      <c r="L225" s="46"/>
      <c r="M225" s="236" t="s">
        <v>1</v>
      </c>
      <c r="N225" s="237" t="s">
        <v>48</v>
      </c>
      <c r="O225" s="93"/>
      <c r="P225" s="238">
        <f>O225*H225</f>
        <v>0</v>
      </c>
      <c r="Q225" s="238">
        <v>0</v>
      </c>
      <c r="R225" s="238">
        <f>Q225*H225</f>
        <v>0</v>
      </c>
      <c r="S225" s="238">
        <v>0</v>
      </c>
      <c r="T225" s="239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40" t="s">
        <v>211</v>
      </c>
      <c r="AT225" s="240" t="s">
        <v>192</v>
      </c>
      <c r="AU225" s="240" t="s">
        <v>93</v>
      </c>
      <c r="AY225" s="18" t="s">
        <v>189</v>
      </c>
      <c r="BE225" s="241">
        <f>IF(N225="základní",J225,0)</f>
        <v>0</v>
      </c>
      <c r="BF225" s="241">
        <f>IF(N225="snížená",J225,0)</f>
        <v>0</v>
      </c>
      <c r="BG225" s="241">
        <f>IF(N225="zákl. přenesená",J225,0)</f>
        <v>0</v>
      </c>
      <c r="BH225" s="241">
        <f>IF(N225="sníž. přenesená",J225,0)</f>
        <v>0</v>
      </c>
      <c r="BI225" s="241">
        <f>IF(N225="nulová",J225,0)</f>
        <v>0</v>
      </c>
      <c r="BJ225" s="18" t="s">
        <v>91</v>
      </c>
      <c r="BK225" s="241">
        <f>ROUND(I225*H225,2)</f>
        <v>0</v>
      </c>
      <c r="BL225" s="18" t="s">
        <v>211</v>
      </c>
      <c r="BM225" s="240" t="s">
        <v>446</v>
      </c>
    </row>
    <row r="226" s="2" customFormat="1" ht="16.5" customHeight="1">
      <c r="A226" s="40"/>
      <c r="B226" s="41"/>
      <c r="C226" s="229" t="s">
        <v>447</v>
      </c>
      <c r="D226" s="229" t="s">
        <v>192</v>
      </c>
      <c r="E226" s="230" t="s">
        <v>448</v>
      </c>
      <c r="F226" s="231" t="s">
        <v>449</v>
      </c>
      <c r="G226" s="232" t="s">
        <v>269</v>
      </c>
      <c r="H226" s="233">
        <v>16.795999999999999</v>
      </c>
      <c r="I226" s="234"/>
      <c r="J226" s="235">
        <f>ROUND(I226*H226,2)</f>
        <v>0</v>
      </c>
      <c r="K226" s="231" t="s">
        <v>196</v>
      </c>
      <c r="L226" s="46"/>
      <c r="M226" s="236" t="s">
        <v>1</v>
      </c>
      <c r="N226" s="237" t="s">
        <v>48</v>
      </c>
      <c r="O226" s="93"/>
      <c r="P226" s="238">
        <f>O226*H226</f>
        <v>0</v>
      </c>
      <c r="Q226" s="238">
        <v>2.45329</v>
      </c>
      <c r="R226" s="238">
        <f>Q226*H226</f>
        <v>41.205458839999999</v>
      </c>
      <c r="S226" s="238">
        <v>0</v>
      </c>
      <c r="T226" s="239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40" t="s">
        <v>211</v>
      </c>
      <c r="AT226" s="240" t="s">
        <v>192</v>
      </c>
      <c r="AU226" s="240" t="s">
        <v>93</v>
      </c>
      <c r="AY226" s="18" t="s">
        <v>189</v>
      </c>
      <c r="BE226" s="241">
        <f>IF(N226="základní",J226,0)</f>
        <v>0</v>
      </c>
      <c r="BF226" s="241">
        <f>IF(N226="snížená",J226,0)</f>
        <v>0</v>
      </c>
      <c r="BG226" s="241">
        <f>IF(N226="zákl. přenesená",J226,0)</f>
        <v>0</v>
      </c>
      <c r="BH226" s="241">
        <f>IF(N226="sníž. přenesená",J226,0)</f>
        <v>0</v>
      </c>
      <c r="BI226" s="241">
        <f>IF(N226="nulová",J226,0)</f>
        <v>0</v>
      </c>
      <c r="BJ226" s="18" t="s">
        <v>91</v>
      </c>
      <c r="BK226" s="241">
        <f>ROUND(I226*H226,2)</f>
        <v>0</v>
      </c>
      <c r="BL226" s="18" t="s">
        <v>211</v>
      </c>
      <c r="BM226" s="240" t="s">
        <v>450</v>
      </c>
    </row>
    <row r="227" s="14" customFormat="1">
      <c r="A227" s="14"/>
      <c r="B227" s="265"/>
      <c r="C227" s="266"/>
      <c r="D227" s="242" t="s">
        <v>277</v>
      </c>
      <c r="E227" s="267" t="s">
        <v>1</v>
      </c>
      <c r="F227" s="268" t="s">
        <v>432</v>
      </c>
      <c r="G227" s="266"/>
      <c r="H227" s="267" t="s">
        <v>1</v>
      </c>
      <c r="I227" s="269"/>
      <c r="J227" s="266"/>
      <c r="K227" s="266"/>
      <c r="L227" s="270"/>
      <c r="M227" s="271"/>
      <c r="N227" s="272"/>
      <c r="O227" s="272"/>
      <c r="P227" s="272"/>
      <c r="Q227" s="272"/>
      <c r="R227" s="272"/>
      <c r="S227" s="272"/>
      <c r="T227" s="273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74" t="s">
        <v>277</v>
      </c>
      <c r="AU227" s="274" t="s">
        <v>93</v>
      </c>
      <c r="AV227" s="14" t="s">
        <v>91</v>
      </c>
      <c r="AW227" s="14" t="s">
        <v>38</v>
      </c>
      <c r="AX227" s="14" t="s">
        <v>83</v>
      </c>
      <c r="AY227" s="274" t="s">
        <v>189</v>
      </c>
    </row>
    <row r="228" s="13" customFormat="1">
      <c r="A228" s="13"/>
      <c r="B228" s="251"/>
      <c r="C228" s="252"/>
      <c r="D228" s="242" t="s">
        <v>277</v>
      </c>
      <c r="E228" s="275" t="s">
        <v>1</v>
      </c>
      <c r="F228" s="253" t="s">
        <v>451</v>
      </c>
      <c r="G228" s="252"/>
      <c r="H228" s="254">
        <v>16.795999999999999</v>
      </c>
      <c r="I228" s="255"/>
      <c r="J228" s="252"/>
      <c r="K228" s="252"/>
      <c r="L228" s="256"/>
      <c r="M228" s="257"/>
      <c r="N228" s="258"/>
      <c r="O228" s="258"/>
      <c r="P228" s="258"/>
      <c r="Q228" s="258"/>
      <c r="R228" s="258"/>
      <c r="S228" s="258"/>
      <c r="T228" s="259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60" t="s">
        <v>277</v>
      </c>
      <c r="AU228" s="260" t="s">
        <v>93</v>
      </c>
      <c r="AV228" s="13" t="s">
        <v>93</v>
      </c>
      <c r="AW228" s="13" t="s">
        <v>38</v>
      </c>
      <c r="AX228" s="13" t="s">
        <v>83</v>
      </c>
      <c r="AY228" s="260" t="s">
        <v>189</v>
      </c>
    </row>
    <row r="229" s="15" customFormat="1">
      <c r="A229" s="15"/>
      <c r="B229" s="276"/>
      <c r="C229" s="277"/>
      <c r="D229" s="242" t="s">
        <v>277</v>
      </c>
      <c r="E229" s="278" t="s">
        <v>1</v>
      </c>
      <c r="F229" s="279" t="s">
        <v>354</v>
      </c>
      <c r="G229" s="277"/>
      <c r="H229" s="280">
        <v>16.795999999999999</v>
      </c>
      <c r="I229" s="281"/>
      <c r="J229" s="277"/>
      <c r="K229" s="277"/>
      <c r="L229" s="282"/>
      <c r="M229" s="283"/>
      <c r="N229" s="284"/>
      <c r="O229" s="284"/>
      <c r="P229" s="284"/>
      <c r="Q229" s="284"/>
      <c r="R229" s="284"/>
      <c r="S229" s="284"/>
      <c r="T229" s="28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86" t="s">
        <v>277</v>
      </c>
      <c r="AU229" s="286" t="s">
        <v>93</v>
      </c>
      <c r="AV229" s="15" t="s">
        <v>211</v>
      </c>
      <c r="AW229" s="15" t="s">
        <v>38</v>
      </c>
      <c r="AX229" s="15" t="s">
        <v>91</v>
      </c>
      <c r="AY229" s="286" t="s">
        <v>189</v>
      </c>
    </row>
    <row r="230" s="2" customFormat="1" ht="16.5" customHeight="1">
      <c r="A230" s="40"/>
      <c r="B230" s="41"/>
      <c r="C230" s="229" t="s">
        <v>452</v>
      </c>
      <c r="D230" s="229" t="s">
        <v>192</v>
      </c>
      <c r="E230" s="230" t="s">
        <v>453</v>
      </c>
      <c r="F230" s="231" t="s">
        <v>454</v>
      </c>
      <c r="G230" s="232" t="s">
        <v>262</v>
      </c>
      <c r="H230" s="233">
        <v>63.840000000000003</v>
      </c>
      <c r="I230" s="234"/>
      <c r="J230" s="235">
        <f>ROUND(I230*H230,2)</f>
        <v>0</v>
      </c>
      <c r="K230" s="231" t="s">
        <v>196</v>
      </c>
      <c r="L230" s="46"/>
      <c r="M230" s="236" t="s">
        <v>1</v>
      </c>
      <c r="N230" s="237" t="s">
        <v>48</v>
      </c>
      <c r="O230" s="93"/>
      <c r="P230" s="238">
        <f>O230*H230</f>
        <v>0</v>
      </c>
      <c r="Q230" s="238">
        <v>0.00264</v>
      </c>
      <c r="R230" s="238">
        <f>Q230*H230</f>
        <v>0.16853760000000001</v>
      </c>
      <c r="S230" s="238">
        <v>0</v>
      </c>
      <c r="T230" s="239">
        <f>S230*H230</f>
        <v>0</v>
      </c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240" t="s">
        <v>211</v>
      </c>
      <c r="AT230" s="240" t="s">
        <v>192</v>
      </c>
      <c r="AU230" s="240" t="s">
        <v>93</v>
      </c>
      <c r="AY230" s="18" t="s">
        <v>189</v>
      </c>
      <c r="BE230" s="241">
        <f>IF(N230="základní",J230,0)</f>
        <v>0</v>
      </c>
      <c r="BF230" s="241">
        <f>IF(N230="snížená",J230,0)</f>
        <v>0</v>
      </c>
      <c r="BG230" s="241">
        <f>IF(N230="zákl. přenesená",J230,0)</f>
        <v>0</v>
      </c>
      <c r="BH230" s="241">
        <f>IF(N230="sníž. přenesená",J230,0)</f>
        <v>0</v>
      </c>
      <c r="BI230" s="241">
        <f>IF(N230="nulová",J230,0)</f>
        <v>0</v>
      </c>
      <c r="BJ230" s="18" t="s">
        <v>91</v>
      </c>
      <c r="BK230" s="241">
        <f>ROUND(I230*H230,2)</f>
        <v>0</v>
      </c>
      <c r="BL230" s="18" t="s">
        <v>211</v>
      </c>
      <c r="BM230" s="240" t="s">
        <v>455</v>
      </c>
    </row>
    <row r="231" s="14" customFormat="1">
      <c r="A231" s="14"/>
      <c r="B231" s="265"/>
      <c r="C231" s="266"/>
      <c r="D231" s="242" t="s">
        <v>277</v>
      </c>
      <c r="E231" s="267" t="s">
        <v>1</v>
      </c>
      <c r="F231" s="268" t="s">
        <v>432</v>
      </c>
      <c r="G231" s="266"/>
      <c r="H231" s="267" t="s">
        <v>1</v>
      </c>
      <c r="I231" s="269"/>
      <c r="J231" s="266"/>
      <c r="K231" s="266"/>
      <c r="L231" s="270"/>
      <c r="M231" s="271"/>
      <c r="N231" s="272"/>
      <c r="O231" s="272"/>
      <c r="P231" s="272"/>
      <c r="Q231" s="272"/>
      <c r="R231" s="272"/>
      <c r="S231" s="272"/>
      <c r="T231" s="273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74" t="s">
        <v>277</v>
      </c>
      <c r="AU231" s="274" t="s">
        <v>93</v>
      </c>
      <c r="AV231" s="14" t="s">
        <v>91</v>
      </c>
      <c r="AW231" s="14" t="s">
        <v>38</v>
      </c>
      <c r="AX231" s="14" t="s">
        <v>83</v>
      </c>
      <c r="AY231" s="274" t="s">
        <v>189</v>
      </c>
    </row>
    <row r="232" s="13" customFormat="1">
      <c r="A232" s="13"/>
      <c r="B232" s="251"/>
      <c r="C232" s="252"/>
      <c r="D232" s="242" t="s">
        <v>277</v>
      </c>
      <c r="E232" s="275" t="s">
        <v>1</v>
      </c>
      <c r="F232" s="253" t="s">
        <v>456</v>
      </c>
      <c r="G232" s="252"/>
      <c r="H232" s="254">
        <v>63.840000000000003</v>
      </c>
      <c r="I232" s="255"/>
      <c r="J232" s="252"/>
      <c r="K232" s="252"/>
      <c r="L232" s="256"/>
      <c r="M232" s="257"/>
      <c r="N232" s="258"/>
      <c r="O232" s="258"/>
      <c r="P232" s="258"/>
      <c r="Q232" s="258"/>
      <c r="R232" s="258"/>
      <c r="S232" s="258"/>
      <c r="T232" s="259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60" t="s">
        <v>277</v>
      </c>
      <c r="AU232" s="260" t="s">
        <v>93</v>
      </c>
      <c r="AV232" s="13" t="s">
        <v>93</v>
      </c>
      <c r="AW232" s="13" t="s">
        <v>38</v>
      </c>
      <c r="AX232" s="13" t="s">
        <v>83</v>
      </c>
      <c r="AY232" s="260" t="s">
        <v>189</v>
      </c>
    </row>
    <row r="233" s="15" customFormat="1">
      <c r="A233" s="15"/>
      <c r="B233" s="276"/>
      <c r="C233" s="277"/>
      <c r="D233" s="242" t="s">
        <v>277</v>
      </c>
      <c r="E233" s="278" t="s">
        <v>1</v>
      </c>
      <c r="F233" s="279" t="s">
        <v>354</v>
      </c>
      <c r="G233" s="277"/>
      <c r="H233" s="280">
        <v>63.840000000000003</v>
      </c>
      <c r="I233" s="281"/>
      <c r="J233" s="277"/>
      <c r="K233" s="277"/>
      <c r="L233" s="282"/>
      <c r="M233" s="283"/>
      <c r="N233" s="284"/>
      <c r="O233" s="284"/>
      <c r="P233" s="284"/>
      <c r="Q233" s="284"/>
      <c r="R233" s="284"/>
      <c r="S233" s="284"/>
      <c r="T233" s="28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86" t="s">
        <v>277</v>
      </c>
      <c r="AU233" s="286" t="s">
        <v>93</v>
      </c>
      <c r="AV233" s="15" t="s">
        <v>211</v>
      </c>
      <c r="AW233" s="15" t="s">
        <v>38</v>
      </c>
      <c r="AX233" s="15" t="s">
        <v>91</v>
      </c>
      <c r="AY233" s="286" t="s">
        <v>189</v>
      </c>
    </row>
    <row r="234" s="2" customFormat="1" ht="16.5" customHeight="1">
      <c r="A234" s="40"/>
      <c r="B234" s="41"/>
      <c r="C234" s="229" t="s">
        <v>457</v>
      </c>
      <c r="D234" s="229" t="s">
        <v>192</v>
      </c>
      <c r="E234" s="230" t="s">
        <v>458</v>
      </c>
      <c r="F234" s="231" t="s">
        <v>459</v>
      </c>
      <c r="G234" s="232" t="s">
        <v>262</v>
      </c>
      <c r="H234" s="233">
        <v>63.840000000000003</v>
      </c>
      <c r="I234" s="234"/>
      <c r="J234" s="235">
        <f>ROUND(I234*H234,2)</f>
        <v>0</v>
      </c>
      <c r="K234" s="231" t="s">
        <v>196</v>
      </c>
      <c r="L234" s="46"/>
      <c r="M234" s="236" t="s">
        <v>1</v>
      </c>
      <c r="N234" s="237" t="s">
        <v>48</v>
      </c>
      <c r="O234" s="93"/>
      <c r="P234" s="238">
        <f>O234*H234</f>
        <v>0</v>
      </c>
      <c r="Q234" s="238">
        <v>0</v>
      </c>
      <c r="R234" s="238">
        <f>Q234*H234</f>
        <v>0</v>
      </c>
      <c r="S234" s="238">
        <v>0</v>
      </c>
      <c r="T234" s="239">
        <f>S234*H234</f>
        <v>0</v>
      </c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R234" s="240" t="s">
        <v>211</v>
      </c>
      <c r="AT234" s="240" t="s">
        <v>192</v>
      </c>
      <c r="AU234" s="240" t="s">
        <v>93</v>
      </c>
      <c r="AY234" s="18" t="s">
        <v>189</v>
      </c>
      <c r="BE234" s="241">
        <f>IF(N234="základní",J234,0)</f>
        <v>0</v>
      </c>
      <c r="BF234" s="241">
        <f>IF(N234="snížená",J234,0)</f>
        <v>0</v>
      </c>
      <c r="BG234" s="241">
        <f>IF(N234="zákl. přenesená",J234,0)</f>
        <v>0</v>
      </c>
      <c r="BH234" s="241">
        <f>IF(N234="sníž. přenesená",J234,0)</f>
        <v>0</v>
      </c>
      <c r="BI234" s="241">
        <f>IF(N234="nulová",J234,0)</f>
        <v>0</v>
      </c>
      <c r="BJ234" s="18" t="s">
        <v>91</v>
      </c>
      <c r="BK234" s="241">
        <f>ROUND(I234*H234,2)</f>
        <v>0</v>
      </c>
      <c r="BL234" s="18" t="s">
        <v>211</v>
      </c>
      <c r="BM234" s="240" t="s">
        <v>460</v>
      </c>
    </row>
    <row r="235" s="2" customFormat="1" ht="16.5" customHeight="1">
      <c r="A235" s="40"/>
      <c r="B235" s="41"/>
      <c r="C235" s="229" t="s">
        <v>461</v>
      </c>
      <c r="D235" s="229" t="s">
        <v>192</v>
      </c>
      <c r="E235" s="230" t="s">
        <v>462</v>
      </c>
      <c r="F235" s="231" t="s">
        <v>463</v>
      </c>
      <c r="G235" s="232" t="s">
        <v>302</v>
      </c>
      <c r="H235" s="233">
        <v>8.7599999999999998</v>
      </c>
      <c r="I235" s="234"/>
      <c r="J235" s="235">
        <f>ROUND(I235*H235,2)</f>
        <v>0</v>
      </c>
      <c r="K235" s="231" t="s">
        <v>196</v>
      </c>
      <c r="L235" s="46"/>
      <c r="M235" s="236" t="s">
        <v>1</v>
      </c>
      <c r="N235" s="237" t="s">
        <v>48</v>
      </c>
      <c r="O235" s="93"/>
      <c r="P235" s="238">
        <f>O235*H235</f>
        <v>0</v>
      </c>
      <c r="Q235" s="238">
        <v>1.0601700000000001</v>
      </c>
      <c r="R235" s="238">
        <f>Q235*H235</f>
        <v>9.2870892000000005</v>
      </c>
      <c r="S235" s="238">
        <v>0</v>
      </c>
      <c r="T235" s="239">
        <f>S235*H235</f>
        <v>0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240" t="s">
        <v>211</v>
      </c>
      <c r="AT235" s="240" t="s">
        <v>192</v>
      </c>
      <c r="AU235" s="240" t="s">
        <v>93</v>
      </c>
      <c r="AY235" s="18" t="s">
        <v>189</v>
      </c>
      <c r="BE235" s="241">
        <f>IF(N235="základní",J235,0)</f>
        <v>0</v>
      </c>
      <c r="BF235" s="241">
        <f>IF(N235="snížená",J235,0)</f>
        <v>0</v>
      </c>
      <c r="BG235" s="241">
        <f>IF(N235="zákl. přenesená",J235,0)</f>
        <v>0</v>
      </c>
      <c r="BH235" s="241">
        <f>IF(N235="sníž. přenesená",J235,0)</f>
        <v>0</v>
      </c>
      <c r="BI235" s="241">
        <f>IF(N235="nulová",J235,0)</f>
        <v>0</v>
      </c>
      <c r="BJ235" s="18" t="s">
        <v>91</v>
      </c>
      <c r="BK235" s="241">
        <f>ROUND(I235*H235,2)</f>
        <v>0</v>
      </c>
      <c r="BL235" s="18" t="s">
        <v>211</v>
      </c>
      <c r="BM235" s="240" t="s">
        <v>464</v>
      </c>
    </row>
    <row r="236" s="13" customFormat="1">
      <c r="A236" s="13"/>
      <c r="B236" s="251"/>
      <c r="C236" s="252"/>
      <c r="D236" s="242" t="s">
        <v>277</v>
      </c>
      <c r="E236" s="275" t="s">
        <v>1</v>
      </c>
      <c r="F236" s="253" t="s">
        <v>465</v>
      </c>
      <c r="G236" s="252"/>
      <c r="H236" s="254">
        <v>7.2999999999999998</v>
      </c>
      <c r="I236" s="255"/>
      <c r="J236" s="252"/>
      <c r="K236" s="252"/>
      <c r="L236" s="256"/>
      <c r="M236" s="257"/>
      <c r="N236" s="258"/>
      <c r="O236" s="258"/>
      <c r="P236" s="258"/>
      <c r="Q236" s="258"/>
      <c r="R236" s="258"/>
      <c r="S236" s="258"/>
      <c r="T236" s="259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60" t="s">
        <v>277</v>
      </c>
      <c r="AU236" s="260" t="s">
        <v>93</v>
      </c>
      <c r="AV236" s="13" t="s">
        <v>93</v>
      </c>
      <c r="AW236" s="13" t="s">
        <v>38</v>
      </c>
      <c r="AX236" s="13" t="s">
        <v>83</v>
      </c>
      <c r="AY236" s="260" t="s">
        <v>189</v>
      </c>
    </row>
    <row r="237" s="16" customFormat="1">
      <c r="A237" s="16"/>
      <c r="B237" s="297"/>
      <c r="C237" s="298"/>
      <c r="D237" s="242" t="s">
        <v>277</v>
      </c>
      <c r="E237" s="299" t="s">
        <v>1</v>
      </c>
      <c r="F237" s="300" t="s">
        <v>426</v>
      </c>
      <c r="G237" s="298"/>
      <c r="H237" s="301">
        <v>7.2999999999999998</v>
      </c>
      <c r="I237" s="302"/>
      <c r="J237" s="298"/>
      <c r="K237" s="298"/>
      <c r="L237" s="303"/>
      <c r="M237" s="304"/>
      <c r="N237" s="305"/>
      <c r="O237" s="305"/>
      <c r="P237" s="305"/>
      <c r="Q237" s="305"/>
      <c r="R237" s="305"/>
      <c r="S237" s="305"/>
      <c r="T237" s="30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T237" s="307" t="s">
        <v>277</v>
      </c>
      <c r="AU237" s="307" t="s">
        <v>93</v>
      </c>
      <c r="AV237" s="16" t="s">
        <v>109</v>
      </c>
      <c r="AW237" s="16" t="s">
        <v>38</v>
      </c>
      <c r="AX237" s="16" t="s">
        <v>83</v>
      </c>
      <c r="AY237" s="307" t="s">
        <v>189</v>
      </c>
    </row>
    <row r="238" s="13" customFormat="1">
      <c r="A238" s="13"/>
      <c r="B238" s="251"/>
      <c r="C238" s="252"/>
      <c r="D238" s="242" t="s">
        <v>277</v>
      </c>
      <c r="E238" s="275" t="s">
        <v>1</v>
      </c>
      <c r="F238" s="253" t="s">
        <v>466</v>
      </c>
      <c r="G238" s="252"/>
      <c r="H238" s="254">
        <v>1.46</v>
      </c>
      <c r="I238" s="255"/>
      <c r="J238" s="252"/>
      <c r="K238" s="252"/>
      <c r="L238" s="256"/>
      <c r="M238" s="257"/>
      <c r="N238" s="258"/>
      <c r="O238" s="258"/>
      <c r="P238" s="258"/>
      <c r="Q238" s="258"/>
      <c r="R238" s="258"/>
      <c r="S238" s="258"/>
      <c r="T238" s="259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60" t="s">
        <v>277</v>
      </c>
      <c r="AU238" s="260" t="s">
        <v>93</v>
      </c>
      <c r="AV238" s="13" t="s">
        <v>93</v>
      </c>
      <c r="AW238" s="13" t="s">
        <v>38</v>
      </c>
      <c r="AX238" s="13" t="s">
        <v>83</v>
      </c>
      <c r="AY238" s="260" t="s">
        <v>189</v>
      </c>
    </row>
    <row r="239" s="15" customFormat="1">
      <c r="A239" s="15"/>
      <c r="B239" s="276"/>
      <c r="C239" s="277"/>
      <c r="D239" s="242" t="s">
        <v>277</v>
      </c>
      <c r="E239" s="278" t="s">
        <v>1</v>
      </c>
      <c r="F239" s="279" t="s">
        <v>354</v>
      </c>
      <c r="G239" s="277"/>
      <c r="H239" s="280">
        <v>8.7599999999999998</v>
      </c>
      <c r="I239" s="281"/>
      <c r="J239" s="277"/>
      <c r="K239" s="277"/>
      <c r="L239" s="282"/>
      <c r="M239" s="283"/>
      <c r="N239" s="284"/>
      <c r="O239" s="284"/>
      <c r="P239" s="284"/>
      <c r="Q239" s="284"/>
      <c r="R239" s="284"/>
      <c r="S239" s="284"/>
      <c r="T239" s="28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T239" s="286" t="s">
        <v>277</v>
      </c>
      <c r="AU239" s="286" t="s">
        <v>93</v>
      </c>
      <c r="AV239" s="15" t="s">
        <v>211</v>
      </c>
      <c r="AW239" s="15" t="s">
        <v>38</v>
      </c>
      <c r="AX239" s="15" t="s">
        <v>91</v>
      </c>
      <c r="AY239" s="286" t="s">
        <v>189</v>
      </c>
    </row>
    <row r="240" s="2" customFormat="1" ht="16.5" customHeight="1">
      <c r="A240" s="40"/>
      <c r="B240" s="41"/>
      <c r="C240" s="229" t="s">
        <v>467</v>
      </c>
      <c r="D240" s="229" t="s">
        <v>192</v>
      </c>
      <c r="E240" s="230" t="s">
        <v>468</v>
      </c>
      <c r="F240" s="231" t="s">
        <v>469</v>
      </c>
      <c r="G240" s="232" t="s">
        <v>289</v>
      </c>
      <c r="H240" s="233">
        <v>23.559999999999999</v>
      </c>
      <c r="I240" s="234"/>
      <c r="J240" s="235">
        <f>ROUND(I240*H240,2)</f>
        <v>0</v>
      </c>
      <c r="K240" s="231" t="s">
        <v>303</v>
      </c>
      <c r="L240" s="46"/>
      <c r="M240" s="236" t="s">
        <v>1</v>
      </c>
      <c r="N240" s="237" t="s">
        <v>48</v>
      </c>
      <c r="O240" s="93"/>
      <c r="P240" s="238">
        <f>O240*H240</f>
        <v>0</v>
      </c>
      <c r="Q240" s="238">
        <v>0</v>
      </c>
      <c r="R240" s="238">
        <f>Q240*H240</f>
        <v>0</v>
      </c>
      <c r="S240" s="238">
        <v>0</v>
      </c>
      <c r="T240" s="239">
        <f>S240*H240</f>
        <v>0</v>
      </c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R240" s="240" t="s">
        <v>211</v>
      </c>
      <c r="AT240" s="240" t="s">
        <v>192</v>
      </c>
      <c r="AU240" s="240" t="s">
        <v>93</v>
      </c>
      <c r="AY240" s="18" t="s">
        <v>189</v>
      </c>
      <c r="BE240" s="241">
        <f>IF(N240="základní",J240,0)</f>
        <v>0</v>
      </c>
      <c r="BF240" s="241">
        <f>IF(N240="snížená",J240,0)</f>
        <v>0</v>
      </c>
      <c r="BG240" s="241">
        <f>IF(N240="zákl. přenesená",J240,0)</f>
        <v>0</v>
      </c>
      <c r="BH240" s="241">
        <f>IF(N240="sníž. přenesená",J240,0)</f>
        <v>0</v>
      </c>
      <c r="BI240" s="241">
        <f>IF(N240="nulová",J240,0)</f>
        <v>0</v>
      </c>
      <c r="BJ240" s="18" t="s">
        <v>91</v>
      </c>
      <c r="BK240" s="241">
        <f>ROUND(I240*H240,2)</f>
        <v>0</v>
      </c>
      <c r="BL240" s="18" t="s">
        <v>211</v>
      </c>
      <c r="BM240" s="240" t="s">
        <v>470</v>
      </c>
    </row>
    <row r="241" s="2" customFormat="1">
      <c r="A241" s="40"/>
      <c r="B241" s="41"/>
      <c r="C241" s="42"/>
      <c r="D241" s="242" t="s">
        <v>199</v>
      </c>
      <c r="E241" s="42"/>
      <c r="F241" s="243" t="s">
        <v>471</v>
      </c>
      <c r="G241" s="42"/>
      <c r="H241" s="42"/>
      <c r="I241" s="244"/>
      <c r="J241" s="42"/>
      <c r="K241" s="42"/>
      <c r="L241" s="46"/>
      <c r="M241" s="245"/>
      <c r="N241" s="246"/>
      <c r="O241" s="93"/>
      <c r="P241" s="93"/>
      <c r="Q241" s="93"/>
      <c r="R241" s="93"/>
      <c r="S241" s="93"/>
      <c r="T241" s="94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T241" s="18" t="s">
        <v>199</v>
      </c>
      <c r="AU241" s="18" t="s">
        <v>93</v>
      </c>
    </row>
    <row r="242" s="13" customFormat="1">
      <c r="A242" s="13"/>
      <c r="B242" s="251"/>
      <c r="C242" s="252"/>
      <c r="D242" s="242" t="s">
        <v>277</v>
      </c>
      <c r="E242" s="275" t="s">
        <v>1</v>
      </c>
      <c r="F242" s="253" t="s">
        <v>472</v>
      </c>
      <c r="G242" s="252"/>
      <c r="H242" s="254">
        <v>23.559999999999999</v>
      </c>
      <c r="I242" s="255"/>
      <c r="J242" s="252"/>
      <c r="K242" s="252"/>
      <c r="L242" s="256"/>
      <c r="M242" s="257"/>
      <c r="N242" s="258"/>
      <c r="O242" s="258"/>
      <c r="P242" s="258"/>
      <c r="Q242" s="258"/>
      <c r="R242" s="258"/>
      <c r="S242" s="258"/>
      <c r="T242" s="259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60" t="s">
        <v>277</v>
      </c>
      <c r="AU242" s="260" t="s">
        <v>93</v>
      </c>
      <c r="AV242" s="13" t="s">
        <v>93</v>
      </c>
      <c r="AW242" s="13" t="s">
        <v>38</v>
      </c>
      <c r="AX242" s="13" t="s">
        <v>83</v>
      </c>
      <c r="AY242" s="260" t="s">
        <v>189</v>
      </c>
    </row>
    <row r="243" s="15" customFormat="1">
      <c r="A243" s="15"/>
      <c r="B243" s="276"/>
      <c r="C243" s="277"/>
      <c r="D243" s="242" t="s">
        <v>277</v>
      </c>
      <c r="E243" s="278" t="s">
        <v>1</v>
      </c>
      <c r="F243" s="279" t="s">
        <v>354</v>
      </c>
      <c r="G243" s="277"/>
      <c r="H243" s="280">
        <v>23.559999999999999</v>
      </c>
      <c r="I243" s="281"/>
      <c r="J243" s="277"/>
      <c r="K243" s="277"/>
      <c r="L243" s="282"/>
      <c r="M243" s="283"/>
      <c r="N243" s="284"/>
      <c r="O243" s="284"/>
      <c r="P243" s="284"/>
      <c r="Q243" s="284"/>
      <c r="R243" s="284"/>
      <c r="S243" s="284"/>
      <c r="T243" s="28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T243" s="286" t="s">
        <v>277</v>
      </c>
      <c r="AU243" s="286" t="s">
        <v>93</v>
      </c>
      <c r="AV243" s="15" t="s">
        <v>211</v>
      </c>
      <c r="AW243" s="15" t="s">
        <v>38</v>
      </c>
      <c r="AX243" s="15" t="s">
        <v>91</v>
      </c>
      <c r="AY243" s="286" t="s">
        <v>189</v>
      </c>
    </row>
    <row r="244" s="12" customFormat="1" ht="22.8" customHeight="1">
      <c r="A244" s="12"/>
      <c r="B244" s="213"/>
      <c r="C244" s="214"/>
      <c r="D244" s="215" t="s">
        <v>82</v>
      </c>
      <c r="E244" s="227" t="s">
        <v>109</v>
      </c>
      <c r="F244" s="227" t="s">
        <v>473</v>
      </c>
      <c r="G244" s="214"/>
      <c r="H244" s="214"/>
      <c r="I244" s="217"/>
      <c r="J244" s="228">
        <f>BK244</f>
        <v>0</v>
      </c>
      <c r="K244" s="214"/>
      <c r="L244" s="219"/>
      <c r="M244" s="220"/>
      <c r="N244" s="221"/>
      <c r="O244" s="221"/>
      <c r="P244" s="222">
        <f>SUM(P245:P303)</f>
        <v>0</v>
      </c>
      <c r="Q244" s="221"/>
      <c r="R244" s="222">
        <f>SUM(R245:R303)</f>
        <v>632.21738433999997</v>
      </c>
      <c r="S244" s="221"/>
      <c r="T244" s="223">
        <f>SUM(T245:T303)</f>
        <v>0</v>
      </c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R244" s="224" t="s">
        <v>91</v>
      </c>
      <c r="AT244" s="225" t="s">
        <v>82</v>
      </c>
      <c r="AU244" s="225" t="s">
        <v>91</v>
      </c>
      <c r="AY244" s="224" t="s">
        <v>189</v>
      </c>
      <c r="BK244" s="226">
        <f>SUM(BK245:BK303)</f>
        <v>0</v>
      </c>
    </row>
    <row r="245" s="2" customFormat="1" ht="21.75" customHeight="1">
      <c r="A245" s="40"/>
      <c r="B245" s="41"/>
      <c r="C245" s="229" t="s">
        <v>474</v>
      </c>
      <c r="D245" s="229" t="s">
        <v>192</v>
      </c>
      <c r="E245" s="230" t="s">
        <v>475</v>
      </c>
      <c r="F245" s="231" t="s">
        <v>476</v>
      </c>
      <c r="G245" s="232" t="s">
        <v>262</v>
      </c>
      <c r="H245" s="233">
        <v>69.290000000000006</v>
      </c>
      <c r="I245" s="234"/>
      <c r="J245" s="235">
        <f>ROUND(I245*H245,2)</f>
        <v>0</v>
      </c>
      <c r="K245" s="231" t="s">
        <v>196</v>
      </c>
      <c r="L245" s="46"/>
      <c r="M245" s="236" t="s">
        <v>1</v>
      </c>
      <c r="N245" s="237" t="s">
        <v>48</v>
      </c>
      <c r="O245" s="93"/>
      <c r="P245" s="238">
        <f>O245*H245</f>
        <v>0</v>
      </c>
      <c r="Q245" s="238">
        <v>0.71545999999999998</v>
      </c>
      <c r="R245" s="238">
        <f>Q245*H245</f>
        <v>49.574223400000001</v>
      </c>
      <c r="S245" s="238">
        <v>0</v>
      </c>
      <c r="T245" s="239">
        <f>S245*H245</f>
        <v>0</v>
      </c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R245" s="240" t="s">
        <v>211</v>
      </c>
      <c r="AT245" s="240" t="s">
        <v>192</v>
      </c>
      <c r="AU245" s="240" t="s">
        <v>93</v>
      </c>
      <c r="AY245" s="18" t="s">
        <v>189</v>
      </c>
      <c r="BE245" s="241">
        <f>IF(N245="základní",J245,0)</f>
        <v>0</v>
      </c>
      <c r="BF245" s="241">
        <f>IF(N245="snížená",J245,0)</f>
        <v>0</v>
      </c>
      <c r="BG245" s="241">
        <f>IF(N245="zákl. přenesená",J245,0)</f>
        <v>0</v>
      </c>
      <c r="BH245" s="241">
        <f>IF(N245="sníž. přenesená",J245,0)</f>
        <v>0</v>
      </c>
      <c r="BI245" s="241">
        <f>IF(N245="nulová",J245,0)</f>
        <v>0</v>
      </c>
      <c r="BJ245" s="18" t="s">
        <v>91</v>
      </c>
      <c r="BK245" s="241">
        <f>ROUND(I245*H245,2)</f>
        <v>0</v>
      </c>
      <c r="BL245" s="18" t="s">
        <v>211</v>
      </c>
      <c r="BM245" s="240" t="s">
        <v>477</v>
      </c>
    </row>
    <row r="246" s="2" customFormat="1" ht="16.5" customHeight="1">
      <c r="A246" s="40"/>
      <c r="B246" s="41"/>
      <c r="C246" s="229" t="s">
        <v>478</v>
      </c>
      <c r="D246" s="229" t="s">
        <v>192</v>
      </c>
      <c r="E246" s="230" t="s">
        <v>479</v>
      </c>
      <c r="F246" s="231" t="s">
        <v>480</v>
      </c>
      <c r="G246" s="232" t="s">
        <v>262</v>
      </c>
      <c r="H246" s="233">
        <v>115.66500000000001</v>
      </c>
      <c r="I246" s="234"/>
      <c r="J246" s="235">
        <f>ROUND(I246*H246,2)</f>
        <v>0</v>
      </c>
      <c r="K246" s="231" t="s">
        <v>196</v>
      </c>
      <c r="L246" s="46"/>
      <c r="M246" s="236" t="s">
        <v>1</v>
      </c>
      <c r="N246" s="237" t="s">
        <v>48</v>
      </c>
      <c r="O246" s="93"/>
      <c r="P246" s="238">
        <f>O246*H246</f>
        <v>0</v>
      </c>
      <c r="Q246" s="238">
        <v>0.14560999999999999</v>
      </c>
      <c r="R246" s="238">
        <f>Q246*H246</f>
        <v>16.84198065</v>
      </c>
      <c r="S246" s="238">
        <v>0</v>
      </c>
      <c r="T246" s="239">
        <f>S246*H246</f>
        <v>0</v>
      </c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R246" s="240" t="s">
        <v>211</v>
      </c>
      <c r="AT246" s="240" t="s">
        <v>192</v>
      </c>
      <c r="AU246" s="240" t="s">
        <v>93</v>
      </c>
      <c r="AY246" s="18" t="s">
        <v>189</v>
      </c>
      <c r="BE246" s="241">
        <f>IF(N246="základní",J246,0)</f>
        <v>0</v>
      </c>
      <c r="BF246" s="241">
        <f>IF(N246="snížená",J246,0)</f>
        <v>0</v>
      </c>
      <c r="BG246" s="241">
        <f>IF(N246="zákl. přenesená",J246,0)</f>
        <v>0</v>
      </c>
      <c r="BH246" s="241">
        <f>IF(N246="sníž. přenesená",J246,0)</f>
        <v>0</v>
      </c>
      <c r="BI246" s="241">
        <f>IF(N246="nulová",J246,0)</f>
        <v>0</v>
      </c>
      <c r="BJ246" s="18" t="s">
        <v>91</v>
      </c>
      <c r="BK246" s="241">
        <f>ROUND(I246*H246,2)</f>
        <v>0</v>
      </c>
      <c r="BL246" s="18" t="s">
        <v>211</v>
      </c>
      <c r="BM246" s="240" t="s">
        <v>481</v>
      </c>
    </row>
    <row r="247" s="14" customFormat="1">
      <c r="A247" s="14"/>
      <c r="B247" s="265"/>
      <c r="C247" s="266"/>
      <c r="D247" s="242" t="s">
        <v>277</v>
      </c>
      <c r="E247" s="267" t="s">
        <v>1</v>
      </c>
      <c r="F247" s="268" t="s">
        <v>482</v>
      </c>
      <c r="G247" s="266"/>
      <c r="H247" s="267" t="s">
        <v>1</v>
      </c>
      <c r="I247" s="269"/>
      <c r="J247" s="266"/>
      <c r="K247" s="266"/>
      <c r="L247" s="270"/>
      <c r="M247" s="271"/>
      <c r="N247" s="272"/>
      <c r="O247" s="272"/>
      <c r="P247" s="272"/>
      <c r="Q247" s="272"/>
      <c r="R247" s="272"/>
      <c r="S247" s="272"/>
      <c r="T247" s="273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74" t="s">
        <v>277</v>
      </c>
      <c r="AU247" s="274" t="s">
        <v>93</v>
      </c>
      <c r="AV247" s="14" t="s">
        <v>91</v>
      </c>
      <c r="AW247" s="14" t="s">
        <v>38</v>
      </c>
      <c r="AX247" s="14" t="s">
        <v>83</v>
      </c>
      <c r="AY247" s="274" t="s">
        <v>189</v>
      </c>
    </row>
    <row r="248" s="13" customFormat="1">
      <c r="A248" s="13"/>
      <c r="B248" s="251"/>
      <c r="C248" s="252"/>
      <c r="D248" s="242" t="s">
        <v>277</v>
      </c>
      <c r="E248" s="275" t="s">
        <v>1</v>
      </c>
      <c r="F248" s="253" t="s">
        <v>483</v>
      </c>
      <c r="G248" s="252"/>
      <c r="H248" s="254">
        <v>115.66500000000001</v>
      </c>
      <c r="I248" s="255"/>
      <c r="J248" s="252"/>
      <c r="K248" s="252"/>
      <c r="L248" s="256"/>
      <c r="M248" s="257"/>
      <c r="N248" s="258"/>
      <c r="O248" s="258"/>
      <c r="P248" s="258"/>
      <c r="Q248" s="258"/>
      <c r="R248" s="258"/>
      <c r="S248" s="258"/>
      <c r="T248" s="259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60" t="s">
        <v>277</v>
      </c>
      <c r="AU248" s="260" t="s">
        <v>93</v>
      </c>
      <c r="AV248" s="13" t="s">
        <v>93</v>
      </c>
      <c r="AW248" s="13" t="s">
        <v>38</v>
      </c>
      <c r="AX248" s="13" t="s">
        <v>83</v>
      </c>
      <c r="AY248" s="260" t="s">
        <v>189</v>
      </c>
    </row>
    <row r="249" s="15" customFormat="1">
      <c r="A249" s="15"/>
      <c r="B249" s="276"/>
      <c r="C249" s="277"/>
      <c r="D249" s="242" t="s">
        <v>277</v>
      </c>
      <c r="E249" s="278" t="s">
        <v>1</v>
      </c>
      <c r="F249" s="279" t="s">
        <v>354</v>
      </c>
      <c r="G249" s="277"/>
      <c r="H249" s="280">
        <v>115.66500000000001</v>
      </c>
      <c r="I249" s="281"/>
      <c r="J249" s="277"/>
      <c r="K249" s="277"/>
      <c r="L249" s="282"/>
      <c r="M249" s="283"/>
      <c r="N249" s="284"/>
      <c r="O249" s="284"/>
      <c r="P249" s="284"/>
      <c r="Q249" s="284"/>
      <c r="R249" s="284"/>
      <c r="S249" s="284"/>
      <c r="T249" s="28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T249" s="286" t="s">
        <v>277</v>
      </c>
      <c r="AU249" s="286" t="s">
        <v>93</v>
      </c>
      <c r="AV249" s="15" t="s">
        <v>211</v>
      </c>
      <c r="AW249" s="15" t="s">
        <v>38</v>
      </c>
      <c r="AX249" s="15" t="s">
        <v>91</v>
      </c>
      <c r="AY249" s="286" t="s">
        <v>189</v>
      </c>
    </row>
    <row r="250" s="2" customFormat="1" ht="16.5" customHeight="1">
      <c r="A250" s="40"/>
      <c r="B250" s="41"/>
      <c r="C250" s="229" t="s">
        <v>484</v>
      </c>
      <c r="D250" s="229" t="s">
        <v>192</v>
      </c>
      <c r="E250" s="230" t="s">
        <v>485</v>
      </c>
      <c r="F250" s="231" t="s">
        <v>486</v>
      </c>
      <c r="G250" s="232" t="s">
        <v>262</v>
      </c>
      <c r="H250" s="233">
        <v>216</v>
      </c>
      <c r="I250" s="234"/>
      <c r="J250" s="235">
        <f>ROUND(I250*H250,2)</f>
        <v>0</v>
      </c>
      <c r="K250" s="231" t="s">
        <v>196</v>
      </c>
      <c r="L250" s="46"/>
      <c r="M250" s="236" t="s">
        <v>1</v>
      </c>
      <c r="N250" s="237" t="s">
        <v>48</v>
      </c>
      <c r="O250" s="93"/>
      <c r="P250" s="238">
        <f>O250*H250</f>
        <v>0</v>
      </c>
      <c r="Q250" s="238">
        <v>0.22158</v>
      </c>
      <c r="R250" s="238">
        <f>Q250*H250</f>
        <v>47.861280000000001</v>
      </c>
      <c r="S250" s="238">
        <v>0</v>
      </c>
      <c r="T250" s="239">
        <f>S250*H250</f>
        <v>0</v>
      </c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R250" s="240" t="s">
        <v>211</v>
      </c>
      <c r="AT250" s="240" t="s">
        <v>192</v>
      </c>
      <c r="AU250" s="240" t="s">
        <v>93</v>
      </c>
      <c r="AY250" s="18" t="s">
        <v>189</v>
      </c>
      <c r="BE250" s="241">
        <f>IF(N250="základní",J250,0)</f>
        <v>0</v>
      </c>
      <c r="BF250" s="241">
        <f>IF(N250="snížená",J250,0)</f>
        <v>0</v>
      </c>
      <c r="BG250" s="241">
        <f>IF(N250="zákl. přenesená",J250,0)</f>
        <v>0</v>
      </c>
      <c r="BH250" s="241">
        <f>IF(N250="sníž. přenesená",J250,0)</f>
        <v>0</v>
      </c>
      <c r="BI250" s="241">
        <f>IF(N250="nulová",J250,0)</f>
        <v>0</v>
      </c>
      <c r="BJ250" s="18" t="s">
        <v>91</v>
      </c>
      <c r="BK250" s="241">
        <f>ROUND(I250*H250,2)</f>
        <v>0</v>
      </c>
      <c r="BL250" s="18" t="s">
        <v>211</v>
      </c>
      <c r="BM250" s="240" t="s">
        <v>487</v>
      </c>
    </row>
    <row r="251" s="2" customFormat="1">
      <c r="A251" s="40"/>
      <c r="B251" s="41"/>
      <c r="C251" s="42"/>
      <c r="D251" s="242" t="s">
        <v>199</v>
      </c>
      <c r="E251" s="42"/>
      <c r="F251" s="243" t="s">
        <v>488</v>
      </c>
      <c r="G251" s="42"/>
      <c r="H251" s="42"/>
      <c r="I251" s="244"/>
      <c r="J251" s="42"/>
      <c r="K251" s="42"/>
      <c r="L251" s="46"/>
      <c r="M251" s="245"/>
      <c r="N251" s="246"/>
      <c r="O251" s="93"/>
      <c r="P251" s="93"/>
      <c r="Q251" s="93"/>
      <c r="R251" s="93"/>
      <c r="S251" s="93"/>
      <c r="T251" s="94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T251" s="18" t="s">
        <v>199</v>
      </c>
      <c r="AU251" s="18" t="s">
        <v>93</v>
      </c>
    </row>
    <row r="252" s="2" customFormat="1" ht="16.5" customHeight="1">
      <c r="A252" s="40"/>
      <c r="B252" s="41"/>
      <c r="C252" s="229" t="s">
        <v>489</v>
      </c>
      <c r="D252" s="229" t="s">
        <v>192</v>
      </c>
      <c r="E252" s="230" t="s">
        <v>490</v>
      </c>
      <c r="F252" s="231" t="s">
        <v>491</v>
      </c>
      <c r="G252" s="232" t="s">
        <v>262</v>
      </c>
      <c r="H252" s="233">
        <v>53.954999999999998</v>
      </c>
      <c r="I252" s="234"/>
      <c r="J252" s="235">
        <f>ROUND(I252*H252,2)</f>
        <v>0</v>
      </c>
      <c r="K252" s="231" t="s">
        <v>196</v>
      </c>
      <c r="L252" s="46"/>
      <c r="M252" s="236" t="s">
        <v>1</v>
      </c>
      <c r="N252" s="237" t="s">
        <v>48</v>
      </c>
      <c r="O252" s="93"/>
      <c r="P252" s="238">
        <f>O252*H252</f>
        <v>0</v>
      </c>
      <c r="Q252" s="238">
        <v>0.18085000000000001</v>
      </c>
      <c r="R252" s="238">
        <f>Q252*H252</f>
        <v>9.7577617500000002</v>
      </c>
      <c r="S252" s="238">
        <v>0</v>
      </c>
      <c r="T252" s="239">
        <f>S252*H252</f>
        <v>0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40" t="s">
        <v>211</v>
      </c>
      <c r="AT252" s="240" t="s">
        <v>192</v>
      </c>
      <c r="AU252" s="240" t="s">
        <v>93</v>
      </c>
      <c r="AY252" s="18" t="s">
        <v>189</v>
      </c>
      <c r="BE252" s="241">
        <f>IF(N252="základní",J252,0)</f>
        <v>0</v>
      </c>
      <c r="BF252" s="241">
        <f>IF(N252="snížená",J252,0)</f>
        <v>0</v>
      </c>
      <c r="BG252" s="241">
        <f>IF(N252="zákl. přenesená",J252,0)</f>
        <v>0</v>
      </c>
      <c r="BH252" s="241">
        <f>IF(N252="sníž. přenesená",J252,0)</f>
        <v>0</v>
      </c>
      <c r="BI252" s="241">
        <f>IF(N252="nulová",J252,0)</f>
        <v>0</v>
      </c>
      <c r="BJ252" s="18" t="s">
        <v>91</v>
      </c>
      <c r="BK252" s="241">
        <f>ROUND(I252*H252,2)</f>
        <v>0</v>
      </c>
      <c r="BL252" s="18" t="s">
        <v>211</v>
      </c>
      <c r="BM252" s="240" t="s">
        <v>492</v>
      </c>
    </row>
    <row r="253" s="14" customFormat="1">
      <c r="A253" s="14"/>
      <c r="B253" s="265"/>
      <c r="C253" s="266"/>
      <c r="D253" s="242" t="s">
        <v>277</v>
      </c>
      <c r="E253" s="267" t="s">
        <v>1</v>
      </c>
      <c r="F253" s="268" t="s">
        <v>482</v>
      </c>
      <c r="G253" s="266"/>
      <c r="H253" s="267" t="s">
        <v>1</v>
      </c>
      <c r="I253" s="269"/>
      <c r="J253" s="266"/>
      <c r="K253" s="266"/>
      <c r="L253" s="270"/>
      <c r="M253" s="271"/>
      <c r="N253" s="272"/>
      <c r="O253" s="272"/>
      <c r="P253" s="272"/>
      <c r="Q253" s="272"/>
      <c r="R253" s="272"/>
      <c r="S253" s="272"/>
      <c r="T253" s="273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74" t="s">
        <v>277</v>
      </c>
      <c r="AU253" s="274" t="s">
        <v>93</v>
      </c>
      <c r="AV253" s="14" t="s">
        <v>91</v>
      </c>
      <c r="AW253" s="14" t="s">
        <v>38</v>
      </c>
      <c r="AX253" s="14" t="s">
        <v>83</v>
      </c>
      <c r="AY253" s="274" t="s">
        <v>189</v>
      </c>
    </row>
    <row r="254" s="13" customFormat="1">
      <c r="A254" s="13"/>
      <c r="B254" s="251"/>
      <c r="C254" s="252"/>
      <c r="D254" s="242" t="s">
        <v>277</v>
      </c>
      <c r="E254" s="275" t="s">
        <v>1</v>
      </c>
      <c r="F254" s="253" t="s">
        <v>493</v>
      </c>
      <c r="G254" s="252"/>
      <c r="H254" s="254">
        <v>53.954999999999998</v>
      </c>
      <c r="I254" s="255"/>
      <c r="J254" s="252"/>
      <c r="K254" s="252"/>
      <c r="L254" s="256"/>
      <c r="M254" s="257"/>
      <c r="N254" s="258"/>
      <c r="O254" s="258"/>
      <c r="P254" s="258"/>
      <c r="Q254" s="258"/>
      <c r="R254" s="258"/>
      <c r="S254" s="258"/>
      <c r="T254" s="259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60" t="s">
        <v>277</v>
      </c>
      <c r="AU254" s="260" t="s">
        <v>93</v>
      </c>
      <c r="AV254" s="13" t="s">
        <v>93</v>
      </c>
      <c r="AW254" s="13" t="s">
        <v>38</v>
      </c>
      <c r="AX254" s="13" t="s">
        <v>83</v>
      </c>
      <c r="AY254" s="260" t="s">
        <v>189</v>
      </c>
    </row>
    <row r="255" s="15" customFormat="1">
      <c r="A255" s="15"/>
      <c r="B255" s="276"/>
      <c r="C255" s="277"/>
      <c r="D255" s="242" t="s">
        <v>277</v>
      </c>
      <c r="E255" s="278" t="s">
        <v>1</v>
      </c>
      <c r="F255" s="279" t="s">
        <v>354</v>
      </c>
      <c r="G255" s="277"/>
      <c r="H255" s="280">
        <v>53.954999999999998</v>
      </c>
      <c r="I255" s="281"/>
      <c r="J255" s="277"/>
      <c r="K255" s="277"/>
      <c r="L255" s="282"/>
      <c r="M255" s="283"/>
      <c r="N255" s="284"/>
      <c r="O255" s="284"/>
      <c r="P255" s="284"/>
      <c r="Q255" s="284"/>
      <c r="R255" s="284"/>
      <c r="S255" s="284"/>
      <c r="T255" s="28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T255" s="286" t="s">
        <v>277</v>
      </c>
      <c r="AU255" s="286" t="s">
        <v>93</v>
      </c>
      <c r="AV255" s="15" t="s">
        <v>211</v>
      </c>
      <c r="AW255" s="15" t="s">
        <v>38</v>
      </c>
      <c r="AX255" s="15" t="s">
        <v>91</v>
      </c>
      <c r="AY255" s="286" t="s">
        <v>189</v>
      </c>
    </row>
    <row r="256" s="2" customFormat="1" ht="16.5" customHeight="1">
      <c r="A256" s="40"/>
      <c r="B256" s="41"/>
      <c r="C256" s="229" t="s">
        <v>494</v>
      </c>
      <c r="D256" s="229" t="s">
        <v>192</v>
      </c>
      <c r="E256" s="230" t="s">
        <v>495</v>
      </c>
      <c r="F256" s="231" t="s">
        <v>496</v>
      </c>
      <c r="G256" s="232" t="s">
        <v>262</v>
      </c>
      <c r="H256" s="233">
        <v>781.85500000000002</v>
      </c>
      <c r="I256" s="234"/>
      <c r="J256" s="235">
        <f>ROUND(I256*H256,2)</f>
        <v>0</v>
      </c>
      <c r="K256" s="231" t="s">
        <v>196</v>
      </c>
      <c r="L256" s="46"/>
      <c r="M256" s="236" t="s">
        <v>1</v>
      </c>
      <c r="N256" s="237" t="s">
        <v>48</v>
      </c>
      <c r="O256" s="93"/>
      <c r="P256" s="238">
        <f>O256*H256</f>
        <v>0</v>
      </c>
      <c r="Q256" s="238">
        <v>0.26032</v>
      </c>
      <c r="R256" s="238">
        <f>Q256*H256</f>
        <v>203.53249360000001</v>
      </c>
      <c r="S256" s="238">
        <v>0</v>
      </c>
      <c r="T256" s="239">
        <f>S256*H256</f>
        <v>0</v>
      </c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R256" s="240" t="s">
        <v>211</v>
      </c>
      <c r="AT256" s="240" t="s">
        <v>192</v>
      </c>
      <c r="AU256" s="240" t="s">
        <v>93</v>
      </c>
      <c r="AY256" s="18" t="s">
        <v>189</v>
      </c>
      <c r="BE256" s="241">
        <f>IF(N256="základní",J256,0)</f>
        <v>0</v>
      </c>
      <c r="BF256" s="241">
        <f>IF(N256="snížená",J256,0)</f>
        <v>0</v>
      </c>
      <c r="BG256" s="241">
        <f>IF(N256="zákl. přenesená",J256,0)</f>
        <v>0</v>
      </c>
      <c r="BH256" s="241">
        <f>IF(N256="sníž. přenesená",J256,0)</f>
        <v>0</v>
      </c>
      <c r="BI256" s="241">
        <f>IF(N256="nulová",J256,0)</f>
        <v>0</v>
      </c>
      <c r="BJ256" s="18" t="s">
        <v>91</v>
      </c>
      <c r="BK256" s="241">
        <f>ROUND(I256*H256,2)</f>
        <v>0</v>
      </c>
      <c r="BL256" s="18" t="s">
        <v>211</v>
      </c>
      <c r="BM256" s="240" t="s">
        <v>497</v>
      </c>
    </row>
    <row r="257" s="14" customFormat="1">
      <c r="A257" s="14"/>
      <c r="B257" s="265"/>
      <c r="C257" s="266"/>
      <c r="D257" s="242" t="s">
        <v>277</v>
      </c>
      <c r="E257" s="267" t="s">
        <v>1</v>
      </c>
      <c r="F257" s="268" t="s">
        <v>482</v>
      </c>
      <c r="G257" s="266"/>
      <c r="H257" s="267" t="s">
        <v>1</v>
      </c>
      <c r="I257" s="269"/>
      <c r="J257" s="266"/>
      <c r="K257" s="266"/>
      <c r="L257" s="270"/>
      <c r="M257" s="271"/>
      <c r="N257" s="272"/>
      <c r="O257" s="272"/>
      <c r="P257" s="272"/>
      <c r="Q257" s="272"/>
      <c r="R257" s="272"/>
      <c r="S257" s="272"/>
      <c r="T257" s="273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74" t="s">
        <v>277</v>
      </c>
      <c r="AU257" s="274" t="s">
        <v>93</v>
      </c>
      <c r="AV257" s="14" t="s">
        <v>91</v>
      </c>
      <c r="AW257" s="14" t="s">
        <v>38</v>
      </c>
      <c r="AX257" s="14" t="s">
        <v>83</v>
      </c>
      <c r="AY257" s="274" t="s">
        <v>189</v>
      </c>
    </row>
    <row r="258" s="13" customFormat="1">
      <c r="A258" s="13"/>
      <c r="B258" s="251"/>
      <c r="C258" s="252"/>
      <c r="D258" s="242" t="s">
        <v>277</v>
      </c>
      <c r="E258" s="275" t="s">
        <v>1</v>
      </c>
      <c r="F258" s="253" t="s">
        <v>498</v>
      </c>
      <c r="G258" s="252"/>
      <c r="H258" s="254">
        <v>104.47</v>
      </c>
      <c r="I258" s="255"/>
      <c r="J258" s="252"/>
      <c r="K258" s="252"/>
      <c r="L258" s="256"/>
      <c r="M258" s="257"/>
      <c r="N258" s="258"/>
      <c r="O258" s="258"/>
      <c r="P258" s="258"/>
      <c r="Q258" s="258"/>
      <c r="R258" s="258"/>
      <c r="S258" s="258"/>
      <c r="T258" s="259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60" t="s">
        <v>277</v>
      </c>
      <c r="AU258" s="260" t="s">
        <v>93</v>
      </c>
      <c r="AV258" s="13" t="s">
        <v>93</v>
      </c>
      <c r="AW258" s="13" t="s">
        <v>38</v>
      </c>
      <c r="AX258" s="13" t="s">
        <v>83</v>
      </c>
      <c r="AY258" s="260" t="s">
        <v>189</v>
      </c>
    </row>
    <row r="259" s="13" customFormat="1">
      <c r="A259" s="13"/>
      <c r="B259" s="251"/>
      <c r="C259" s="252"/>
      <c r="D259" s="242" t="s">
        <v>277</v>
      </c>
      <c r="E259" s="275" t="s">
        <v>1</v>
      </c>
      <c r="F259" s="253" t="s">
        <v>499</v>
      </c>
      <c r="G259" s="252"/>
      <c r="H259" s="254">
        <v>677.38499999999999</v>
      </c>
      <c r="I259" s="255"/>
      <c r="J259" s="252"/>
      <c r="K259" s="252"/>
      <c r="L259" s="256"/>
      <c r="M259" s="257"/>
      <c r="N259" s="258"/>
      <c r="O259" s="258"/>
      <c r="P259" s="258"/>
      <c r="Q259" s="258"/>
      <c r="R259" s="258"/>
      <c r="S259" s="258"/>
      <c r="T259" s="259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60" t="s">
        <v>277</v>
      </c>
      <c r="AU259" s="260" t="s">
        <v>93</v>
      </c>
      <c r="AV259" s="13" t="s">
        <v>93</v>
      </c>
      <c r="AW259" s="13" t="s">
        <v>38</v>
      </c>
      <c r="AX259" s="13" t="s">
        <v>83</v>
      </c>
      <c r="AY259" s="260" t="s">
        <v>189</v>
      </c>
    </row>
    <row r="260" s="15" customFormat="1">
      <c r="A260" s="15"/>
      <c r="B260" s="276"/>
      <c r="C260" s="277"/>
      <c r="D260" s="242" t="s">
        <v>277</v>
      </c>
      <c r="E260" s="278" t="s">
        <v>1</v>
      </c>
      <c r="F260" s="279" t="s">
        <v>354</v>
      </c>
      <c r="G260" s="277"/>
      <c r="H260" s="280">
        <v>781.85500000000002</v>
      </c>
      <c r="I260" s="281"/>
      <c r="J260" s="277"/>
      <c r="K260" s="277"/>
      <c r="L260" s="282"/>
      <c r="M260" s="283"/>
      <c r="N260" s="284"/>
      <c r="O260" s="284"/>
      <c r="P260" s="284"/>
      <c r="Q260" s="284"/>
      <c r="R260" s="284"/>
      <c r="S260" s="284"/>
      <c r="T260" s="28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T260" s="286" t="s">
        <v>277</v>
      </c>
      <c r="AU260" s="286" t="s">
        <v>93</v>
      </c>
      <c r="AV260" s="15" t="s">
        <v>211</v>
      </c>
      <c r="AW260" s="15" t="s">
        <v>38</v>
      </c>
      <c r="AX260" s="15" t="s">
        <v>91</v>
      </c>
      <c r="AY260" s="286" t="s">
        <v>189</v>
      </c>
    </row>
    <row r="261" s="2" customFormat="1" ht="16.5" customHeight="1">
      <c r="A261" s="40"/>
      <c r="B261" s="41"/>
      <c r="C261" s="229" t="s">
        <v>500</v>
      </c>
      <c r="D261" s="229" t="s">
        <v>192</v>
      </c>
      <c r="E261" s="230" t="s">
        <v>501</v>
      </c>
      <c r="F261" s="231" t="s">
        <v>502</v>
      </c>
      <c r="G261" s="232" t="s">
        <v>262</v>
      </c>
      <c r="H261" s="233">
        <v>667.04999999999995</v>
      </c>
      <c r="I261" s="234"/>
      <c r="J261" s="235">
        <f>ROUND(I261*H261,2)</f>
        <v>0</v>
      </c>
      <c r="K261" s="231" t="s">
        <v>196</v>
      </c>
      <c r="L261" s="46"/>
      <c r="M261" s="236" t="s">
        <v>1</v>
      </c>
      <c r="N261" s="237" t="s">
        <v>48</v>
      </c>
      <c r="O261" s="93"/>
      <c r="P261" s="238">
        <f>O261*H261</f>
        <v>0</v>
      </c>
      <c r="Q261" s="238">
        <v>0.29268</v>
      </c>
      <c r="R261" s="238">
        <f>Q261*H261</f>
        <v>195.23219399999999</v>
      </c>
      <c r="S261" s="238">
        <v>0</v>
      </c>
      <c r="T261" s="239">
        <f>S261*H261</f>
        <v>0</v>
      </c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R261" s="240" t="s">
        <v>211</v>
      </c>
      <c r="AT261" s="240" t="s">
        <v>192</v>
      </c>
      <c r="AU261" s="240" t="s">
        <v>93</v>
      </c>
      <c r="AY261" s="18" t="s">
        <v>189</v>
      </c>
      <c r="BE261" s="241">
        <f>IF(N261="základní",J261,0)</f>
        <v>0</v>
      </c>
      <c r="BF261" s="241">
        <f>IF(N261="snížená",J261,0)</f>
        <v>0</v>
      </c>
      <c r="BG261" s="241">
        <f>IF(N261="zákl. přenesená",J261,0)</f>
        <v>0</v>
      </c>
      <c r="BH261" s="241">
        <f>IF(N261="sníž. přenesená",J261,0)</f>
        <v>0</v>
      </c>
      <c r="BI261" s="241">
        <f>IF(N261="nulová",J261,0)</f>
        <v>0</v>
      </c>
      <c r="BJ261" s="18" t="s">
        <v>91</v>
      </c>
      <c r="BK261" s="241">
        <f>ROUND(I261*H261,2)</f>
        <v>0</v>
      </c>
      <c r="BL261" s="18" t="s">
        <v>211</v>
      </c>
      <c r="BM261" s="240" t="s">
        <v>503</v>
      </c>
    </row>
    <row r="262" s="14" customFormat="1">
      <c r="A262" s="14"/>
      <c r="B262" s="265"/>
      <c r="C262" s="266"/>
      <c r="D262" s="242" t="s">
        <v>277</v>
      </c>
      <c r="E262" s="267" t="s">
        <v>1</v>
      </c>
      <c r="F262" s="268" t="s">
        <v>482</v>
      </c>
      <c r="G262" s="266"/>
      <c r="H262" s="267" t="s">
        <v>1</v>
      </c>
      <c r="I262" s="269"/>
      <c r="J262" s="266"/>
      <c r="K262" s="266"/>
      <c r="L262" s="270"/>
      <c r="M262" s="271"/>
      <c r="N262" s="272"/>
      <c r="O262" s="272"/>
      <c r="P262" s="272"/>
      <c r="Q262" s="272"/>
      <c r="R262" s="272"/>
      <c r="S262" s="272"/>
      <c r="T262" s="273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74" t="s">
        <v>277</v>
      </c>
      <c r="AU262" s="274" t="s">
        <v>93</v>
      </c>
      <c r="AV262" s="14" t="s">
        <v>91</v>
      </c>
      <c r="AW262" s="14" t="s">
        <v>38</v>
      </c>
      <c r="AX262" s="14" t="s">
        <v>83</v>
      </c>
      <c r="AY262" s="274" t="s">
        <v>189</v>
      </c>
    </row>
    <row r="263" s="13" customFormat="1">
      <c r="A263" s="13"/>
      <c r="B263" s="251"/>
      <c r="C263" s="252"/>
      <c r="D263" s="242" t="s">
        <v>277</v>
      </c>
      <c r="E263" s="275" t="s">
        <v>1</v>
      </c>
      <c r="F263" s="253" t="s">
        <v>504</v>
      </c>
      <c r="G263" s="252"/>
      <c r="H263" s="254">
        <v>218.95500000000001</v>
      </c>
      <c r="I263" s="255"/>
      <c r="J263" s="252"/>
      <c r="K263" s="252"/>
      <c r="L263" s="256"/>
      <c r="M263" s="257"/>
      <c r="N263" s="258"/>
      <c r="O263" s="258"/>
      <c r="P263" s="258"/>
      <c r="Q263" s="258"/>
      <c r="R263" s="258"/>
      <c r="S263" s="258"/>
      <c r="T263" s="259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60" t="s">
        <v>277</v>
      </c>
      <c r="AU263" s="260" t="s">
        <v>93</v>
      </c>
      <c r="AV263" s="13" t="s">
        <v>93</v>
      </c>
      <c r="AW263" s="13" t="s">
        <v>38</v>
      </c>
      <c r="AX263" s="13" t="s">
        <v>83</v>
      </c>
      <c r="AY263" s="260" t="s">
        <v>189</v>
      </c>
    </row>
    <row r="264" s="13" customFormat="1">
      <c r="A264" s="13"/>
      <c r="B264" s="251"/>
      <c r="C264" s="252"/>
      <c r="D264" s="242" t="s">
        <v>277</v>
      </c>
      <c r="E264" s="275" t="s">
        <v>1</v>
      </c>
      <c r="F264" s="253" t="s">
        <v>505</v>
      </c>
      <c r="G264" s="252"/>
      <c r="H264" s="254">
        <v>448.09500000000003</v>
      </c>
      <c r="I264" s="255"/>
      <c r="J264" s="252"/>
      <c r="K264" s="252"/>
      <c r="L264" s="256"/>
      <c r="M264" s="257"/>
      <c r="N264" s="258"/>
      <c r="O264" s="258"/>
      <c r="P264" s="258"/>
      <c r="Q264" s="258"/>
      <c r="R264" s="258"/>
      <c r="S264" s="258"/>
      <c r="T264" s="259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60" t="s">
        <v>277</v>
      </c>
      <c r="AU264" s="260" t="s">
        <v>93</v>
      </c>
      <c r="AV264" s="13" t="s">
        <v>93</v>
      </c>
      <c r="AW264" s="13" t="s">
        <v>38</v>
      </c>
      <c r="AX264" s="13" t="s">
        <v>83</v>
      </c>
      <c r="AY264" s="260" t="s">
        <v>189</v>
      </c>
    </row>
    <row r="265" s="15" customFormat="1">
      <c r="A265" s="15"/>
      <c r="B265" s="276"/>
      <c r="C265" s="277"/>
      <c r="D265" s="242" t="s">
        <v>277</v>
      </c>
      <c r="E265" s="278" t="s">
        <v>1</v>
      </c>
      <c r="F265" s="279" t="s">
        <v>354</v>
      </c>
      <c r="G265" s="277"/>
      <c r="H265" s="280">
        <v>667.04999999999995</v>
      </c>
      <c r="I265" s="281"/>
      <c r="J265" s="277"/>
      <c r="K265" s="277"/>
      <c r="L265" s="282"/>
      <c r="M265" s="283"/>
      <c r="N265" s="284"/>
      <c r="O265" s="284"/>
      <c r="P265" s="284"/>
      <c r="Q265" s="284"/>
      <c r="R265" s="284"/>
      <c r="S265" s="284"/>
      <c r="T265" s="28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T265" s="286" t="s">
        <v>277</v>
      </c>
      <c r="AU265" s="286" t="s">
        <v>93</v>
      </c>
      <c r="AV265" s="15" t="s">
        <v>211</v>
      </c>
      <c r="AW265" s="15" t="s">
        <v>38</v>
      </c>
      <c r="AX265" s="15" t="s">
        <v>91</v>
      </c>
      <c r="AY265" s="286" t="s">
        <v>189</v>
      </c>
    </row>
    <row r="266" s="2" customFormat="1" ht="16.5" customHeight="1">
      <c r="A266" s="40"/>
      <c r="B266" s="41"/>
      <c r="C266" s="229" t="s">
        <v>506</v>
      </c>
      <c r="D266" s="229" t="s">
        <v>192</v>
      </c>
      <c r="E266" s="230" t="s">
        <v>507</v>
      </c>
      <c r="F266" s="231" t="s">
        <v>508</v>
      </c>
      <c r="G266" s="232" t="s">
        <v>285</v>
      </c>
      <c r="H266" s="233">
        <v>10</v>
      </c>
      <c r="I266" s="234"/>
      <c r="J266" s="235">
        <f>ROUND(I266*H266,2)</f>
        <v>0</v>
      </c>
      <c r="K266" s="231" t="s">
        <v>196</v>
      </c>
      <c r="L266" s="46"/>
      <c r="M266" s="236" t="s">
        <v>1</v>
      </c>
      <c r="N266" s="237" t="s">
        <v>48</v>
      </c>
      <c r="O266" s="93"/>
      <c r="P266" s="238">
        <f>O266*H266</f>
        <v>0</v>
      </c>
      <c r="Q266" s="238">
        <v>0.033360000000000001</v>
      </c>
      <c r="R266" s="238">
        <f>Q266*H266</f>
        <v>0.33360000000000001</v>
      </c>
      <c r="S266" s="238">
        <v>0</v>
      </c>
      <c r="T266" s="239">
        <f>S266*H266</f>
        <v>0</v>
      </c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R266" s="240" t="s">
        <v>211</v>
      </c>
      <c r="AT266" s="240" t="s">
        <v>192</v>
      </c>
      <c r="AU266" s="240" t="s">
        <v>93</v>
      </c>
      <c r="AY266" s="18" t="s">
        <v>189</v>
      </c>
      <c r="BE266" s="241">
        <f>IF(N266="základní",J266,0)</f>
        <v>0</v>
      </c>
      <c r="BF266" s="241">
        <f>IF(N266="snížená",J266,0)</f>
        <v>0</v>
      </c>
      <c r="BG266" s="241">
        <f>IF(N266="zákl. přenesená",J266,0)</f>
        <v>0</v>
      </c>
      <c r="BH266" s="241">
        <f>IF(N266="sníž. přenesená",J266,0)</f>
        <v>0</v>
      </c>
      <c r="BI266" s="241">
        <f>IF(N266="nulová",J266,0)</f>
        <v>0</v>
      </c>
      <c r="BJ266" s="18" t="s">
        <v>91</v>
      </c>
      <c r="BK266" s="241">
        <f>ROUND(I266*H266,2)</f>
        <v>0</v>
      </c>
      <c r="BL266" s="18" t="s">
        <v>211</v>
      </c>
      <c r="BM266" s="240" t="s">
        <v>509</v>
      </c>
    </row>
    <row r="267" s="2" customFormat="1" ht="16.5" customHeight="1">
      <c r="A267" s="40"/>
      <c r="B267" s="41"/>
      <c r="C267" s="229" t="s">
        <v>510</v>
      </c>
      <c r="D267" s="229" t="s">
        <v>192</v>
      </c>
      <c r="E267" s="230" t="s">
        <v>511</v>
      </c>
      <c r="F267" s="231" t="s">
        <v>512</v>
      </c>
      <c r="G267" s="232" t="s">
        <v>285</v>
      </c>
      <c r="H267" s="233">
        <v>14</v>
      </c>
      <c r="I267" s="234"/>
      <c r="J267" s="235">
        <f>ROUND(I267*H267,2)</f>
        <v>0</v>
      </c>
      <c r="K267" s="231" t="s">
        <v>196</v>
      </c>
      <c r="L267" s="46"/>
      <c r="M267" s="236" t="s">
        <v>1</v>
      </c>
      <c r="N267" s="237" t="s">
        <v>48</v>
      </c>
      <c r="O267" s="93"/>
      <c r="P267" s="238">
        <f>O267*H267</f>
        <v>0</v>
      </c>
      <c r="Q267" s="238">
        <v>0.049680000000000002</v>
      </c>
      <c r="R267" s="238">
        <f>Q267*H267</f>
        <v>0.69552000000000003</v>
      </c>
      <c r="S267" s="238">
        <v>0</v>
      </c>
      <c r="T267" s="239">
        <f>S267*H267</f>
        <v>0</v>
      </c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R267" s="240" t="s">
        <v>211</v>
      </c>
      <c r="AT267" s="240" t="s">
        <v>192</v>
      </c>
      <c r="AU267" s="240" t="s">
        <v>93</v>
      </c>
      <c r="AY267" s="18" t="s">
        <v>189</v>
      </c>
      <c r="BE267" s="241">
        <f>IF(N267="základní",J267,0)</f>
        <v>0</v>
      </c>
      <c r="BF267" s="241">
        <f>IF(N267="snížená",J267,0)</f>
        <v>0</v>
      </c>
      <c r="BG267" s="241">
        <f>IF(N267="zákl. přenesená",J267,0)</f>
        <v>0</v>
      </c>
      <c r="BH267" s="241">
        <f>IF(N267="sníž. přenesená",J267,0)</f>
        <v>0</v>
      </c>
      <c r="BI267" s="241">
        <f>IF(N267="nulová",J267,0)</f>
        <v>0</v>
      </c>
      <c r="BJ267" s="18" t="s">
        <v>91</v>
      </c>
      <c r="BK267" s="241">
        <f>ROUND(I267*H267,2)</f>
        <v>0</v>
      </c>
      <c r="BL267" s="18" t="s">
        <v>211</v>
      </c>
      <c r="BM267" s="240" t="s">
        <v>513</v>
      </c>
    </row>
    <row r="268" s="2" customFormat="1" ht="16.5" customHeight="1">
      <c r="A268" s="40"/>
      <c r="B268" s="41"/>
      <c r="C268" s="229" t="s">
        <v>514</v>
      </c>
      <c r="D268" s="229" t="s">
        <v>192</v>
      </c>
      <c r="E268" s="230" t="s">
        <v>515</v>
      </c>
      <c r="F268" s="231" t="s">
        <v>516</v>
      </c>
      <c r="G268" s="232" t="s">
        <v>285</v>
      </c>
      <c r="H268" s="233">
        <v>1</v>
      </c>
      <c r="I268" s="234"/>
      <c r="J268" s="235">
        <f>ROUND(I268*H268,2)</f>
        <v>0</v>
      </c>
      <c r="K268" s="231" t="s">
        <v>196</v>
      </c>
      <c r="L268" s="46"/>
      <c r="M268" s="236" t="s">
        <v>1</v>
      </c>
      <c r="N268" s="237" t="s">
        <v>48</v>
      </c>
      <c r="O268" s="93"/>
      <c r="P268" s="238">
        <f>O268*H268</f>
        <v>0</v>
      </c>
      <c r="Q268" s="238">
        <v>0.032349999999999997</v>
      </c>
      <c r="R268" s="238">
        <f>Q268*H268</f>
        <v>0.032349999999999997</v>
      </c>
      <c r="S268" s="238">
        <v>0</v>
      </c>
      <c r="T268" s="239">
        <f>S268*H268</f>
        <v>0</v>
      </c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R268" s="240" t="s">
        <v>211</v>
      </c>
      <c r="AT268" s="240" t="s">
        <v>192</v>
      </c>
      <c r="AU268" s="240" t="s">
        <v>93</v>
      </c>
      <c r="AY268" s="18" t="s">
        <v>189</v>
      </c>
      <c r="BE268" s="241">
        <f>IF(N268="základní",J268,0)</f>
        <v>0</v>
      </c>
      <c r="BF268" s="241">
        <f>IF(N268="snížená",J268,0)</f>
        <v>0</v>
      </c>
      <c r="BG268" s="241">
        <f>IF(N268="zákl. přenesená",J268,0)</f>
        <v>0</v>
      </c>
      <c r="BH268" s="241">
        <f>IF(N268="sníž. přenesená",J268,0)</f>
        <v>0</v>
      </c>
      <c r="BI268" s="241">
        <f>IF(N268="nulová",J268,0)</f>
        <v>0</v>
      </c>
      <c r="BJ268" s="18" t="s">
        <v>91</v>
      </c>
      <c r="BK268" s="241">
        <f>ROUND(I268*H268,2)</f>
        <v>0</v>
      </c>
      <c r="BL268" s="18" t="s">
        <v>211</v>
      </c>
      <c r="BM268" s="240" t="s">
        <v>517</v>
      </c>
    </row>
    <row r="269" s="2" customFormat="1" ht="16.5" customHeight="1">
      <c r="A269" s="40"/>
      <c r="B269" s="41"/>
      <c r="C269" s="229" t="s">
        <v>518</v>
      </c>
      <c r="D269" s="229" t="s">
        <v>192</v>
      </c>
      <c r="E269" s="230" t="s">
        <v>519</v>
      </c>
      <c r="F269" s="231" t="s">
        <v>520</v>
      </c>
      <c r="G269" s="232" t="s">
        <v>285</v>
      </c>
      <c r="H269" s="233">
        <v>6</v>
      </c>
      <c r="I269" s="234"/>
      <c r="J269" s="235">
        <f>ROUND(I269*H269,2)</f>
        <v>0</v>
      </c>
      <c r="K269" s="231" t="s">
        <v>196</v>
      </c>
      <c r="L269" s="46"/>
      <c r="M269" s="236" t="s">
        <v>1</v>
      </c>
      <c r="N269" s="237" t="s">
        <v>48</v>
      </c>
      <c r="O269" s="93"/>
      <c r="P269" s="238">
        <f>O269*H269</f>
        <v>0</v>
      </c>
      <c r="Q269" s="238">
        <v>0.017940000000000001</v>
      </c>
      <c r="R269" s="238">
        <f>Q269*H269</f>
        <v>0.10764000000000001</v>
      </c>
      <c r="S269" s="238">
        <v>0</v>
      </c>
      <c r="T269" s="239">
        <f>S269*H269</f>
        <v>0</v>
      </c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R269" s="240" t="s">
        <v>211</v>
      </c>
      <c r="AT269" s="240" t="s">
        <v>192</v>
      </c>
      <c r="AU269" s="240" t="s">
        <v>93</v>
      </c>
      <c r="AY269" s="18" t="s">
        <v>189</v>
      </c>
      <c r="BE269" s="241">
        <f>IF(N269="základní",J269,0)</f>
        <v>0</v>
      </c>
      <c r="BF269" s="241">
        <f>IF(N269="snížená",J269,0)</f>
        <v>0</v>
      </c>
      <c r="BG269" s="241">
        <f>IF(N269="zákl. přenesená",J269,0)</f>
        <v>0</v>
      </c>
      <c r="BH269" s="241">
        <f>IF(N269="sníž. přenesená",J269,0)</f>
        <v>0</v>
      </c>
      <c r="BI269" s="241">
        <f>IF(N269="nulová",J269,0)</f>
        <v>0</v>
      </c>
      <c r="BJ269" s="18" t="s">
        <v>91</v>
      </c>
      <c r="BK269" s="241">
        <f>ROUND(I269*H269,2)</f>
        <v>0</v>
      </c>
      <c r="BL269" s="18" t="s">
        <v>211</v>
      </c>
      <c r="BM269" s="240" t="s">
        <v>521</v>
      </c>
    </row>
    <row r="270" s="2" customFormat="1" ht="16.5" customHeight="1">
      <c r="A270" s="40"/>
      <c r="B270" s="41"/>
      <c r="C270" s="229" t="s">
        <v>522</v>
      </c>
      <c r="D270" s="229" t="s">
        <v>192</v>
      </c>
      <c r="E270" s="230" t="s">
        <v>523</v>
      </c>
      <c r="F270" s="231" t="s">
        <v>524</v>
      </c>
      <c r="G270" s="232" t="s">
        <v>285</v>
      </c>
      <c r="H270" s="233">
        <v>5</v>
      </c>
      <c r="I270" s="234"/>
      <c r="J270" s="235">
        <f>ROUND(I270*H270,2)</f>
        <v>0</v>
      </c>
      <c r="K270" s="231" t="s">
        <v>196</v>
      </c>
      <c r="L270" s="46"/>
      <c r="M270" s="236" t="s">
        <v>1</v>
      </c>
      <c r="N270" s="237" t="s">
        <v>48</v>
      </c>
      <c r="O270" s="93"/>
      <c r="P270" s="238">
        <f>O270*H270</f>
        <v>0</v>
      </c>
      <c r="Q270" s="238">
        <v>0.022780000000000002</v>
      </c>
      <c r="R270" s="238">
        <f>Q270*H270</f>
        <v>0.1139</v>
      </c>
      <c r="S270" s="238">
        <v>0</v>
      </c>
      <c r="T270" s="239">
        <f>S270*H270</f>
        <v>0</v>
      </c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R270" s="240" t="s">
        <v>211</v>
      </c>
      <c r="AT270" s="240" t="s">
        <v>192</v>
      </c>
      <c r="AU270" s="240" t="s">
        <v>93</v>
      </c>
      <c r="AY270" s="18" t="s">
        <v>189</v>
      </c>
      <c r="BE270" s="241">
        <f>IF(N270="základní",J270,0)</f>
        <v>0</v>
      </c>
      <c r="BF270" s="241">
        <f>IF(N270="snížená",J270,0)</f>
        <v>0</v>
      </c>
      <c r="BG270" s="241">
        <f>IF(N270="zákl. přenesená",J270,0)</f>
        <v>0</v>
      </c>
      <c r="BH270" s="241">
        <f>IF(N270="sníž. přenesená",J270,0)</f>
        <v>0</v>
      </c>
      <c r="BI270" s="241">
        <f>IF(N270="nulová",J270,0)</f>
        <v>0</v>
      </c>
      <c r="BJ270" s="18" t="s">
        <v>91</v>
      </c>
      <c r="BK270" s="241">
        <f>ROUND(I270*H270,2)</f>
        <v>0</v>
      </c>
      <c r="BL270" s="18" t="s">
        <v>211</v>
      </c>
      <c r="BM270" s="240" t="s">
        <v>525</v>
      </c>
    </row>
    <row r="271" s="2" customFormat="1" ht="16.5" customHeight="1">
      <c r="A271" s="40"/>
      <c r="B271" s="41"/>
      <c r="C271" s="229" t="s">
        <v>526</v>
      </c>
      <c r="D271" s="229" t="s">
        <v>192</v>
      </c>
      <c r="E271" s="230" t="s">
        <v>527</v>
      </c>
      <c r="F271" s="231" t="s">
        <v>528</v>
      </c>
      <c r="G271" s="232" t="s">
        <v>285</v>
      </c>
      <c r="H271" s="233">
        <v>2</v>
      </c>
      <c r="I271" s="234"/>
      <c r="J271" s="235">
        <f>ROUND(I271*H271,2)</f>
        <v>0</v>
      </c>
      <c r="K271" s="231" t="s">
        <v>196</v>
      </c>
      <c r="L271" s="46"/>
      <c r="M271" s="236" t="s">
        <v>1</v>
      </c>
      <c r="N271" s="237" t="s">
        <v>48</v>
      </c>
      <c r="O271" s="93"/>
      <c r="P271" s="238">
        <f>O271*H271</f>
        <v>0</v>
      </c>
      <c r="Q271" s="238">
        <v>0.035639999999999998</v>
      </c>
      <c r="R271" s="238">
        <f>Q271*H271</f>
        <v>0.071279999999999996</v>
      </c>
      <c r="S271" s="238">
        <v>0</v>
      </c>
      <c r="T271" s="239">
        <f>S271*H271</f>
        <v>0</v>
      </c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R271" s="240" t="s">
        <v>211</v>
      </c>
      <c r="AT271" s="240" t="s">
        <v>192</v>
      </c>
      <c r="AU271" s="240" t="s">
        <v>93</v>
      </c>
      <c r="AY271" s="18" t="s">
        <v>189</v>
      </c>
      <c r="BE271" s="241">
        <f>IF(N271="základní",J271,0)</f>
        <v>0</v>
      </c>
      <c r="BF271" s="241">
        <f>IF(N271="snížená",J271,0)</f>
        <v>0</v>
      </c>
      <c r="BG271" s="241">
        <f>IF(N271="zákl. přenesená",J271,0)</f>
        <v>0</v>
      </c>
      <c r="BH271" s="241">
        <f>IF(N271="sníž. přenesená",J271,0)</f>
        <v>0</v>
      </c>
      <c r="BI271" s="241">
        <f>IF(N271="nulová",J271,0)</f>
        <v>0</v>
      </c>
      <c r="BJ271" s="18" t="s">
        <v>91</v>
      </c>
      <c r="BK271" s="241">
        <f>ROUND(I271*H271,2)</f>
        <v>0</v>
      </c>
      <c r="BL271" s="18" t="s">
        <v>211</v>
      </c>
      <c r="BM271" s="240" t="s">
        <v>529</v>
      </c>
    </row>
    <row r="272" s="2" customFormat="1" ht="16.5" customHeight="1">
      <c r="A272" s="40"/>
      <c r="B272" s="41"/>
      <c r="C272" s="229" t="s">
        <v>530</v>
      </c>
      <c r="D272" s="229" t="s">
        <v>192</v>
      </c>
      <c r="E272" s="230" t="s">
        <v>531</v>
      </c>
      <c r="F272" s="231" t="s">
        <v>532</v>
      </c>
      <c r="G272" s="232" t="s">
        <v>285</v>
      </c>
      <c r="H272" s="233">
        <v>10</v>
      </c>
      <c r="I272" s="234"/>
      <c r="J272" s="235">
        <f>ROUND(I272*H272,2)</f>
        <v>0</v>
      </c>
      <c r="K272" s="231" t="s">
        <v>196</v>
      </c>
      <c r="L272" s="46"/>
      <c r="M272" s="236" t="s">
        <v>1</v>
      </c>
      <c r="N272" s="237" t="s">
        <v>48</v>
      </c>
      <c r="O272" s="93"/>
      <c r="P272" s="238">
        <f>O272*H272</f>
        <v>0</v>
      </c>
      <c r="Q272" s="238">
        <v>0.026929999999999999</v>
      </c>
      <c r="R272" s="238">
        <f>Q272*H272</f>
        <v>0.26929999999999998</v>
      </c>
      <c r="S272" s="238">
        <v>0</v>
      </c>
      <c r="T272" s="239">
        <f>S272*H272</f>
        <v>0</v>
      </c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R272" s="240" t="s">
        <v>211</v>
      </c>
      <c r="AT272" s="240" t="s">
        <v>192</v>
      </c>
      <c r="AU272" s="240" t="s">
        <v>93</v>
      </c>
      <c r="AY272" s="18" t="s">
        <v>189</v>
      </c>
      <c r="BE272" s="241">
        <f>IF(N272="základní",J272,0)</f>
        <v>0</v>
      </c>
      <c r="BF272" s="241">
        <f>IF(N272="snížená",J272,0)</f>
        <v>0</v>
      </c>
      <c r="BG272" s="241">
        <f>IF(N272="zákl. přenesená",J272,0)</f>
        <v>0</v>
      </c>
      <c r="BH272" s="241">
        <f>IF(N272="sníž. přenesená",J272,0)</f>
        <v>0</v>
      </c>
      <c r="BI272" s="241">
        <f>IF(N272="nulová",J272,0)</f>
        <v>0</v>
      </c>
      <c r="BJ272" s="18" t="s">
        <v>91</v>
      </c>
      <c r="BK272" s="241">
        <f>ROUND(I272*H272,2)</f>
        <v>0</v>
      </c>
      <c r="BL272" s="18" t="s">
        <v>211</v>
      </c>
      <c r="BM272" s="240" t="s">
        <v>533</v>
      </c>
    </row>
    <row r="273" s="2" customFormat="1" ht="16.5" customHeight="1">
      <c r="A273" s="40"/>
      <c r="B273" s="41"/>
      <c r="C273" s="229" t="s">
        <v>534</v>
      </c>
      <c r="D273" s="229" t="s">
        <v>192</v>
      </c>
      <c r="E273" s="230" t="s">
        <v>535</v>
      </c>
      <c r="F273" s="231" t="s">
        <v>536</v>
      </c>
      <c r="G273" s="232" t="s">
        <v>285</v>
      </c>
      <c r="H273" s="233">
        <v>1</v>
      </c>
      <c r="I273" s="234"/>
      <c r="J273" s="235">
        <f>ROUND(I273*H273,2)</f>
        <v>0</v>
      </c>
      <c r="K273" s="231" t="s">
        <v>196</v>
      </c>
      <c r="L273" s="46"/>
      <c r="M273" s="236" t="s">
        <v>1</v>
      </c>
      <c r="N273" s="237" t="s">
        <v>48</v>
      </c>
      <c r="O273" s="93"/>
      <c r="P273" s="238">
        <f>O273*H273</f>
        <v>0</v>
      </c>
      <c r="Q273" s="238">
        <v>0.042000000000000003</v>
      </c>
      <c r="R273" s="238">
        <f>Q273*H273</f>
        <v>0.042000000000000003</v>
      </c>
      <c r="S273" s="238">
        <v>0</v>
      </c>
      <c r="T273" s="239">
        <f>S273*H273</f>
        <v>0</v>
      </c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R273" s="240" t="s">
        <v>211</v>
      </c>
      <c r="AT273" s="240" t="s">
        <v>192</v>
      </c>
      <c r="AU273" s="240" t="s">
        <v>93</v>
      </c>
      <c r="AY273" s="18" t="s">
        <v>189</v>
      </c>
      <c r="BE273" s="241">
        <f>IF(N273="základní",J273,0)</f>
        <v>0</v>
      </c>
      <c r="BF273" s="241">
        <f>IF(N273="snížená",J273,0)</f>
        <v>0</v>
      </c>
      <c r="BG273" s="241">
        <f>IF(N273="zákl. přenesená",J273,0)</f>
        <v>0</v>
      </c>
      <c r="BH273" s="241">
        <f>IF(N273="sníž. přenesená",J273,0)</f>
        <v>0</v>
      </c>
      <c r="BI273" s="241">
        <f>IF(N273="nulová",J273,0)</f>
        <v>0</v>
      </c>
      <c r="BJ273" s="18" t="s">
        <v>91</v>
      </c>
      <c r="BK273" s="241">
        <f>ROUND(I273*H273,2)</f>
        <v>0</v>
      </c>
      <c r="BL273" s="18" t="s">
        <v>211</v>
      </c>
      <c r="BM273" s="240" t="s">
        <v>537</v>
      </c>
    </row>
    <row r="274" s="2" customFormat="1" ht="16.5" customHeight="1">
      <c r="A274" s="40"/>
      <c r="B274" s="41"/>
      <c r="C274" s="229" t="s">
        <v>538</v>
      </c>
      <c r="D274" s="229" t="s">
        <v>192</v>
      </c>
      <c r="E274" s="230" t="s">
        <v>539</v>
      </c>
      <c r="F274" s="231" t="s">
        <v>540</v>
      </c>
      <c r="G274" s="232" t="s">
        <v>285</v>
      </c>
      <c r="H274" s="233">
        <v>40</v>
      </c>
      <c r="I274" s="234"/>
      <c r="J274" s="235">
        <f>ROUND(I274*H274,2)</f>
        <v>0</v>
      </c>
      <c r="K274" s="231" t="s">
        <v>196</v>
      </c>
      <c r="L274" s="46"/>
      <c r="M274" s="236" t="s">
        <v>1</v>
      </c>
      <c r="N274" s="237" t="s">
        <v>48</v>
      </c>
      <c r="O274" s="93"/>
      <c r="P274" s="238">
        <f>O274*H274</f>
        <v>0</v>
      </c>
      <c r="Q274" s="238">
        <v>0.036549999999999999</v>
      </c>
      <c r="R274" s="238">
        <f>Q274*H274</f>
        <v>1.462</v>
      </c>
      <c r="S274" s="238">
        <v>0</v>
      </c>
      <c r="T274" s="239">
        <f>S274*H274</f>
        <v>0</v>
      </c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R274" s="240" t="s">
        <v>211</v>
      </c>
      <c r="AT274" s="240" t="s">
        <v>192</v>
      </c>
      <c r="AU274" s="240" t="s">
        <v>93</v>
      </c>
      <c r="AY274" s="18" t="s">
        <v>189</v>
      </c>
      <c r="BE274" s="241">
        <f>IF(N274="základní",J274,0)</f>
        <v>0</v>
      </c>
      <c r="BF274" s="241">
        <f>IF(N274="snížená",J274,0)</f>
        <v>0</v>
      </c>
      <c r="BG274" s="241">
        <f>IF(N274="zákl. přenesená",J274,0)</f>
        <v>0</v>
      </c>
      <c r="BH274" s="241">
        <f>IF(N274="sníž. přenesená",J274,0)</f>
        <v>0</v>
      </c>
      <c r="BI274" s="241">
        <f>IF(N274="nulová",J274,0)</f>
        <v>0</v>
      </c>
      <c r="BJ274" s="18" t="s">
        <v>91</v>
      </c>
      <c r="BK274" s="241">
        <f>ROUND(I274*H274,2)</f>
        <v>0</v>
      </c>
      <c r="BL274" s="18" t="s">
        <v>211</v>
      </c>
      <c r="BM274" s="240" t="s">
        <v>541</v>
      </c>
    </row>
    <row r="275" s="2" customFormat="1" ht="16.5" customHeight="1">
      <c r="A275" s="40"/>
      <c r="B275" s="41"/>
      <c r="C275" s="229" t="s">
        <v>542</v>
      </c>
      <c r="D275" s="229" t="s">
        <v>192</v>
      </c>
      <c r="E275" s="230" t="s">
        <v>543</v>
      </c>
      <c r="F275" s="231" t="s">
        <v>544</v>
      </c>
      <c r="G275" s="232" t="s">
        <v>285</v>
      </c>
      <c r="H275" s="233">
        <v>28</v>
      </c>
      <c r="I275" s="234"/>
      <c r="J275" s="235">
        <f>ROUND(I275*H275,2)</f>
        <v>0</v>
      </c>
      <c r="K275" s="231" t="s">
        <v>196</v>
      </c>
      <c r="L275" s="46"/>
      <c r="M275" s="236" t="s">
        <v>1</v>
      </c>
      <c r="N275" s="237" t="s">
        <v>48</v>
      </c>
      <c r="O275" s="93"/>
      <c r="P275" s="238">
        <f>O275*H275</f>
        <v>0</v>
      </c>
      <c r="Q275" s="238">
        <v>0.04555</v>
      </c>
      <c r="R275" s="238">
        <f>Q275*H275</f>
        <v>1.2754000000000001</v>
      </c>
      <c r="S275" s="238">
        <v>0</v>
      </c>
      <c r="T275" s="239">
        <f>S275*H275</f>
        <v>0</v>
      </c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R275" s="240" t="s">
        <v>211</v>
      </c>
      <c r="AT275" s="240" t="s">
        <v>192</v>
      </c>
      <c r="AU275" s="240" t="s">
        <v>93</v>
      </c>
      <c r="AY275" s="18" t="s">
        <v>189</v>
      </c>
      <c r="BE275" s="241">
        <f>IF(N275="základní",J275,0)</f>
        <v>0</v>
      </c>
      <c r="BF275" s="241">
        <f>IF(N275="snížená",J275,0)</f>
        <v>0</v>
      </c>
      <c r="BG275" s="241">
        <f>IF(N275="zákl. přenesená",J275,0)</f>
        <v>0</v>
      </c>
      <c r="BH275" s="241">
        <f>IF(N275="sníž. přenesená",J275,0)</f>
        <v>0</v>
      </c>
      <c r="BI275" s="241">
        <f>IF(N275="nulová",J275,0)</f>
        <v>0</v>
      </c>
      <c r="BJ275" s="18" t="s">
        <v>91</v>
      </c>
      <c r="BK275" s="241">
        <f>ROUND(I275*H275,2)</f>
        <v>0</v>
      </c>
      <c r="BL275" s="18" t="s">
        <v>211</v>
      </c>
      <c r="BM275" s="240" t="s">
        <v>545</v>
      </c>
    </row>
    <row r="276" s="2" customFormat="1" ht="16.5" customHeight="1">
      <c r="A276" s="40"/>
      <c r="B276" s="41"/>
      <c r="C276" s="229" t="s">
        <v>546</v>
      </c>
      <c r="D276" s="229" t="s">
        <v>192</v>
      </c>
      <c r="E276" s="230" t="s">
        <v>547</v>
      </c>
      <c r="F276" s="231" t="s">
        <v>548</v>
      </c>
      <c r="G276" s="232" t="s">
        <v>285</v>
      </c>
      <c r="H276" s="233">
        <v>56</v>
      </c>
      <c r="I276" s="234"/>
      <c r="J276" s="235">
        <f>ROUND(I276*H276,2)</f>
        <v>0</v>
      </c>
      <c r="K276" s="231" t="s">
        <v>196</v>
      </c>
      <c r="L276" s="46"/>
      <c r="M276" s="236" t="s">
        <v>1</v>
      </c>
      <c r="N276" s="237" t="s">
        <v>48</v>
      </c>
      <c r="O276" s="93"/>
      <c r="P276" s="238">
        <f>O276*H276</f>
        <v>0</v>
      </c>
      <c r="Q276" s="238">
        <v>0.054550000000000001</v>
      </c>
      <c r="R276" s="238">
        <f>Q276*H276</f>
        <v>3.0548000000000002</v>
      </c>
      <c r="S276" s="238">
        <v>0</v>
      </c>
      <c r="T276" s="239">
        <f>S276*H276</f>
        <v>0</v>
      </c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R276" s="240" t="s">
        <v>211</v>
      </c>
      <c r="AT276" s="240" t="s">
        <v>192</v>
      </c>
      <c r="AU276" s="240" t="s">
        <v>93</v>
      </c>
      <c r="AY276" s="18" t="s">
        <v>189</v>
      </c>
      <c r="BE276" s="241">
        <f>IF(N276="základní",J276,0)</f>
        <v>0</v>
      </c>
      <c r="BF276" s="241">
        <f>IF(N276="snížená",J276,0)</f>
        <v>0</v>
      </c>
      <c r="BG276" s="241">
        <f>IF(N276="zákl. přenesená",J276,0)</f>
        <v>0</v>
      </c>
      <c r="BH276" s="241">
        <f>IF(N276="sníž. přenesená",J276,0)</f>
        <v>0</v>
      </c>
      <c r="BI276" s="241">
        <f>IF(N276="nulová",J276,0)</f>
        <v>0</v>
      </c>
      <c r="BJ276" s="18" t="s">
        <v>91</v>
      </c>
      <c r="BK276" s="241">
        <f>ROUND(I276*H276,2)</f>
        <v>0</v>
      </c>
      <c r="BL276" s="18" t="s">
        <v>211</v>
      </c>
      <c r="BM276" s="240" t="s">
        <v>549</v>
      </c>
    </row>
    <row r="277" s="2" customFormat="1" ht="16.5" customHeight="1">
      <c r="A277" s="40"/>
      <c r="B277" s="41"/>
      <c r="C277" s="229" t="s">
        <v>550</v>
      </c>
      <c r="D277" s="229" t="s">
        <v>192</v>
      </c>
      <c r="E277" s="230" t="s">
        <v>551</v>
      </c>
      <c r="F277" s="231" t="s">
        <v>552</v>
      </c>
      <c r="G277" s="232" t="s">
        <v>285</v>
      </c>
      <c r="H277" s="233">
        <v>4</v>
      </c>
      <c r="I277" s="234"/>
      <c r="J277" s="235">
        <f>ROUND(I277*H277,2)</f>
        <v>0</v>
      </c>
      <c r="K277" s="231" t="s">
        <v>196</v>
      </c>
      <c r="L277" s="46"/>
      <c r="M277" s="236" t="s">
        <v>1</v>
      </c>
      <c r="N277" s="237" t="s">
        <v>48</v>
      </c>
      <c r="O277" s="93"/>
      <c r="P277" s="238">
        <f>O277*H277</f>
        <v>0</v>
      </c>
      <c r="Q277" s="238">
        <v>0.063549999999999995</v>
      </c>
      <c r="R277" s="238">
        <f>Q277*H277</f>
        <v>0.25419999999999998</v>
      </c>
      <c r="S277" s="238">
        <v>0</v>
      </c>
      <c r="T277" s="239">
        <f>S277*H277</f>
        <v>0</v>
      </c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R277" s="240" t="s">
        <v>211</v>
      </c>
      <c r="AT277" s="240" t="s">
        <v>192</v>
      </c>
      <c r="AU277" s="240" t="s">
        <v>93</v>
      </c>
      <c r="AY277" s="18" t="s">
        <v>189</v>
      </c>
      <c r="BE277" s="241">
        <f>IF(N277="základní",J277,0)</f>
        <v>0</v>
      </c>
      <c r="BF277" s="241">
        <f>IF(N277="snížená",J277,0)</f>
        <v>0</v>
      </c>
      <c r="BG277" s="241">
        <f>IF(N277="zákl. přenesená",J277,0)</f>
        <v>0</v>
      </c>
      <c r="BH277" s="241">
        <f>IF(N277="sníž. přenesená",J277,0)</f>
        <v>0</v>
      </c>
      <c r="BI277" s="241">
        <f>IF(N277="nulová",J277,0)</f>
        <v>0</v>
      </c>
      <c r="BJ277" s="18" t="s">
        <v>91</v>
      </c>
      <c r="BK277" s="241">
        <f>ROUND(I277*H277,2)</f>
        <v>0</v>
      </c>
      <c r="BL277" s="18" t="s">
        <v>211</v>
      </c>
      <c r="BM277" s="240" t="s">
        <v>553</v>
      </c>
    </row>
    <row r="278" s="2" customFormat="1" ht="16.5" customHeight="1">
      <c r="A278" s="40"/>
      <c r="B278" s="41"/>
      <c r="C278" s="229" t="s">
        <v>554</v>
      </c>
      <c r="D278" s="229" t="s">
        <v>192</v>
      </c>
      <c r="E278" s="230" t="s">
        <v>555</v>
      </c>
      <c r="F278" s="231" t="s">
        <v>556</v>
      </c>
      <c r="G278" s="232" t="s">
        <v>285</v>
      </c>
      <c r="H278" s="233">
        <v>28</v>
      </c>
      <c r="I278" s="234"/>
      <c r="J278" s="235">
        <f>ROUND(I278*H278,2)</f>
        <v>0</v>
      </c>
      <c r="K278" s="231" t="s">
        <v>196</v>
      </c>
      <c r="L278" s="46"/>
      <c r="M278" s="236" t="s">
        <v>1</v>
      </c>
      <c r="N278" s="237" t="s">
        <v>48</v>
      </c>
      <c r="O278" s="93"/>
      <c r="P278" s="238">
        <f>O278*H278</f>
        <v>0</v>
      </c>
      <c r="Q278" s="238">
        <v>0.072849999999999998</v>
      </c>
      <c r="R278" s="238">
        <f>Q278*H278</f>
        <v>2.0398000000000001</v>
      </c>
      <c r="S278" s="238">
        <v>0</v>
      </c>
      <c r="T278" s="239">
        <f>S278*H278</f>
        <v>0</v>
      </c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R278" s="240" t="s">
        <v>211</v>
      </c>
      <c r="AT278" s="240" t="s">
        <v>192</v>
      </c>
      <c r="AU278" s="240" t="s">
        <v>93</v>
      </c>
      <c r="AY278" s="18" t="s">
        <v>189</v>
      </c>
      <c r="BE278" s="241">
        <f>IF(N278="základní",J278,0)</f>
        <v>0</v>
      </c>
      <c r="BF278" s="241">
        <f>IF(N278="snížená",J278,0)</f>
        <v>0</v>
      </c>
      <c r="BG278" s="241">
        <f>IF(N278="zákl. přenesená",J278,0)</f>
        <v>0</v>
      </c>
      <c r="BH278" s="241">
        <f>IF(N278="sníž. přenesená",J278,0)</f>
        <v>0</v>
      </c>
      <c r="BI278" s="241">
        <f>IF(N278="nulová",J278,0)</f>
        <v>0</v>
      </c>
      <c r="BJ278" s="18" t="s">
        <v>91</v>
      </c>
      <c r="BK278" s="241">
        <f>ROUND(I278*H278,2)</f>
        <v>0</v>
      </c>
      <c r="BL278" s="18" t="s">
        <v>211</v>
      </c>
      <c r="BM278" s="240" t="s">
        <v>557</v>
      </c>
    </row>
    <row r="279" s="2" customFormat="1" ht="16.5" customHeight="1">
      <c r="A279" s="40"/>
      <c r="B279" s="41"/>
      <c r="C279" s="229" t="s">
        <v>558</v>
      </c>
      <c r="D279" s="229" t="s">
        <v>192</v>
      </c>
      <c r="E279" s="230" t="s">
        <v>559</v>
      </c>
      <c r="F279" s="231" t="s">
        <v>560</v>
      </c>
      <c r="G279" s="232" t="s">
        <v>285</v>
      </c>
      <c r="H279" s="233">
        <v>4</v>
      </c>
      <c r="I279" s="234"/>
      <c r="J279" s="235">
        <f>ROUND(I279*H279,2)</f>
        <v>0</v>
      </c>
      <c r="K279" s="231" t="s">
        <v>196</v>
      </c>
      <c r="L279" s="46"/>
      <c r="M279" s="236" t="s">
        <v>1</v>
      </c>
      <c r="N279" s="237" t="s">
        <v>48</v>
      </c>
      <c r="O279" s="93"/>
      <c r="P279" s="238">
        <f>O279*H279</f>
        <v>0</v>
      </c>
      <c r="Q279" s="238">
        <v>0.081850000000000006</v>
      </c>
      <c r="R279" s="238">
        <f>Q279*H279</f>
        <v>0.32740000000000002</v>
      </c>
      <c r="S279" s="238">
        <v>0</v>
      </c>
      <c r="T279" s="239">
        <f>S279*H279</f>
        <v>0</v>
      </c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R279" s="240" t="s">
        <v>211</v>
      </c>
      <c r="AT279" s="240" t="s">
        <v>192</v>
      </c>
      <c r="AU279" s="240" t="s">
        <v>93</v>
      </c>
      <c r="AY279" s="18" t="s">
        <v>189</v>
      </c>
      <c r="BE279" s="241">
        <f>IF(N279="základní",J279,0)</f>
        <v>0</v>
      </c>
      <c r="BF279" s="241">
        <f>IF(N279="snížená",J279,0)</f>
        <v>0</v>
      </c>
      <c r="BG279" s="241">
        <f>IF(N279="zákl. přenesená",J279,0)</f>
        <v>0</v>
      </c>
      <c r="BH279" s="241">
        <f>IF(N279="sníž. přenesená",J279,0)</f>
        <v>0</v>
      </c>
      <c r="BI279" s="241">
        <f>IF(N279="nulová",J279,0)</f>
        <v>0</v>
      </c>
      <c r="BJ279" s="18" t="s">
        <v>91</v>
      </c>
      <c r="BK279" s="241">
        <f>ROUND(I279*H279,2)</f>
        <v>0</v>
      </c>
      <c r="BL279" s="18" t="s">
        <v>211</v>
      </c>
      <c r="BM279" s="240" t="s">
        <v>561</v>
      </c>
    </row>
    <row r="280" s="2" customFormat="1" ht="16.5" customHeight="1">
      <c r="A280" s="40"/>
      <c r="B280" s="41"/>
      <c r="C280" s="229" t="s">
        <v>562</v>
      </c>
      <c r="D280" s="229" t="s">
        <v>192</v>
      </c>
      <c r="E280" s="230" t="s">
        <v>563</v>
      </c>
      <c r="F280" s="231" t="s">
        <v>564</v>
      </c>
      <c r="G280" s="232" t="s">
        <v>285</v>
      </c>
      <c r="H280" s="233">
        <v>16</v>
      </c>
      <c r="I280" s="234"/>
      <c r="J280" s="235">
        <f>ROUND(I280*H280,2)</f>
        <v>0</v>
      </c>
      <c r="K280" s="231" t="s">
        <v>196</v>
      </c>
      <c r="L280" s="46"/>
      <c r="M280" s="236" t="s">
        <v>1</v>
      </c>
      <c r="N280" s="237" t="s">
        <v>48</v>
      </c>
      <c r="O280" s="93"/>
      <c r="P280" s="238">
        <f>O280*H280</f>
        <v>0</v>
      </c>
      <c r="Q280" s="238">
        <v>0.10904999999999999</v>
      </c>
      <c r="R280" s="238">
        <f>Q280*H280</f>
        <v>1.7447999999999999</v>
      </c>
      <c r="S280" s="238">
        <v>0</v>
      </c>
      <c r="T280" s="239">
        <f>S280*H280</f>
        <v>0</v>
      </c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R280" s="240" t="s">
        <v>211</v>
      </c>
      <c r="AT280" s="240" t="s">
        <v>192</v>
      </c>
      <c r="AU280" s="240" t="s">
        <v>93</v>
      </c>
      <c r="AY280" s="18" t="s">
        <v>189</v>
      </c>
      <c r="BE280" s="241">
        <f>IF(N280="základní",J280,0)</f>
        <v>0</v>
      </c>
      <c r="BF280" s="241">
        <f>IF(N280="snížená",J280,0)</f>
        <v>0</v>
      </c>
      <c r="BG280" s="241">
        <f>IF(N280="zákl. přenesená",J280,0)</f>
        <v>0</v>
      </c>
      <c r="BH280" s="241">
        <f>IF(N280="sníž. přenesená",J280,0)</f>
        <v>0</v>
      </c>
      <c r="BI280" s="241">
        <f>IF(N280="nulová",J280,0)</f>
        <v>0</v>
      </c>
      <c r="BJ280" s="18" t="s">
        <v>91</v>
      </c>
      <c r="BK280" s="241">
        <f>ROUND(I280*H280,2)</f>
        <v>0</v>
      </c>
      <c r="BL280" s="18" t="s">
        <v>211</v>
      </c>
      <c r="BM280" s="240" t="s">
        <v>565</v>
      </c>
    </row>
    <row r="281" s="2" customFormat="1" ht="16.5" customHeight="1">
      <c r="A281" s="40"/>
      <c r="B281" s="41"/>
      <c r="C281" s="229" t="s">
        <v>566</v>
      </c>
      <c r="D281" s="229" t="s">
        <v>192</v>
      </c>
      <c r="E281" s="230" t="s">
        <v>567</v>
      </c>
      <c r="F281" s="231" t="s">
        <v>568</v>
      </c>
      <c r="G281" s="232" t="s">
        <v>269</v>
      </c>
      <c r="H281" s="233">
        <v>17.225000000000001</v>
      </c>
      <c r="I281" s="234"/>
      <c r="J281" s="235">
        <f>ROUND(I281*H281,2)</f>
        <v>0</v>
      </c>
      <c r="K281" s="231" t="s">
        <v>196</v>
      </c>
      <c r="L281" s="46"/>
      <c r="M281" s="236" t="s">
        <v>1</v>
      </c>
      <c r="N281" s="237" t="s">
        <v>48</v>
      </c>
      <c r="O281" s="93"/>
      <c r="P281" s="238">
        <f>O281*H281</f>
        <v>0</v>
      </c>
      <c r="Q281" s="238">
        <v>2.4705699999999999</v>
      </c>
      <c r="R281" s="238">
        <f>Q281*H281</f>
        <v>42.55556825</v>
      </c>
      <c r="S281" s="238">
        <v>0</v>
      </c>
      <c r="T281" s="239">
        <f>S281*H281</f>
        <v>0</v>
      </c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R281" s="240" t="s">
        <v>211</v>
      </c>
      <c r="AT281" s="240" t="s">
        <v>192</v>
      </c>
      <c r="AU281" s="240" t="s">
        <v>93</v>
      </c>
      <c r="AY281" s="18" t="s">
        <v>189</v>
      </c>
      <c r="BE281" s="241">
        <f>IF(N281="základní",J281,0)</f>
        <v>0</v>
      </c>
      <c r="BF281" s="241">
        <f>IF(N281="snížená",J281,0)</f>
        <v>0</v>
      </c>
      <c r="BG281" s="241">
        <f>IF(N281="zákl. přenesená",J281,0)</f>
        <v>0</v>
      </c>
      <c r="BH281" s="241">
        <f>IF(N281="sníž. přenesená",J281,0)</f>
        <v>0</v>
      </c>
      <c r="BI281" s="241">
        <f>IF(N281="nulová",J281,0)</f>
        <v>0</v>
      </c>
      <c r="BJ281" s="18" t="s">
        <v>91</v>
      </c>
      <c r="BK281" s="241">
        <f>ROUND(I281*H281,2)</f>
        <v>0</v>
      </c>
      <c r="BL281" s="18" t="s">
        <v>211</v>
      </c>
      <c r="BM281" s="240" t="s">
        <v>569</v>
      </c>
    </row>
    <row r="282" s="14" customFormat="1">
      <c r="A282" s="14"/>
      <c r="B282" s="265"/>
      <c r="C282" s="266"/>
      <c r="D282" s="242" t="s">
        <v>277</v>
      </c>
      <c r="E282" s="267" t="s">
        <v>1</v>
      </c>
      <c r="F282" s="268" t="s">
        <v>432</v>
      </c>
      <c r="G282" s="266"/>
      <c r="H282" s="267" t="s">
        <v>1</v>
      </c>
      <c r="I282" s="269"/>
      <c r="J282" s="266"/>
      <c r="K282" s="266"/>
      <c r="L282" s="270"/>
      <c r="M282" s="271"/>
      <c r="N282" s="272"/>
      <c r="O282" s="272"/>
      <c r="P282" s="272"/>
      <c r="Q282" s="272"/>
      <c r="R282" s="272"/>
      <c r="S282" s="272"/>
      <c r="T282" s="273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74" t="s">
        <v>277</v>
      </c>
      <c r="AU282" s="274" t="s">
        <v>93</v>
      </c>
      <c r="AV282" s="14" t="s">
        <v>91</v>
      </c>
      <c r="AW282" s="14" t="s">
        <v>38</v>
      </c>
      <c r="AX282" s="14" t="s">
        <v>83</v>
      </c>
      <c r="AY282" s="274" t="s">
        <v>189</v>
      </c>
    </row>
    <row r="283" s="13" customFormat="1">
      <c r="A283" s="13"/>
      <c r="B283" s="251"/>
      <c r="C283" s="252"/>
      <c r="D283" s="242" t="s">
        <v>277</v>
      </c>
      <c r="E283" s="275" t="s">
        <v>1</v>
      </c>
      <c r="F283" s="253" t="s">
        <v>570</v>
      </c>
      <c r="G283" s="252"/>
      <c r="H283" s="254">
        <v>17.225000000000001</v>
      </c>
      <c r="I283" s="255"/>
      <c r="J283" s="252"/>
      <c r="K283" s="252"/>
      <c r="L283" s="256"/>
      <c r="M283" s="257"/>
      <c r="N283" s="258"/>
      <c r="O283" s="258"/>
      <c r="P283" s="258"/>
      <c r="Q283" s="258"/>
      <c r="R283" s="258"/>
      <c r="S283" s="258"/>
      <c r="T283" s="259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60" t="s">
        <v>277</v>
      </c>
      <c r="AU283" s="260" t="s">
        <v>93</v>
      </c>
      <c r="AV283" s="13" t="s">
        <v>93</v>
      </c>
      <c r="AW283" s="13" t="s">
        <v>38</v>
      </c>
      <c r="AX283" s="13" t="s">
        <v>83</v>
      </c>
      <c r="AY283" s="260" t="s">
        <v>189</v>
      </c>
    </row>
    <row r="284" s="15" customFormat="1">
      <c r="A284" s="15"/>
      <c r="B284" s="276"/>
      <c r="C284" s="277"/>
      <c r="D284" s="242" t="s">
        <v>277</v>
      </c>
      <c r="E284" s="278" t="s">
        <v>1</v>
      </c>
      <c r="F284" s="279" t="s">
        <v>354</v>
      </c>
      <c r="G284" s="277"/>
      <c r="H284" s="280">
        <v>17.225000000000001</v>
      </c>
      <c r="I284" s="281"/>
      <c r="J284" s="277"/>
      <c r="K284" s="277"/>
      <c r="L284" s="282"/>
      <c r="M284" s="283"/>
      <c r="N284" s="284"/>
      <c r="O284" s="284"/>
      <c r="P284" s="284"/>
      <c r="Q284" s="284"/>
      <c r="R284" s="284"/>
      <c r="S284" s="284"/>
      <c r="T284" s="28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T284" s="286" t="s">
        <v>277</v>
      </c>
      <c r="AU284" s="286" t="s">
        <v>93</v>
      </c>
      <c r="AV284" s="15" t="s">
        <v>211</v>
      </c>
      <c r="AW284" s="15" t="s">
        <v>38</v>
      </c>
      <c r="AX284" s="15" t="s">
        <v>91</v>
      </c>
      <c r="AY284" s="286" t="s">
        <v>189</v>
      </c>
    </row>
    <row r="285" s="2" customFormat="1" ht="16.5" customHeight="1">
      <c r="A285" s="40"/>
      <c r="B285" s="41"/>
      <c r="C285" s="229" t="s">
        <v>571</v>
      </c>
      <c r="D285" s="229" t="s">
        <v>192</v>
      </c>
      <c r="E285" s="230" t="s">
        <v>572</v>
      </c>
      <c r="F285" s="231" t="s">
        <v>573</v>
      </c>
      <c r="G285" s="232" t="s">
        <v>262</v>
      </c>
      <c r="H285" s="233">
        <v>139.09999999999999</v>
      </c>
      <c r="I285" s="234"/>
      <c r="J285" s="235">
        <f>ROUND(I285*H285,2)</f>
        <v>0</v>
      </c>
      <c r="K285" s="231" t="s">
        <v>196</v>
      </c>
      <c r="L285" s="46"/>
      <c r="M285" s="236" t="s">
        <v>1</v>
      </c>
      <c r="N285" s="237" t="s">
        <v>48</v>
      </c>
      <c r="O285" s="93"/>
      <c r="P285" s="238">
        <f>O285*H285</f>
        <v>0</v>
      </c>
      <c r="Q285" s="238">
        <v>0.025190000000000001</v>
      </c>
      <c r="R285" s="238">
        <f>Q285*H285</f>
        <v>3.5039289999999998</v>
      </c>
      <c r="S285" s="238">
        <v>0</v>
      </c>
      <c r="T285" s="239">
        <f>S285*H285</f>
        <v>0</v>
      </c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R285" s="240" t="s">
        <v>211</v>
      </c>
      <c r="AT285" s="240" t="s">
        <v>192</v>
      </c>
      <c r="AU285" s="240" t="s">
        <v>93</v>
      </c>
      <c r="AY285" s="18" t="s">
        <v>189</v>
      </c>
      <c r="BE285" s="241">
        <f>IF(N285="základní",J285,0)</f>
        <v>0</v>
      </c>
      <c r="BF285" s="241">
        <f>IF(N285="snížená",J285,0)</f>
        <v>0</v>
      </c>
      <c r="BG285" s="241">
        <f>IF(N285="zákl. přenesená",J285,0)</f>
        <v>0</v>
      </c>
      <c r="BH285" s="241">
        <f>IF(N285="sníž. přenesená",J285,0)</f>
        <v>0</v>
      </c>
      <c r="BI285" s="241">
        <f>IF(N285="nulová",J285,0)</f>
        <v>0</v>
      </c>
      <c r="BJ285" s="18" t="s">
        <v>91</v>
      </c>
      <c r="BK285" s="241">
        <f>ROUND(I285*H285,2)</f>
        <v>0</v>
      </c>
      <c r="BL285" s="18" t="s">
        <v>211</v>
      </c>
      <c r="BM285" s="240" t="s">
        <v>574</v>
      </c>
    </row>
    <row r="286" s="14" customFormat="1">
      <c r="A286" s="14"/>
      <c r="B286" s="265"/>
      <c r="C286" s="266"/>
      <c r="D286" s="242" t="s">
        <v>277</v>
      </c>
      <c r="E286" s="267" t="s">
        <v>1</v>
      </c>
      <c r="F286" s="268" t="s">
        <v>432</v>
      </c>
      <c r="G286" s="266"/>
      <c r="H286" s="267" t="s">
        <v>1</v>
      </c>
      <c r="I286" s="269"/>
      <c r="J286" s="266"/>
      <c r="K286" s="266"/>
      <c r="L286" s="270"/>
      <c r="M286" s="271"/>
      <c r="N286" s="272"/>
      <c r="O286" s="272"/>
      <c r="P286" s="272"/>
      <c r="Q286" s="272"/>
      <c r="R286" s="272"/>
      <c r="S286" s="272"/>
      <c r="T286" s="273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74" t="s">
        <v>277</v>
      </c>
      <c r="AU286" s="274" t="s">
        <v>93</v>
      </c>
      <c r="AV286" s="14" t="s">
        <v>91</v>
      </c>
      <c r="AW286" s="14" t="s">
        <v>38</v>
      </c>
      <c r="AX286" s="14" t="s">
        <v>83</v>
      </c>
      <c r="AY286" s="274" t="s">
        <v>189</v>
      </c>
    </row>
    <row r="287" s="13" customFormat="1">
      <c r="A287" s="13"/>
      <c r="B287" s="251"/>
      <c r="C287" s="252"/>
      <c r="D287" s="242" t="s">
        <v>277</v>
      </c>
      <c r="E287" s="275" t="s">
        <v>1</v>
      </c>
      <c r="F287" s="253" t="s">
        <v>575</v>
      </c>
      <c r="G287" s="252"/>
      <c r="H287" s="254">
        <v>139.09999999999999</v>
      </c>
      <c r="I287" s="255"/>
      <c r="J287" s="252"/>
      <c r="K287" s="252"/>
      <c r="L287" s="256"/>
      <c r="M287" s="257"/>
      <c r="N287" s="258"/>
      <c r="O287" s="258"/>
      <c r="P287" s="258"/>
      <c r="Q287" s="258"/>
      <c r="R287" s="258"/>
      <c r="S287" s="258"/>
      <c r="T287" s="259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60" t="s">
        <v>277</v>
      </c>
      <c r="AU287" s="260" t="s">
        <v>93</v>
      </c>
      <c r="AV287" s="13" t="s">
        <v>93</v>
      </c>
      <c r="AW287" s="13" t="s">
        <v>38</v>
      </c>
      <c r="AX287" s="13" t="s">
        <v>83</v>
      </c>
      <c r="AY287" s="260" t="s">
        <v>189</v>
      </c>
    </row>
    <row r="288" s="15" customFormat="1">
      <c r="A288" s="15"/>
      <c r="B288" s="276"/>
      <c r="C288" s="277"/>
      <c r="D288" s="242" t="s">
        <v>277</v>
      </c>
      <c r="E288" s="278" t="s">
        <v>1</v>
      </c>
      <c r="F288" s="279" t="s">
        <v>354</v>
      </c>
      <c r="G288" s="277"/>
      <c r="H288" s="280">
        <v>139.09999999999999</v>
      </c>
      <c r="I288" s="281"/>
      <c r="J288" s="277"/>
      <c r="K288" s="277"/>
      <c r="L288" s="282"/>
      <c r="M288" s="283"/>
      <c r="N288" s="284"/>
      <c r="O288" s="284"/>
      <c r="P288" s="284"/>
      <c r="Q288" s="284"/>
      <c r="R288" s="284"/>
      <c r="S288" s="284"/>
      <c r="T288" s="28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T288" s="286" t="s">
        <v>277</v>
      </c>
      <c r="AU288" s="286" t="s">
        <v>93</v>
      </c>
      <c r="AV288" s="15" t="s">
        <v>211</v>
      </c>
      <c r="AW288" s="15" t="s">
        <v>38</v>
      </c>
      <c r="AX288" s="15" t="s">
        <v>91</v>
      </c>
      <c r="AY288" s="286" t="s">
        <v>189</v>
      </c>
    </row>
    <row r="289" s="2" customFormat="1" ht="16.5" customHeight="1">
      <c r="A289" s="40"/>
      <c r="B289" s="41"/>
      <c r="C289" s="229" t="s">
        <v>576</v>
      </c>
      <c r="D289" s="229" t="s">
        <v>192</v>
      </c>
      <c r="E289" s="230" t="s">
        <v>577</v>
      </c>
      <c r="F289" s="231" t="s">
        <v>578</v>
      </c>
      <c r="G289" s="232" t="s">
        <v>262</v>
      </c>
      <c r="H289" s="233">
        <v>139.09999999999999</v>
      </c>
      <c r="I289" s="234"/>
      <c r="J289" s="235">
        <f>ROUND(I289*H289,2)</f>
        <v>0</v>
      </c>
      <c r="K289" s="231" t="s">
        <v>196</v>
      </c>
      <c r="L289" s="46"/>
      <c r="M289" s="236" t="s">
        <v>1</v>
      </c>
      <c r="N289" s="237" t="s">
        <v>48</v>
      </c>
      <c r="O289" s="93"/>
      <c r="P289" s="238">
        <f>O289*H289</f>
        <v>0</v>
      </c>
      <c r="Q289" s="238">
        <v>0</v>
      </c>
      <c r="R289" s="238">
        <f>Q289*H289</f>
        <v>0</v>
      </c>
      <c r="S289" s="238">
        <v>0</v>
      </c>
      <c r="T289" s="239">
        <f>S289*H289</f>
        <v>0</v>
      </c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R289" s="240" t="s">
        <v>211</v>
      </c>
      <c r="AT289" s="240" t="s">
        <v>192</v>
      </c>
      <c r="AU289" s="240" t="s">
        <v>93</v>
      </c>
      <c r="AY289" s="18" t="s">
        <v>189</v>
      </c>
      <c r="BE289" s="241">
        <f>IF(N289="základní",J289,0)</f>
        <v>0</v>
      </c>
      <c r="BF289" s="241">
        <f>IF(N289="snížená",J289,0)</f>
        <v>0</v>
      </c>
      <c r="BG289" s="241">
        <f>IF(N289="zákl. přenesená",J289,0)</f>
        <v>0</v>
      </c>
      <c r="BH289" s="241">
        <f>IF(N289="sníž. přenesená",J289,0)</f>
        <v>0</v>
      </c>
      <c r="BI289" s="241">
        <f>IF(N289="nulová",J289,0)</f>
        <v>0</v>
      </c>
      <c r="BJ289" s="18" t="s">
        <v>91</v>
      </c>
      <c r="BK289" s="241">
        <f>ROUND(I289*H289,2)</f>
        <v>0</v>
      </c>
      <c r="BL289" s="18" t="s">
        <v>211</v>
      </c>
      <c r="BM289" s="240" t="s">
        <v>579</v>
      </c>
    </row>
    <row r="290" s="2" customFormat="1" ht="16.5" customHeight="1">
      <c r="A290" s="40"/>
      <c r="B290" s="41"/>
      <c r="C290" s="229" t="s">
        <v>580</v>
      </c>
      <c r="D290" s="229" t="s">
        <v>192</v>
      </c>
      <c r="E290" s="230" t="s">
        <v>581</v>
      </c>
      <c r="F290" s="231" t="s">
        <v>582</v>
      </c>
      <c r="G290" s="232" t="s">
        <v>302</v>
      </c>
      <c r="H290" s="233">
        <v>0.074999999999999997</v>
      </c>
      <c r="I290" s="234"/>
      <c r="J290" s="235">
        <f>ROUND(I290*H290,2)</f>
        <v>0</v>
      </c>
      <c r="K290" s="231" t="s">
        <v>196</v>
      </c>
      <c r="L290" s="46"/>
      <c r="M290" s="236" t="s">
        <v>1</v>
      </c>
      <c r="N290" s="237" t="s">
        <v>48</v>
      </c>
      <c r="O290" s="93"/>
      <c r="P290" s="238">
        <f>O290*H290</f>
        <v>0</v>
      </c>
      <c r="Q290" s="238">
        <v>1.0900000000000001</v>
      </c>
      <c r="R290" s="238">
        <f>Q290*H290</f>
        <v>0.081750000000000003</v>
      </c>
      <c r="S290" s="238">
        <v>0</v>
      </c>
      <c r="T290" s="239">
        <f>S290*H290</f>
        <v>0</v>
      </c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R290" s="240" t="s">
        <v>211</v>
      </c>
      <c r="AT290" s="240" t="s">
        <v>192</v>
      </c>
      <c r="AU290" s="240" t="s">
        <v>93</v>
      </c>
      <c r="AY290" s="18" t="s">
        <v>189</v>
      </c>
      <c r="BE290" s="241">
        <f>IF(N290="základní",J290,0)</f>
        <v>0</v>
      </c>
      <c r="BF290" s="241">
        <f>IF(N290="snížená",J290,0)</f>
        <v>0</v>
      </c>
      <c r="BG290" s="241">
        <f>IF(N290="zákl. přenesená",J290,0)</f>
        <v>0</v>
      </c>
      <c r="BH290" s="241">
        <f>IF(N290="sníž. přenesená",J290,0)</f>
        <v>0</v>
      </c>
      <c r="BI290" s="241">
        <f>IF(N290="nulová",J290,0)</f>
        <v>0</v>
      </c>
      <c r="BJ290" s="18" t="s">
        <v>91</v>
      </c>
      <c r="BK290" s="241">
        <f>ROUND(I290*H290,2)</f>
        <v>0</v>
      </c>
      <c r="BL290" s="18" t="s">
        <v>211</v>
      </c>
      <c r="BM290" s="240" t="s">
        <v>583</v>
      </c>
    </row>
    <row r="291" s="2" customFormat="1" ht="16.5" customHeight="1">
      <c r="A291" s="40"/>
      <c r="B291" s="41"/>
      <c r="C291" s="229" t="s">
        <v>584</v>
      </c>
      <c r="D291" s="229" t="s">
        <v>192</v>
      </c>
      <c r="E291" s="230" t="s">
        <v>585</v>
      </c>
      <c r="F291" s="231" t="s">
        <v>586</v>
      </c>
      <c r="G291" s="232" t="s">
        <v>302</v>
      </c>
      <c r="H291" s="233">
        <v>1.0389999999999999</v>
      </c>
      <c r="I291" s="234"/>
      <c r="J291" s="235">
        <f>ROUND(I291*H291,2)</f>
        <v>0</v>
      </c>
      <c r="K291" s="231" t="s">
        <v>303</v>
      </c>
      <c r="L291" s="46"/>
      <c r="M291" s="236" t="s">
        <v>1</v>
      </c>
      <c r="N291" s="237" t="s">
        <v>48</v>
      </c>
      <c r="O291" s="93"/>
      <c r="P291" s="238">
        <f>O291*H291</f>
        <v>0</v>
      </c>
      <c r="Q291" s="238">
        <v>1.0461400000000001</v>
      </c>
      <c r="R291" s="238">
        <f>Q291*H291</f>
        <v>1.08693946</v>
      </c>
      <c r="S291" s="238">
        <v>0</v>
      </c>
      <c r="T291" s="239">
        <f>S291*H291</f>
        <v>0</v>
      </c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R291" s="240" t="s">
        <v>211</v>
      </c>
      <c r="AT291" s="240" t="s">
        <v>192</v>
      </c>
      <c r="AU291" s="240" t="s">
        <v>93</v>
      </c>
      <c r="AY291" s="18" t="s">
        <v>189</v>
      </c>
      <c r="BE291" s="241">
        <f>IF(N291="základní",J291,0)</f>
        <v>0</v>
      </c>
      <c r="BF291" s="241">
        <f>IF(N291="snížená",J291,0)</f>
        <v>0</v>
      </c>
      <c r="BG291" s="241">
        <f>IF(N291="zákl. přenesená",J291,0)</f>
        <v>0</v>
      </c>
      <c r="BH291" s="241">
        <f>IF(N291="sníž. přenesená",J291,0)</f>
        <v>0</v>
      </c>
      <c r="BI291" s="241">
        <f>IF(N291="nulová",J291,0)</f>
        <v>0</v>
      </c>
      <c r="BJ291" s="18" t="s">
        <v>91</v>
      </c>
      <c r="BK291" s="241">
        <f>ROUND(I291*H291,2)</f>
        <v>0</v>
      </c>
      <c r="BL291" s="18" t="s">
        <v>211</v>
      </c>
      <c r="BM291" s="240" t="s">
        <v>587</v>
      </c>
    </row>
    <row r="292" s="2" customFormat="1" ht="16.5" customHeight="1">
      <c r="A292" s="40"/>
      <c r="B292" s="41"/>
      <c r="C292" s="229" t="s">
        <v>588</v>
      </c>
      <c r="D292" s="229" t="s">
        <v>192</v>
      </c>
      <c r="E292" s="230" t="s">
        <v>589</v>
      </c>
      <c r="F292" s="231" t="s">
        <v>590</v>
      </c>
      <c r="G292" s="232" t="s">
        <v>262</v>
      </c>
      <c r="H292" s="233">
        <v>71.945999999999998</v>
      </c>
      <c r="I292" s="234"/>
      <c r="J292" s="235">
        <f>ROUND(I292*H292,2)</f>
        <v>0</v>
      </c>
      <c r="K292" s="231" t="s">
        <v>196</v>
      </c>
      <c r="L292" s="46"/>
      <c r="M292" s="236" t="s">
        <v>1</v>
      </c>
      <c r="N292" s="237" t="s">
        <v>48</v>
      </c>
      <c r="O292" s="93"/>
      <c r="P292" s="238">
        <f>O292*H292</f>
        <v>0</v>
      </c>
      <c r="Q292" s="238">
        <v>0.068430000000000005</v>
      </c>
      <c r="R292" s="238">
        <f>Q292*H292</f>
        <v>4.9232647800000002</v>
      </c>
      <c r="S292" s="238">
        <v>0</v>
      </c>
      <c r="T292" s="239">
        <f>S292*H292</f>
        <v>0</v>
      </c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R292" s="240" t="s">
        <v>211</v>
      </c>
      <c r="AT292" s="240" t="s">
        <v>192</v>
      </c>
      <c r="AU292" s="240" t="s">
        <v>93</v>
      </c>
      <c r="AY292" s="18" t="s">
        <v>189</v>
      </c>
      <c r="BE292" s="241">
        <f>IF(N292="základní",J292,0)</f>
        <v>0</v>
      </c>
      <c r="BF292" s="241">
        <f>IF(N292="snížená",J292,0)</f>
        <v>0</v>
      </c>
      <c r="BG292" s="241">
        <f>IF(N292="zákl. přenesená",J292,0)</f>
        <v>0</v>
      </c>
      <c r="BH292" s="241">
        <f>IF(N292="sníž. přenesená",J292,0)</f>
        <v>0</v>
      </c>
      <c r="BI292" s="241">
        <f>IF(N292="nulová",J292,0)</f>
        <v>0</v>
      </c>
      <c r="BJ292" s="18" t="s">
        <v>91</v>
      </c>
      <c r="BK292" s="241">
        <f>ROUND(I292*H292,2)</f>
        <v>0</v>
      </c>
      <c r="BL292" s="18" t="s">
        <v>211</v>
      </c>
      <c r="BM292" s="240" t="s">
        <v>591</v>
      </c>
    </row>
    <row r="293" s="14" customFormat="1">
      <c r="A293" s="14"/>
      <c r="B293" s="265"/>
      <c r="C293" s="266"/>
      <c r="D293" s="242" t="s">
        <v>277</v>
      </c>
      <c r="E293" s="267" t="s">
        <v>1</v>
      </c>
      <c r="F293" s="268" t="s">
        <v>482</v>
      </c>
      <c r="G293" s="266"/>
      <c r="H293" s="267" t="s">
        <v>1</v>
      </c>
      <c r="I293" s="269"/>
      <c r="J293" s="266"/>
      <c r="K293" s="266"/>
      <c r="L293" s="270"/>
      <c r="M293" s="271"/>
      <c r="N293" s="272"/>
      <c r="O293" s="272"/>
      <c r="P293" s="272"/>
      <c r="Q293" s="272"/>
      <c r="R293" s="272"/>
      <c r="S293" s="272"/>
      <c r="T293" s="273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74" t="s">
        <v>277</v>
      </c>
      <c r="AU293" s="274" t="s">
        <v>93</v>
      </c>
      <c r="AV293" s="14" t="s">
        <v>91</v>
      </c>
      <c r="AW293" s="14" t="s">
        <v>38</v>
      </c>
      <c r="AX293" s="14" t="s">
        <v>83</v>
      </c>
      <c r="AY293" s="274" t="s">
        <v>189</v>
      </c>
    </row>
    <row r="294" s="13" customFormat="1">
      <c r="A294" s="13"/>
      <c r="B294" s="251"/>
      <c r="C294" s="252"/>
      <c r="D294" s="242" t="s">
        <v>277</v>
      </c>
      <c r="E294" s="275" t="s">
        <v>1</v>
      </c>
      <c r="F294" s="253" t="s">
        <v>592</v>
      </c>
      <c r="G294" s="252"/>
      <c r="H294" s="254">
        <v>71.945999999999998</v>
      </c>
      <c r="I294" s="255"/>
      <c r="J294" s="252"/>
      <c r="K294" s="252"/>
      <c r="L294" s="256"/>
      <c r="M294" s="257"/>
      <c r="N294" s="258"/>
      <c r="O294" s="258"/>
      <c r="P294" s="258"/>
      <c r="Q294" s="258"/>
      <c r="R294" s="258"/>
      <c r="S294" s="258"/>
      <c r="T294" s="259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60" t="s">
        <v>277</v>
      </c>
      <c r="AU294" s="260" t="s">
        <v>93</v>
      </c>
      <c r="AV294" s="13" t="s">
        <v>93</v>
      </c>
      <c r="AW294" s="13" t="s">
        <v>38</v>
      </c>
      <c r="AX294" s="13" t="s">
        <v>83</v>
      </c>
      <c r="AY294" s="260" t="s">
        <v>189</v>
      </c>
    </row>
    <row r="295" s="15" customFormat="1">
      <c r="A295" s="15"/>
      <c r="B295" s="276"/>
      <c r="C295" s="277"/>
      <c r="D295" s="242" t="s">
        <v>277</v>
      </c>
      <c r="E295" s="278" t="s">
        <v>1</v>
      </c>
      <c r="F295" s="279" t="s">
        <v>354</v>
      </c>
      <c r="G295" s="277"/>
      <c r="H295" s="280">
        <v>71.945999999999998</v>
      </c>
      <c r="I295" s="281"/>
      <c r="J295" s="277"/>
      <c r="K295" s="277"/>
      <c r="L295" s="282"/>
      <c r="M295" s="283"/>
      <c r="N295" s="284"/>
      <c r="O295" s="284"/>
      <c r="P295" s="284"/>
      <c r="Q295" s="284"/>
      <c r="R295" s="284"/>
      <c r="S295" s="284"/>
      <c r="T295" s="28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T295" s="286" t="s">
        <v>277</v>
      </c>
      <c r="AU295" s="286" t="s">
        <v>93</v>
      </c>
      <c r="AV295" s="15" t="s">
        <v>211</v>
      </c>
      <c r="AW295" s="15" t="s">
        <v>38</v>
      </c>
      <c r="AX295" s="15" t="s">
        <v>91</v>
      </c>
      <c r="AY295" s="286" t="s">
        <v>189</v>
      </c>
    </row>
    <row r="296" s="2" customFormat="1" ht="16.5" customHeight="1">
      <c r="A296" s="40"/>
      <c r="B296" s="41"/>
      <c r="C296" s="229" t="s">
        <v>593</v>
      </c>
      <c r="D296" s="229" t="s">
        <v>192</v>
      </c>
      <c r="E296" s="230" t="s">
        <v>594</v>
      </c>
      <c r="F296" s="231" t="s">
        <v>595</v>
      </c>
      <c r="G296" s="232" t="s">
        <v>262</v>
      </c>
      <c r="H296" s="233">
        <v>105.395</v>
      </c>
      <c r="I296" s="234"/>
      <c r="J296" s="235">
        <f>ROUND(I296*H296,2)</f>
        <v>0</v>
      </c>
      <c r="K296" s="231" t="s">
        <v>196</v>
      </c>
      <c r="L296" s="46"/>
      <c r="M296" s="236" t="s">
        <v>1</v>
      </c>
      <c r="N296" s="237" t="s">
        <v>48</v>
      </c>
      <c r="O296" s="93"/>
      <c r="P296" s="238">
        <f>O296*H296</f>
        <v>0</v>
      </c>
      <c r="Q296" s="238">
        <v>0.087309999999999999</v>
      </c>
      <c r="R296" s="238">
        <f>Q296*H296</f>
        <v>9.2020374499999988</v>
      </c>
      <c r="S296" s="238">
        <v>0</v>
      </c>
      <c r="T296" s="239">
        <f>S296*H296</f>
        <v>0</v>
      </c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R296" s="240" t="s">
        <v>211</v>
      </c>
      <c r="AT296" s="240" t="s">
        <v>192</v>
      </c>
      <c r="AU296" s="240" t="s">
        <v>93</v>
      </c>
      <c r="AY296" s="18" t="s">
        <v>189</v>
      </c>
      <c r="BE296" s="241">
        <f>IF(N296="základní",J296,0)</f>
        <v>0</v>
      </c>
      <c r="BF296" s="241">
        <f>IF(N296="snížená",J296,0)</f>
        <v>0</v>
      </c>
      <c r="BG296" s="241">
        <f>IF(N296="zákl. přenesená",J296,0)</f>
        <v>0</v>
      </c>
      <c r="BH296" s="241">
        <f>IF(N296="sníž. přenesená",J296,0)</f>
        <v>0</v>
      </c>
      <c r="BI296" s="241">
        <f>IF(N296="nulová",J296,0)</f>
        <v>0</v>
      </c>
      <c r="BJ296" s="18" t="s">
        <v>91</v>
      </c>
      <c r="BK296" s="241">
        <f>ROUND(I296*H296,2)</f>
        <v>0</v>
      </c>
      <c r="BL296" s="18" t="s">
        <v>211</v>
      </c>
      <c r="BM296" s="240" t="s">
        <v>596</v>
      </c>
    </row>
    <row r="297" s="14" customFormat="1">
      <c r="A297" s="14"/>
      <c r="B297" s="265"/>
      <c r="C297" s="266"/>
      <c r="D297" s="242" t="s">
        <v>277</v>
      </c>
      <c r="E297" s="267" t="s">
        <v>1</v>
      </c>
      <c r="F297" s="268" t="s">
        <v>482</v>
      </c>
      <c r="G297" s="266"/>
      <c r="H297" s="267" t="s">
        <v>1</v>
      </c>
      <c r="I297" s="269"/>
      <c r="J297" s="266"/>
      <c r="K297" s="266"/>
      <c r="L297" s="270"/>
      <c r="M297" s="271"/>
      <c r="N297" s="272"/>
      <c r="O297" s="272"/>
      <c r="P297" s="272"/>
      <c r="Q297" s="272"/>
      <c r="R297" s="272"/>
      <c r="S297" s="272"/>
      <c r="T297" s="273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74" t="s">
        <v>277</v>
      </c>
      <c r="AU297" s="274" t="s">
        <v>93</v>
      </c>
      <c r="AV297" s="14" t="s">
        <v>91</v>
      </c>
      <c r="AW297" s="14" t="s">
        <v>38</v>
      </c>
      <c r="AX297" s="14" t="s">
        <v>83</v>
      </c>
      <c r="AY297" s="274" t="s">
        <v>189</v>
      </c>
    </row>
    <row r="298" s="13" customFormat="1">
      <c r="A298" s="13"/>
      <c r="B298" s="251"/>
      <c r="C298" s="252"/>
      <c r="D298" s="242" t="s">
        <v>277</v>
      </c>
      <c r="E298" s="275" t="s">
        <v>1</v>
      </c>
      <c r="F298" s="253" t="s">
        <v>597</v>
      </c>
      <c r="G298" s="252"/>
      <c r="H298" s="254">
        <v>105.395</v>
      </c>
      <c r="I298" s="255"/>
      <c r="J298" s="252"/>
      <c r="K298" s="252"/>
      <c r="L298" s="256"/>
      <c r="M298" s="257"/>
      <c r="N298" s="258"/>
      <c r="O298" s="258"/>
      <c r="P298" s="258"/>
      <c r="Q298" s="258"/>
      <c r="R298" s="258"/>
      <c r="S298" s="258"/>
      <c r="T298" s="259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60" t="s">
        <v>277</v>
      </c>
      <c r="AU298" s="260" t="s">
        <v>93</v>
      </c>
      <c r="AV298" s="13" t="s">
        <v>93</v>
      </c>
      <c r="AW298" s="13" t="s">
        <v>38</v>
      </c>
      <c r="AX298" s="13" t="s">
        <v>83</v>
      </c>
      <c r="AY298" s="260" t="s">
        <v>189</v>
      </c>
    </row>
    <row r="299" s="15" customFormat="1">
      <c r="A299" s="15"/>
      <c r="B299" s="276"/>
      <c r="C299" s="277"/>
      <c r="D299" s="242" t="s">
        <v>277</v>
      </c>
      <c r="E299" s="278" t="s">
        <v>1</v>
      </c>
      <c r="F299" s="279" t="s">
        <v>354</v>
      </c>
      <c r="G299" s="277"/>
      <c r="H299" s="280">
        <v>105.395</v>
      </c>
      <c r="I299" s="281"/>
      <c r="J299" s="277"/>
      <c r="K299" s="277"/>
      <c r="L299" s="282"/>
      <c r="M299" s="283"/>
      <c r="N299" s="284"/>
      <c r="O299" s="284"/>
      <c r="P299" s="284"/>
      <c r="Q299" s="284"/>
      <c r="R299" s="284"/>
      <c r="S299" s="284"/>
      <c r="T299" s="28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T299" s="286" t="s">
        <v>277</v>
      </c>
      <c r="AU299" s="286" t="s">
        <v>93</v>
      </c>
      <c r="AV299" s="15" t="s">
        <v>211</v>
      </c>
      <c r="AW299" s="15" t="s">
        <v>38</v>
      </c>
      <c r="AX299" s="15" t="s">
        <v>91</v>
      </c>
      <c r="AY299" s="286" t="s">
        <v>189</v>
      </c>
    </row>
    <row r="300" s="2" customFormat="1" ht="16.5" customHeight="1">
      <c r="A300" s="40"/>
      <c r="B300" s="41"/>
      <c r="C300" s="229" t="s">
        <v>598</v>
      </c>
      <c r="D300" s="229" t="s">
        <v>192</v>
      </c>
      <c r="E300" s="230" t="s">
        <v>599</v>
      </c>
      <c r="F300" s="231" t="s">
        <v>600</v>
      </c>
      <c r="G300" s="232" t="s">
        <v>262</v>
      </c>
      <c r="H300" s="233">
        <v>346.95999999999998</v>
      </c>
      <c r="I300" s="234"/>
      <c r="J300" s="235">
        <f>ROUND(I300*H300,2)</f>
        <v>0</v>
      </c>
      <c r="K300" s="231" t="s">
        <v>196</v>
      </c>
      <c r="L300" s="46"/>
      <c r="M300" s="236" t="s">
        <v>1</v>
      </c>
      <c r="N300" s="237" t="s">
        <v>48</v>
      </c>
      <c r="O300" s="93"/>
      <c r="P300" s="238">
        <f>O300*H300</f>
        <v>0</v>
      </c>
      <c r="Q300" s="238">
        <v>0.10445</v>
      </c>
      <c r="R300" s="238">
        <f>Q300*H300</f>
        <v>36.239972000000002</v>
      </c>
      <c r="S300" s="238">
        <v>0</v>
      </c>
      <c r="T300" s="239">
        <f>S300*H300</f>
        <v>0</v>
      </c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R300" s="240" t="s">
        <v>211</v>
      </c>
      <c r="AT300" s="240" t="s">
        <v>192</v>
      </c>
      <c r="AU300" s="240" t="s">
        <v>93</v>
      </c>
      <c r="AY300" s="18" t="s">
        <v>189</v>
      </c>
      <c r="BE300" s="241">
        <f>IF(N300="základní",J300,0)</f>
        <v>0</v>
      </c>
      <c r="BF300" s="241">
        <f>IF(N300="snížená",J300,0)</f>
        <v>0</v>
      </c>
      <c r="BG300" s="241">
        <f>IF(N300="zákl. přenesená",J300,0)</f>
        <v>0</v>
      </c>
      <c r="BH300" s="241">
        <f>IF(N300="sníž. přenesená",J300,0)</f>
        <v>0</v>
      </c>
      <c r="BI300" s="241">
        <f>IF(N300="nulová",J300,0)</f>
        <v>0</v>
      </c>
      <c r="BJ300" s="18" t="s">
        <v>91</v>
      </c>
      <c r="BK300" s="241">
        <f>ROUND(I300*H300,2)</f>
        <v>0</v>
      </c>
      <c r="BL300" s="18" t="s">
        <v>211</v>
      </c>
      <c r="BM300" s="240" t="s">
        <v>601</v>
      </c>
    </row>
    <row r="301" s="14" customFormat="1">
      <c r="A301" s="14"/>
      <c r="B301" s="265"/>
      <c r="C301" s="266"/>
      <c r="D301" s="242" t="s">
        <v>277</v>
      </c>
      <c r="E301" s="267" t="s">
        <v>1</v>
      </c>
      <c r="F301" s="268" t="s">
        <v>482</v>
      </c>
      <c r="G301" s="266"/>
      <c r="H301" s="267" t="s">
        <v>1</v>
      </c>
      <c r="I301" s="269"/>
      <c r="J301" s="266"/>
      <c r="K301" s="266"/>
      <c r="L301" s="270"/>
      <c r="M301" s="271"/>
      <c r="N301" s="272"/>
      <c r="O301" s="272"/>
      <c r="P301" s="272"/>
      <c r="Q301" s="272"/>
      <c r="R301" s="272"/>
      <c r="S301" s="272"/>
      <c r="T301" s="273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74" t="s">
        <v>277</v>
      </c>
      <c r="AU301" s="274" t="s">
        <v>93</v>
      </c>
      <c r="AV301" s="14" t="s">
        <v>91</v>
      </c>
      <c r="AW301" s="14" t="s">
        <v>38</v>
      </c>
      <c r="AX301" s="14" t="s">
        <v>83</v>
      </c>
      <c r="AY301" s="274" t="s">
        <v>189</v>
      </c>
    </row>
    <row r="302" s="13" customFormat="1">
      <c r="A302" s="13"/>
      <c r="B302" s="251"/>
      <c r="C302" s="252"/>
      <c r="D302" s="242" t="s">
        <v>277</v>
      </c>
      <c r="E302" s="275" t="s">
        <v>1</v>
      </c>
      <c r="F302" s="253" t="s">
        <v>602</v>
      </c>
      <c r="G302" s="252"/>
      <c r="H302" s="254">
        <v>346.95999999999998</v>
      </c>
      <c r="I302" s="255"/>
      <c r="J302" s="252"/>
      <c r="K302" s="252"/>
      <c r="L302" s="256"/>
      <c r="M302" s="257"/>
      <c r="N302" s="258"/>
      <c r="O302" s="258"/>
      <c r="P302" s="258"/>
      <c r="Q302" s="258"/>
      <c r="R302" s="258"/>
      <c r="S302" s="258"/>
      <c r="T302" s="259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60" t="s">
        <v>277</v>
      </c>
      <c r="AU302" s="260" t="s">
        <v>93</v>
      </c>
      <c r="AV302" s="13" t="s">
        <v>93</v>
      </c>
      <c r="AW302" s="13" t="s">
        <v>38</v>
      </c>
      <c r="AX302" s="13" t="s">
        <v>83</v>
      </c>
      <c r="AY302" s="260" t="s">
        <v>189</v>
      </c>
    </row>
    <row r="303" s="15" customFormat="1">
      <c r="A303" s="15"/>
      <c r="B303" s="276"/>
      <c r="C303" s="277"/>
      <c r="D303" s="242" t="s">
        <v>277</v>
      </c>
      <c r="E303" s="278" t="s">
        <v>1</v>
      </c>
      <c r="F303" s="279" t="s">
        <v>354</v>
      </c>
      <c r="G303" s="277"/>
      <c r="H303" s="280">
        <v>346.95999999999998</v>
      </c>
      <c r="I303" s="281"/>
      <c r="J303" s="277"/>
      <c r="K303" s="277"/>
      <c r="L303" s="282"/>
      <c r="M303" s="283"/>
      <c r="N303" s="284"/>
      <c r="O303" s="284"/>
      <c r="P303" s="284"/>
      <c r="Q303" s="284"/>
      <c r="R303" s="284"/>
      <c r="S303" s="284"/>
      <c r="T303" s="285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T303" s="286" t="s">
        <v>277</v>
      </c>
      <c r="AU303" s="286" t="s">
        <v>93</v>
      </c>
      <c r="AV303" s="15" t="s">
        <v>211</v>
      </c>
      <c r="AW303" s="15" t="s">
        <v>38</v>
      </c>
      <c r="AX303" s="15" t="s">
        <v>91</v>
      </c>
      <c r="AY303" s="286" t="s">
        <v>189</v>
      </c>
    </row>
    <row r="304" s="12" customFormat="1" ht="22.8" customHeight="1">
      <c r="A304" s="12"/>
      <c r="B304" s="213"/>
      <c r="C304" s="214"/>
      <c r="D304" s="215" t="s">
        <v>82</v>
      </c>
      <c r="E304" s="227" t="s">
        <v>211</v>
      </c>
      <c r="F304" s="227" t="s">
        <v>603</v>
      </c>
      <c r="G304" s="214"/>
      <c r="H304" s="214"/>
      <c r="I304" s="217"/>
      <c r="J304" s="228">
        <f>BK304</f>
        <v>0</v>
      </c>
      <c r="K304" s="214"/>
      <c r="L304" s="219"/>
      <c r="M304" s="220"/>
      <c r="N304" s="221"/>
      <c r="O304" s="221"/>
      <c r="P304" s="222">
        <f>SUM(P305:P398)</f>
        <v>0</v>
      </c>
      <c r="Q304" s="221"/>
      <c r="R304" s="222">
        <f>SUM(R305:R398)</f>
        <v>513.3397708</v>
      </c>
      <c r="S304" s="221"/>
      <c r="T304" s="223">
        <f>SUM(T305:T398)</f>
        <v>0</v>
      </c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R304" s="224" t="s">
        <v>91</v>
      </c>
      <c r="AT304" s="225" t="s">
        <v>82</v>
      </c>
      <c r="AU304" s="225" t="s">
        <v>91</v>
      </c>
      <c r="AY304" s="224" t="s">
        <v>189</v>
      </c>
      <c r="BK304" s="226">
        <f>SUM(BK305:BK398)</f>
        <v>0</v>
      </c>
    </row>
    <row r="305" s="2" customFormat="1" ht="16.5" customHeight="1">
      <c r="A305" s="40"/>
      <c r="B305" s="41"/>
      <c r="C305" s="229" t="s">
        <v>604</v>
      </c>
      <c r="D305" s="229" t="s">
        <v>192</v>
      </c>
      <c r="E305" s="230" t="s">
        <v>605</v>
      </c>
      <c r="F305" s="231" t="s">
        <v>606</v>
      </c>
      <c r="G305" s="232" t="s">
        <v>269</v>
      </c>
      <c r="H305" s="233">
        <v>131.44499999999999</v>
      </c>
      <c r="I305" s="234"/>
      <c r="J305" s="235">
        <f>ROUND(I305*H305,2)</f>
        <v>0</v>
      </c>
      <c r="K305" s="231" t="s">
        <v>196</v>
      </c>
      <c r="L305" s="46"/>
      <c r="M305" s="236" t="s">
        <v>1</v>
      </c>
      <c r="N305" s="237" t="s">
        <v>48</v>
      </c>
      <c r="O305" s="93"/>
      <c r="P305" s="238">
        <f>O305*H305</f>
        <v>0</v>
      </c>
      <c r="Q305" s="238">
        <v>2.45343</v>
      </c>
      <c r="R305" s="238">
        <f>Q305*H305</f>
        <v>322.49110635</v>
      </c>
      <c r="S305" s="238">
        <v>0</v>
      </c>
      <c r="T305" s="239">
        <f>S305*H305</f>
        <v>0</v>
      </c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R305" s="240" t="s">
        <v>211</v>
      </c>
      <c r="AT305" s="240" t="s">
        <v>192</v>
      </c>
      <c r="AU305" s="240" t="s">
        <v>93</v>
      </c>
      <c r="AY305" s="18" t="s">
        <v>189</v>
      </c>
      <c r="BE305" s="241">
        <f>IF(N305="základní",J305,0)</f>
        <v>0</v>
      </c>
      <c r="BF305" s="241">
        <f>IF(N305="snížená",J305,0)</f>
        <v>0</v>
      </c>
      <c r="BG305" s="241">
        <f>IF(N305="zákl. přenesená",J305,0)</f>
        <v>0</v>
      </c>
      <c r="BH305" s="241">
        <f>IF(N305="sníž. přenesená",J305,0)</f>
        <v>0</v>
      </c>
      <c r="BI305" s="241">
        <f>IF(N305="nulová",J305,0)</f>
        <v>0</v>
      </c>
      <c r="BJ305" s="18" t="s">
        <v>91</v>
      </c>
      <c r="BK305" s="241">
        <f>ROUND(I305*H305,2)</f>
        <v>0</v>
      </c>
      <c r="BL305" s="18" t="s">
        <v>211</v>
      </c>
      <c r="BM305" s="240" t="s">
        <v>607</v>
      </c>
    </row>
    <row r="306" s="13" customFormat="1">
      <c r="A306" s="13"/>
      <c r="B306" s="251"/>
      <c r="C306" s="252"/>
      <c r="D306" s="242" t="s">
        <v>277</v>
      </c>
      <c r="E306" s="275" t="s">
        <v>1</v>
      </c>
      <c r="F306" s="253" t="s">
        <v>608</v>
      </c>
      <c r="G306" s="252"/>
      <c r="H306" s="254">
        <v>48.831000000000003</v>
      </c>
      <c r="I306" s="255"/>
      <c r="J306" s="252"/>
      <c r="K306" s="252"/>
      <c r="L306" s="256"/>
      <c r="M306" s="257"/>
      <c r="N306" s="258"/>
      <c r="O306" s="258"/>
      <c r="P306" s="258"/>
      <c r="Q306" s="258"/>
      <c r="R306" s="258"/>
      <c r="S306" s="258"/>
      <c r="T306" s="259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60" t="s">
        <v>277</v>
      </c>
      <c r="AU306" s="260" t="s">
        <v>93</v>
      </c>
      <c r="AV306" s="13" t="s">
        <v>93</v>
      </c>
      <c r="AW306" s="13" t="s">
        <v>38</v>
      </c>
      <c r="AX306" s="13" t="s">
        <v>83</v>
      </c>
      <c r="AY306" s="260" t="s">
        <v>189</v>
      </c>
    </row>
    <row r="307" s="13" customFormat="1">
      <c r="A307" s="13"/>
      <c r="B307" s="251"/>
      <c r="C307" s="252"/>
      <c r="D307" s="242" t="s">
        <v>277</v>
      </c>
      <c r="E307" s="275" t="s">
        <v>1</v>
      </c>
      <c r="F307" s="253" t="s">
        <v>609</v>
      </c>
      <c r="G307" s="252"/>
      <c r="H307" s="254">
        <v>48.831000000000003</v>
      </c>
      <c r="I307" s="255"/>
      <c r="J307" s="252"/>
      <c r="K307" s="252"/>
      <c r="L307" s="256"/>
      <c r="M307" s="257"/>
      <c r="N307" s="258"/>
      <c r="O307" s="258"/>
      <c r="P307" s="258"/>
      <c r="Q307" s="258"/>
      <c r="R307" s="258"/>
      <c r="S307" s="258"/>
      <c r="T307" s="259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60" t="s">
        <v>277</v>
      </c>
      <c r="AU307" s="260" t="s">
        <v>93</v>
      </c>
      <c r="AV307" s="13" t="s">
        <v>93</v>
      </c>
      <c r="AW307" s="13" t="s">
        <v>38</v>
      </c>
      <c r="AX307" s="13" t="s">
        <v>83</v>
      </c>
      <c r="AY307" s="260" t="s">
        <v>189</v>
      </c>
    </row>
    <row r="308" s="13" customFormat="1">
      <c r="A308" s="13"/>
      <c r="B308" s="251"/>
      <c r="C308" s="252"/>
      <c r="D308" s="242" t="s">
        <v>277</v>
      </c>
      <c r="E308" s="275" t="s">
        <v>1</v>
      </c>
      <c r="F308" s="253" t="s">
        <v>610</v>
      </c>
      <c r="G308" s="252"/>
      <c r="H308" s="254">
        <v>33.783000000000001</v>
      </c>
      <c r="I308" s="255"/>
      <c r="J308" s="252"/>
      <c r="K308" s="252"/>
      <c r="L308" s="256"/>
      <c r="M308" s="257"/>
      <c r="N308" s="258"/>
      <c r="O308" s="258"/>
      <c r="P308" s="258"/>
      <c r="Q308" s="258"/>
      <c r="R308" s="258"/>
      <c r="S308" s="258"/>
      <c r="T308" s="259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60" t="s">
        <v>277</v>
      </c>
      <c r="AU308" s="260" t="s">
        <v>93</v>
      </c>
      <c r="AV308" s="13" t="s">
        <v>93</v>
      </c>
      <c r="AW308" s="13" t="s">
        <v>38</v>
      </c>
      <c r="AX308" s="13" t="s">
        <v>83</v>
      </c>
      <c r="AY308" s="260" t="s">
        <v>189</v>
      </c>
    </row>
    <row r="309" s="15" customFormat="1">
      <c r="A309" s="15"/>
      <c r="B309" s="276"/>
      <c r="C309" s="277"/>
      <c r="D309" s="242" t="s">
        <v>277</v>
      </c>
      <c r="E309" s="278" t="s">
        <v>1</v>
      </c>
      <c r="F309" s="279" t="s">
        <v>354</v>
      </c>
      <c r="G309" s="277"/>
      <c r="H309" s="280">
        <v>131.44499999999999</v>
      </c>
      <c r="I309" s="281"/>
      <c r="J309" s="277"/>
      <c r="K309" s="277"/>
      <c r="L309" s="282"/>
      <c r="M309" s="283"/>
      <c r="N309" s="284"/>
      <c r="O309" s="284"/>
      <c r="P309" s="284"/>
      <c r="Q309" s="284"/>
      <c r="R309" s="284"/>
      <c r="S309" s="284"/>
      <c r="T309" s="28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T309" s="286" t="s">
        <v>277</v>
      </c>
      <c r="AU309" s="286" t="s">
        <v>93</v>
      </c>
      <c r="AV309" s="15" t="s">
        <v>211</v>
      </c>
      <c r="AW309" s="15" t="s">
        <v>38</v>
      </c>
      <c r="AX309" s="15" t="s">
        <v>91</v>
      </c>
      <c r="AY309" s="286" t="s">
        <v>189</v>
      </c>
    </row>
    <row r="310" s="2" customFormat="1" ht="16.5" customHeight="1">
      <c r="A310" s="40"/>
      <c r="B310" s="41"/>
      <c r="C310" s="229" t="s">
        <v>611</v>
      </c>
      <c r="D310" s="229" t="s">
        <v>192</v>
      </c>
      <c r="E310" s="230" t="s">
        <v>612</v>
      </c>
      <c r="F310" s="231" t="s">
        <v>613</v>
      </c>
      <c r="G310" s="232" t="s">
        <v>262</v>
      </c>
      <c r="H310" s="233">
        <v>773.45299999999997</v>
      </c>
      <c r="I310" s="234"/>
      <c r="J310" s="235">
        <f>ROUND(I310*H310,2)</f>
        <v>0</v>
      </c>
      <c r="K310" s="231" t="s">
        <v>196</v>
      </c>
      <c r="L310" s="46"/>
      <c r="M310" s="236" t="s">
        <v>1</v>
      </c>
      <c r="N310" s="237" t="s">
        <v>48</v>
      </c>
      <c r="O310" s="93"/>
      <c r="P310" s="238">
        <f>O310*H310</f>
        <v>0</v>
      </c>
      <c r="Q310" s="238">
        <v>0.0053299999999999997</v>
      </c>
      <c r="R310" s="238">
        <f>Q310*H310</f>
        <v>4.1225044899999999</v>
      </c>
      <c r="S310" s="238">
        <v>0</v>
      </c>
      <c r="T310" s="239">
        <f>S310*H310</f>
        <v>0</v>
      </c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R310" s="240" t="s">
        <v>211</v>
      </c>
      <c r="AT310" s="240" t="s">
        <v>192</v>
      </c>
      <c r="AU310" s="240" t="s">
        <v>93</v>
      </c>
      <c r="AY310" s="18" t="s">
        <v>189</v>
      </c>
      <c r="BE310" s="241">
        <f>IF(N310="základní",J310,0)</f>
        <v>0</v>
      </c>
      <c r="BF310" s="241">
        <f>IF(N310="snížená",J310,0)</f>
        <v>0</v>
      </c>
      <c r="BG310" s="241">
        <f>IF(N310="zákl. přenesená",J310,0)</f>
        <v>0</v>
      </c>
      <c r="BH310" s="241">
        <f>IF(N310="sníž. přenesená",J310,0)</f>
        <v>0</v>
      </c>
      <c r="BI310" s="241">
        <f>IF(N310="nulová",J310,0)</f>
        <v>0</v>
      </c>
      <c r="BJ310" s="18" t="s">
        <v>91</v>
      </c>
      <c r="BK310" s="241">
        <f>ROUND(I310*H310,2)</f>
        <v>0</v>
      </c>
      <c r="BL310" s="18" t="s">
        <v>211</v>
      </c>
      <c r="BM310" s="240" t="s">
        <v>614</v>
      </c>
    </row>
    <row r="311" s="13" customFormat="1">
      <c r="A311" s="13"/>
      <c r="B311" s="251"/>
      <c r="C311" s="252"/>
      <c r="D311" s="242" t="s">
        <v>277</v>
      </c>
      <c r="E311" s="275" t="s">
        <v>1</v>
      </c>
      <c r="F311" s="253" t="s">
        <v>615</v>
      </c>
      <c r="G311" s="252"/>
      <c r="H311" s="254">
        <v>244.15600000000001</v>
      </c>
      <c r="I311" s="255"/>
      <c r="J311" s="252"/>
      <c r="K311" s="252"/>
      <c r="L311" s="256"/>
      <c r="M311" s="257"/>
      <c r="N311" s="258"/>
      <c r="O311" s="258"/>
      <c r="P311" s="258"/>
      <c r="Q311" s="258"/>
      <c r="R311" s="258"/>
      <c r="S311" s="258"/>
      <c r="T311" s="259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60" t="s">
        <v>277</v>
      </c>
      <c r="AU311" s="260" t="s">
        <v>93</v>
      </c>
      <c r="AV311" s="13" t="s">
        <v>93</v>
      </c>
      <c r="AW311" s="13" t="s">
        <v>38</v>
      </c>
      <c r="AX311" s="13" t="s">
        <v>83</v>
      </c>
      <c r="AY311" s="260" t="s">
        <v>189</v>
      </c>
    </row>
    <row r="312" s="13" customFormat="1">
      <c r="A312" s="13"/>
      <c r="B312" s="251"/>
      <c r="C312" s="252"/>
      <c r="D312" s="242" t="s">
        <v>277</v>
      </c>
      <c r="E312" s="275" t="s">
        <v>1</v>
      </c>
      <c r="F312" s="253" t="s">
        <v>616</v>
      </c>
      <c r="G312" s="252"/>
      <c r="H312" s="254">
        <v>244.15600000000001</v>
      </c>
      <c r="I312" s="255"/>
      <c r="J312" s="252"/>
      <c r="K312" s="252"/>
      <c r="L312" s="256"/>
      <c r="M312" s="257"/>
      <c r="N312" s="258"/>
      <c r="O312" s="258"/>
      <c r="P312" s="258"/>
      <c r="Q312" s="258"/>
      <c r="R312" s="258"/>
      <c r="S312" s="258"/>
      <c r="T312" s="259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60" t="s">
        <v>277</v>
      </c>
      <c r="AU312" s="260" t="s">
        <v>93</v>
      </c>
      <c r="AV312" s="13" t="s">
        <v>93</v>
      </c>
      <c r="AW312" s="13" t="s">
        <v>38</v>
      </c>
      <c r="AX312" s="13" t="s">
        <v>83</v>
      </c>
      <c r="AY312" s="260" t="s">
        <v>189</v>
      </c>
    </row>
    <row r="313" s="13" customFormat="1">
      <c r="A313" s="13"/>
      <c r="B313" s="251"/>
      <c r="C313" s="252"/>
      <c r="D313" s="242" t="s">
        <v>277</v>
      </c>
      <c r="E313" s="275" t="s">
        <v>1</v>
      </c>
      <c r="F313" s="253" t="s">
        <v>617</v>
      </c>
      <c r="G313" s="252"/>
      <c r="H313" s="254">
        <v>225.21799999999999</v>
      </c>
      <c r="I313" s="255"/>
      <c r="J313" s="252"/>
      <c r="K313" s="252"/>
      <c r="L313" s="256"/>
      <c r="M313" s="257"/>
      <c r="N313" s="258"/>
      <c r="O313" s="258"/>
      <c r="P313" s="258"/>
      <c r="Q313" s="258"/>
      <c r="R313" s="258"/>
      <c r="S313" s="258"/>
      <c r="T313" s="259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60" t="s">
        <v>277</v>
      </c>
      <c r="AU313" s="260" t="s">
        <v>93</v>
      </c>
      <c r="AV313" s="13" t="s">
        <v>93</v>
      </c>
      <c r="AW313" s="13" t="s">
        <v>38</v>
      </c>
      <c r="AX313" s="13" t="s">
        <v>83</v>
      </c>
      <c r="AY313" s="260" t="s">
        <v>189</v>
      </c>
    </row>
    <row r="314" s="13" customFormat="1">
      <c r="A314" s="13"/>
      <c r="B314" s="251"/>
      <c r="C314" s="252"/>
      <c r="D314" s="242" t="s">
        <v>277</v>
      </c>
      <c r="E314" s="275" t="s">
        <v>1</v>
      </c>
      <c r="F314" s="253" t="s">
        <v>618</v>
      </c>
      <c r="G314" s="252"/>
      <c r="H314" s="254">
        <v>59.923000000000002</v>
      </c>
      <c r="I314" s="255"/>
      <c r="J314" s="252"/>
      <c r="K314" s="252"/>
      <c r="L314" s="256"/>
      <c r="M314" s="257"/>
      <c r="N314" s="258"/>
      <c r="O314" s="258"/>
      <c r="P314" s="258"/>
      <c r="Q314" s="258"/>
      <c r="R314" s="258"/>
      <c r="S314" s="258"/>
      <c r="T314" s="259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60" t="s">
        <v>277</v>
      </c>
      <c r="AU314" s="260" t="s">
        <v>93</v>
      </c>
      <c r="AV314" s="13" t="s">
        <v>93</v>
      </c>
      <c r="AW314" s="13" t="s">
        <v>38</v>
      </c>
      <c r="AX314" s="13" t="s">
        <v>83</v>
      </c>
      <c r="AY314" s="260" t="s">
        <v>189</v>
      </c>
    </row>
    <row r="315" s="15" customFormat="1">
      <c r="A315" s="15"/>
      <c r="B315" s="276"/>
      <c r="C315" s="277"/>
      <c r="D315" s="242" t="s">
        <v>277</v>
      </c>
      <c r="E315" s="278" t="s">
        <v>1</v>
      </c>
      <c r="F315" s="279" t="s">
        <v>354</v>
      </c>
      <c r="G315" s="277"/>
      <c r="H315" s="280">
        <v>773.45299999999997</v>
      </c>
      <c r="I315" s="281"/>
      <c r="J315" s="277"/>
      <c r="K315" s="277"/>
      <c r="L315" s="282"/>
      <c r="M315" s="283"/>
      <c r="N315" s="284"/>
      <c r="O315" s="284"/>
      <c r="P315" s="284"/>
      <c r="Q315" s="284"/>
      <c r="R315" s="284"/>
      <c r="S315" s="284"/>
      <c r="T315" s="28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T315" s="286" t="s">
        <v>277</v>
      </c>
      <c r="AU315" s="286" t="s">
        <v>93</v>
      </c>
      <c r="AV315" s="15" t="s">
        <v>211</v>
      </c>
      <c r="AW315" s="15" t="s">
        <v>38</v>
      </c>
      <c r="AX315" s="15" t="s">
        <v>91</v>
      </c>
      <c r="AY315" s="286" t="s">
        <v>189</v>
      </c>
    </row>
    <row r="316" s="2" customFormat="1" ht="16.5" customHeight="1">
      <c r="A316" s="40"/>
      <c r="B316" s="41"/>
      <c r="C316" s="229" t="s">
        <v>619</v>
      </c>
      <c r="D316" s="229" t="s">
        <v>192</v>
      </c>
      <c r="E316" s="230" t="s">
        <v>620</v>
      </c>
      <c r="F316" s="231" t="s">
        <v>621</v>
      </c>
      <c r="G316" s="232" t="s">
        <v>262</v>
      </c>
      <c r="H316" s="233">
        <v>773.45299999999997</v>
      </c>
      <c r="I316" s="234"/>
      <c r="J316" s="235">
        <f>ROUND(I316*H316,2)</f>
        <v>0</v>
      </c>
      <c r="K316" s="231" t="s">
        <v>196</v>
      </c>
      <c r="L316" s="46"/>
      <c r="M316" s="236" t="s">
        <v>1</v>
      </c>
      <c r="N316" s="237" t="s">
        <v>48</v>
      </c>
      <c r="O316" s="93"/>
      <c r="P316" s="238">
        <f>O316*H316</f>
        <v>0</v>
      </c>
      <c r="Q316" s="238">
        <v>0</v>
      </c>
      <c r="R316" s="238">
        <f>Q316*H316</f>
        <v>0</v>
      </c>
      <c r="S316" s="238">
        <v>0</v>
      </c>
      <c r="T316" s="239">
        <f>S316*H316</f>
        <v>0</v>
      </c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R316" s="240" t="s">
        <v>211</v>
      </c>
      <c r="AT316" s="240" t="s">
        <v>192</v>
      </c>
      <c r="AU316" s="240" t="s">
        <v>93</v>
      </c>
      <c r="AY316" s="18" t="s">
        <v>189</v>
      </c>
      <c r="BE316" s="241">
        <f>IF(N316="základní",J316,0)</f>
        <v>0</v>
      </c>
      <c r="BF316" s="241">
        <f>IF(N316="snížená",J316,0)</f>
        <v>0</v>
      </c>
      <c r="BG316" s="241">
        <f>IF(N316="zákl. přenesená",J316,0)</f>
        <v>0</v>
      </c>
      <c r="BH316" s="241">
        <f>IF(N316="sníž. přenesená",J316,0)</f>
        <v>0</v>
      </c>
      <c r="BI316" s="241">
        <f>IF(N316="nulová",J316,0)</f>
        <v>0</v>
      </c>
      <c r="BJ316" s="18" t="s">
        <v>91</v>
      </c>
      <c r="BK316" s="241">
        <f>ROUND(I316*H316,2)</f>
        <v>0</v>
      </c>
      <c r="BL316" s="18" t="s">
        <v>211</v>
      </c>
      <c r="BM316" s="240" t="s">
        <v>622</v>
      </c>
    </row>
    <row r="317" s="2" customFormat="1" ht="16.5" customHeight="1">
      <c r="A317" s="40"/>
      <c r="B317" s="41"/>
      <c r="C317" s="229" t="s">
        <v>623</v>
      </c>
      <c r="D317" s="229" t="s">
        <v>192</v>
      </c>
      <c r="E317" s="230" t="s">
        <v>624</v>
      </c>
      <c r="F317" s="231" t="s">
        <v>625</v>
      </c>
      <c r="G317" s="232" t="s">
        <v>262</v>
      </c>
      <c r="H317" s="233">
        <v>713.52999999999997</v>
      </c>
      <c r="I317" s="234"/>
      <c r="J317" s="235">
        <f>ROUND(I317*H317,2)</f>
        <v>0</v>
      </c>
      <c r="K317" s="231" t="s">
        <v>196</v>
      </c>
      <c r="L317" s="46"/>
      <c r="M317" s="236" t="s">
        <v>1</v>
      </c>
      <c r="N317" s="237" t="s">
        <v>48</v>
      </c>
      <c r="O317" s="93"/>
      <c r="P317" s="238">
        <f>O317*H317</f>
        <v>0</v>
      </c>
      <c r="Q317" s="238">
        <v>0.00092000000000000003</v>
      </c>
      <c r="R317" s="238">
        <f>Q317*H317</f>
        <v>0.65644760000000002</v>
      </c>
      <c r="S317" s="238">
        <v>0</v>
      </c>
      <c r="T317" s="239">
        <f>S317*H317</f>
        <v>0</v>
      </c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R317" s="240" t="s">
        <v>211</v>
      </c>
      <c r="AT317" s="240" t="s">
        <v>192</v>
      </c>
      <c r="AU317" s="240" t="s">
        <v>93</v>
      </c>
      <c r="AY317" s="18" t="s">
        <v>189</v>
      </c>
      <c r="BE317" s="241">
        <f>IF(N317="základní",J317,0)</f>
        <v>0</v>
      </c>
      <c r="BF317" s="241">
        <f>IF(N317="snížená",J317,0)</f>
        <v>0</v>
      </c>
      <c r="BG317" s="241">
        <f>IF(N317="zákl. přenesená",J317,0)</f>
        <v>0</v>
      </c>
      <c r="BH317" s="241">
        <f>IF(N317="sníž. přenesená",J317,0)</f>
        <v>0</v>
      </c>
      <c r="BI317" s="241">
        <f>IF(N317="nulová",J317,0)</f>
        <v>0</v>
      </c>
      <c r="BJ317" s="18" t="s">
        <v>91</v>
      </c>
      <c r="BK317" s="241">
        <f>ROUND(I317*H317,2)</f>
        <v>0</v>
      </c>
      <c r="BL317" s="18" t="s">
        <v>211</v>
      </c>
      <c r="BM317" s="240" t="s">
        <v>626</v>
      </c>
    </row>
    <row r="318" s="13" customFormat="1">
      <c r="A318" s="13"/>
      <c r="B318" s="251"/>
      <c r="C318" s="252"/>
      <c r="D318" s="242" t="s">
        <v>277</v>
      </c>
      <c r="E318" s="275" t="s">
        <v>1</v>
      </c>
      <c r="F318" s="253" t="s">
        <v>615</v>
      </c>
      <c r="G318" s="252"/>
      <c r="H318" s="254">
        <v>244.15600000000001</v>
      </c>
      <c r="I318" s="255"/>
      <c r="J318" s="252"/>
      <c r="K318" s="252"/>
      <c r="L318" s="256"/>
      <c r="M318" s="257"/>
      <c r="N318" s="258"/>
      <c r="O318" s="258"/>
      <c r="P318" s="258"/>
      <c r="Q318" s="258"/>
      <c r="R318" s="258"/>
      <c r="S318" s="258"/>
      <c r="T318" s="259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60" t="s">
        <v>277</v>
      </c>
      <c r="AU318" s="260" t="s">
        <v>93</v>
      </c>
      <c r="AV318" s="13" t="s">
        <v>93</v>
      </c>
      <c r="AW318" s="13" t="s">
        <v>38</v>
      </c>
      <c r="AX318" s="13" t="s">
        <v>83</v>
      </c>
      <c r="AY318" s="260" t="s">
        <v>189</v>
      </c>
    </row>
    <row r="319" s="13" customFormat="1">
      <c r="A319" s="13"/>
      <c r="B319" s="251"/>
      <c r="C319" s="252"/>
      <c r="D319" s="242" t="s">
        <v>277</v>
      </c>
      <c r="E319" s="275" t="s">
        <v>1</v>
      </c>
      <c r="F319" s="253" t="s">
        <v>616</v>
      </c>
      <c r="G319" s="252"/>
      <c r="H319" s="254">
        <v>244.15600000000001</v>
      </c>
      <c r="I319" s="255"/>
      <c r="J319" s="252"/>
      <c r="K319" s="252"/>
      <c r="L319" s="256"/>
      <c r="M319" s="257"/>
      <c r="N319" s="258"/>
      <c r="O319" s="258"/>
      <c r="P319" s="258"/>
      <c r="Q319" s="258"/>
      <c r="R319" s="258"/>
      <c r="S319" s="258"/>
      <c r="T319" s="259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60" t="s">
        <v>277</v>
      </c>
      <c r="AU319" s="260" t="s">
        <v>93</v>
      </c>
      <c r="AV319" s="13" t="s">
        <v>93</v>
      </c>
      <c r="AW319" s="13" t="s">
        <v>38</v>
      </c>
      <c r="AX319" s="13" t="s">
        <v>83</v>
      </c>
      <c r="AY319" s="260" t="s">
        <v>189</v>
      </c>
    </row>
    <row r="320" s="13" customFormat="1">
      <c r="A320" s="13"/>
      <c r="B320" s="251"/>
      <c r="C320" s="252"/>
      <c r="D320" s="242" t="s">
        <v>277</v>
      </c>
      <c r="E320" s="275" t="s">
        <v>1</v>
      </c>
      <c r="F320" s="253" t="s">
        <v>617</v>
      </c>
      <c r="G320" s="252"/>
      <c r="H320" s="254">
        <v>225.21799999999999</v>
      </c>
      <c r="I320" s="255"/>
      <c r="J320" s="252"/>
      <c r="K320" s="252"/>
      <c r="L320" s="256"/>
      <c r="M320" s="257"/>
      <c r="N320" s="258"/>
      <c r="O320" s="258"/>
      <c r="P320" s="258"/>
      <c r="Q320" s="258"/>
      <c r="R320" s="258"/>
      <c r="S320" s="258"/>
      <c r="T320" s="259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60" t="s">
        <v>277</v>
      </c>
      <c r="AU320" s="260" t="s">
        <v>93</v>
      </c>
      <c r="AV320" s="13" t="s">
        <v>93</v>
      </c>
      <c r="AW320" s="13" t="s">
        <v>38</v>
      </c>
      <c r="AX320" s="13" t="s">
        <v>83</v>
      </c>
      <c r="AY320" s="260" t="s">
        <v>189</v>
      </c>
    </row>
    <row r="321" s="15" customFormat="1">
      <c r="A321" s="15"/>
      <c r="B321" s="276"/>
      <c r="C321" s="277"/>
      <c r="D321" s="242" t="s">
        <v>277</v>
      </c>
      <c r="E321" s="278" t="s">
        <v>1</v>
      </c>
      <c r="F321" s="279" t="s">
        <v>354</v>
      </c>
      <c r="G321" s="277"/>
      <c r="H321" s="280">
        <v>713.52999999999997</v>
      </c>
      <c r="I321" s="281"/>
      <c r="J321" s="277"/>
      <c r="K321" s="277"/>
      <c r="L321" s="282"/>
      <c r="M321" s="283"/>
      <c r="N321" s="284"/>
      <c r="O321" s="284"/>
      <c r="P321" s="284"/>
      <c r="Q321" s="284"/>
      <c r="R321" s="284"/>
      <c r="S321" s="284"/>
      <c r="T321" s="28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T321" s="286" t="s">
        <v>277</v>
      </c>
      <c r="AU321" s="286" t="s">
        <v>93</v>
      </c>
      <c r="AV321" s="15" t="s">
        <v>211</v>
      </c>
      <c r="AW321" s="15" t="s">
        <v>38</v>
      </c>
      <c r="AX321" s="15" t="s">
        <v>91</v>
      </c>
      <c r="AY321" s="286" t="s">
        <v>189</v>
      </c>
    </row>
    <row r="322" s="2" customFormat="1" ht="16.5" customHeight="1">
      <c r="A322" s="40"/>
      <c r="B322" s="41"/>
      <c r="C322" s="229" t="s">
        <v>627</v>
      </c>
      <c r="D322" s="229" t="s">
        <v>192</v>
      </c>
      <c r="E322" s="230" t="s">
        <v>628</v>
      </c>
      <c r="F322" s="231" t="s">
        <v>629</v>
      </c>
      <c r="G322" s="232" t="s">
        <v>262</v>
      </c>
      <c r="H322" s="233">
        <v>713.52999999999997</v>
      </c>
      <c r="I322" s="234"/>
      <c r="J322" s="235">
        <f>ROUND(I322*H322,2)</f>
        <v>0</v>
      </c>
      <c r="K322" s="231" t="s">
        <v>196</v>
      </c>
      <c r="L322" s="46"/>
      <c r="M322" s="236" t="s">
        <v>1</v>
      </c>
      <c r="N322" s="237" t="s">
        <v>48</v>
      </c>
      <c r="O322" s="93"/>
      <c r="P322" s="238">
        <f>O322*H322</f>
        <v>0</v>
      </c>
      <c r="Q322" s="238">
        <v>0</v>
      </c>
      <c r="R322" s="238">
        <f>Q322*H322</f>
        <v>0</v>
      </c>
      <c r="S322" s="238">
        <v>0</v>
      </c>
      <c r="T322" s="239">
        <f>S322*H322</f>
        <v>0</v>
      </c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R322" s="240" t="s">
        <v>211</v>
      </c>
      <c r="AT322" s="240" t="s">
        <v>192</v>
      </c>
      <c r="AU322" s="240" t="s">
        <v>93</v>
      </c>
      <c r="AY322" s="18" t="s">
        <v>189</v>
      </c>
      <c r="BE322" s="241">
        <f>IF(N322="základní",J322,0)</f>
        <v>0</v>
      </c>
      <c r="BF322" s="241">
        <f>IF(N322="snížená",J322,0)</f>
        <v>0</v>
      </c>
      <c r="BG322" s="241">
        <f>IF(N322="zákl. přenesená",J322,0)</f>
        <v>0</v>
      </c>
      <c r="BH322" s="241">
        <f>IF(N322="sníž. přenesená",J322,0)</f>
        <v>0</v>
      </c>
      <c r="BI322" s="241">
        <f>IF(N322="nulová",J322,0)</f>
        <v>0</v>
      </c>
      <c r="BJ322" s="18" t="s">
        <v>91</v>
      </c>
      <c r="BK322" s="241">
        <f>ROUND(I322*H322,2)</f>
        <v>0</v>
      </c>
      <c r="BL322" s="18" t="s">
        <v>211</v>
      </c>
      <c r="BM322" s="240" t="s">
        <v>630</v>
      </c>
    </row>
    <row r="323" s="2" customFormat="1" ht="16.5" customHeight="1">
      <c r="A323" s="40"/>
      <c r="B323" s="41"/>
      <c r="C323" s="229" t="s">
        <v>631</v>
      </c>
      <c r="D323" s="229" t="s">
        <v>192</v>
      </c>
      <c r="E323" s="230" t="s">
        <v>632</v>
      </c>
      <c r="F323" s="231" t="s">
        <v>633</v>
      </c>
      <c r="G323" s="232" t="s">
        <v>302</v>
      </c>
      <c r="H323" s="233">
        <v>6.7800000000000002</v>
      </c>
      <c r="I323" s="234"/>
      <c r="J323" s="235">
        <f>ROUND(I323*H323,2)</f>
        <v>0</v>
      </c>
      <c r="K323" s="231" t="s">
        <v>196</v>
      </c>
      <c r="L323" s="46"/>
      <c r="M323" s="236" t="s">
        <v>1</v>
      </c>
      <c r="N323" s="237" t="s">
        <v>48</v>
      </c>
      <c r="O323" s="93"/>
      <c r="P323" s="238">
        <f>O323*H323</f>
        <v>0</v>
      </c>
      <c r="Q323" s="238">
        <v>1.0551600000000001</v>
      </c>
      <c r="R323" s="238">
        <f>Q323*H323</f>
        <v>7.1539848000000008</v>
      </c>
      <c r="S323" s="238">
        <v>0</v>
      </c>
      <c r="T323" s="239">
        <f>S323*H323</f>
        <v>0</v>
      </c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R323" s="240" t="s">
        <v>211</v>
      </c>
      <c r="AT323" s="240" t="s">
        <v>192</v>
      </c>
      <c r="AU323" s="240" t="s">
        <v>93</v>
      </c>
      <c r="AY323" s="18" t="s">
        <v>189</v>
      </c>
      <c r="BE323" s="241">
        <f>IF(N323="základní",J323,0)</f>
        <v>0</v>
      </c>
      <c r="BF323" s="241">
        <f>IF(N323="snížená",J323,0)</f>
        <v>0</v>
      </c>
      <c r="BG323" s="241">
        <f>IF(N323="zákl. přenesená",J323,0)</f>
        <v>0</v>
      </c>
      <c r="BH323" s="241">
        <f>IF(N323="sníž. přenesená",J323,0)</f>
        <v>0</v>
      </c>
      <c r="BI323" s="241">
        <f>IF(N323="nulová",J323,0)</f>
        <v>0</v>
      </c>
      <c r="BJ323" s="18" t="s">
        <v>91</v>
      </c>
      <c r="BK323" s="241">
        <f>ROUND(I323*H323,2)</f>
        <v>0</v>
      </c>
      <c r="BL323" s="18" t="s">
        <v>211</v>
      </c>
      <c r="BM323" s="240" t="s">
        <v>634</v>
      </c>
    </row>
    <row r="324" s="13" customFormat="1">
      <c r="A324" s="13"/>
      <c r="B324" s="251"/>
      <c r="C324" s="252"/>
      <c r="D324" s="242" t="s">
        <v>277</v>
      </c>
      <c r="E324" s="275" t="s">
        <v>1</v>
      </c>
      <c r="F324" s="253" t="s">
        <v>635</v>
      </c>
      <c r="G324" s="252"/>
      <c r="H324" s="254">
        <v>5.6500000000000004</v>
      </c>
      <c r="I324" s="255"/>
      <c r="J324" s="252"/>
      <c r="K324" s="252"/>
      <c r="L324" s="256"/>
      <c r="M324" s="257"/>
      <c r="N324" s="258"/>
      <c r="O324" s="258"/>
      <c r="P324" s="258"/>
      <c r="Q324" s="258"/>
      <c r="R324" s="258"/>
      <c r="S324" s="258"/>
      <c r="T324" s="259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60" t="s">
        <v>277</v>
      </c>
      <c r="AU324" s="260" t="s">
        <v>93</v>
      </c>
      <c r="AV324" s="13" t="s">
        <v>93</v>
      </c>
      <c r="AW324" s="13" t="s">
        <v>38</v>
      </c>
      <c r="AX324" s="13" t="s">
        <v>83</v>
      </c>
      <c r="AY324" s="260" t="s">
        <v>189</v>
      </c>
    </row>
    <row r="325" s="16" customFormat="1">
      <c r="A325" s="16"/>
      <c r="B325" s="297"/>
      <c r="C325" s="298"/>
      <c r="D325" s="242" t="s">
        <v>277</v>
      </c>
      <c r="E325" s="299" t="s">
        <v>1</v>
      </c>
      <c r="F325" s="300" t="s">
        <v>426</v>
      </c>
      <c r="G325" s="298"/>
      <c r="H325" s="301">
        <v>5.6500000000000004</v>
      </c>
      <c r="I325" s="302"/>
      <c r="J325" s="298"/>
      <c r="K325" s="298"/>
      <c r="L325" s="303"/>
      <c r="M325" s="304"/>
      <c r="N325" s="305"/>
      <c r="O325" s="305"/>
      <c r="P325" s="305"/>
      <c r="Q325" s="305"/>
      <c r="R325" s="305"/>
      <c r="S325" s="305"/>
      <c r="T325" s="306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T325" s="307" t="s">
        <v>277</v>
      </c>
      <c r="AU325" s="307" t="s">
        <v>93</v>
      </c>
      <c r="AV325" s="16" t="s">
        <v>109</v>
      </c>
      <c r="AW325" s="16" t="s">
        <v>38</v>
      </c>
      <c r="AX325" s="16" t="s">
        <v>83</v>
      </c>
      <c r="AY325" s="307" t="s">
        <v>189</v>
      </c>
    </row>
    <row r="326" s="13" customFormat="1">
      <c r="A326" s="13"/>
      <c r="B326" s="251"/>
      <c r="C326" s="252"/>
      <c r="D326" s="242" t="s">
        <v>277</v>
      </c>
      <c r="E326" s="275" t="s">
        <v>1</v>
      </c>
      <c r="F326" s="253" t="s">
        <v>636</v>
      </c>
      <c r="G326" s="252"/>
      <c r="H326" s="254">
        <v>1.1299999999999999</v>
      </c>
      <c r="I326" s="255"/>
      <c r="J326" s="252"/>
      <c r="K326" s="252"/>
      <c r="L326" s="256"/>
      <c r="M326" s="257"/>
      <c r="N326" s="258"/>
      <c r="O326" s="258"/>
      <c r="P326" s="258"/>
      <c r="Q326" s="258"/>
      <c r="R326" s="258"/>
      <c r="S326" s="258"/>
      <c r="T326" s="259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60" t="s">
        <v>277</v>
      </c>
      <c r="AU326" s="260" t="s">
        <v>93</v>
      </c>
      <c r="AV326" s="13" t="s">
        <v>93</v>
      </c>
      <c r="AW326" s="13" t="s">
        <v>38</v>
      </c>
      <c r="AX326" s="13" t="s">
        <v>83</v>
      </c>
      <c r="AY326" s="260" t="s">
        <v>189</v>
      </c>
    </row>
    <row r="327" s="15" customFormat="1">
      <c r="A327" s="15"/>
      <c r="B327" s="276"/>
      <c r="C327" s="277"/>
      <c r="D327" s="242" t="s">
        <v>277</v>
      </c>
      <c r="E327" s="278" t="s">
        <v>1</v>
      </c>
      <c r="F327" s="279" t="s">
        <v>354</v>
      </c>
      <c r="G327" s="277"/>
      <c r="H327" s="280">
        <v>6.7800000000000002</v>
      </c>
      <c r="I327" s="281"/>
      <c r="J327" s="277"/>
      <c r="K327" s="277"/>
      <c r="L327" s="282"/>
      <c r="M327" s="283"/>
      <c r="N327" s="284"/>
      <c r="O327" s="284"/>
      <c r="P327" s="284"/>
      <c r="Q327" s="284"/>
      <c r="R327" s="284"/>
      <c r="S327" s="284"/>
      <c r="T327" s="285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T327" s="286" t="s">
        <v>277</v>
      </c>
      <c r="AU327" s="286" t="s">
        <v>93</v>
      </c>
      <c r="AV327" s="15" t="s">
        <v>211</v>
      </c>
      <c r="AW327" s="15" t="s">
        <v>38</v>
      </c>
      <c r="AX327" s="15" t="s">
        <v>91</v>
      </c>
      <c r="AY327" s="286" t="s">
        <v>189</v>
      </c>
    </row>
    <row r="328" s="2" customFormat="1" ht="16.5" customHeight="1">
      <c r="A328" s="40"/>
      <c r="B328" s="41"/>
      <c r="C328" s="229" t="s">
        <v>637</v>
      </c>
      <c r="D328" s="229" t="s">
        <v>192</v>
      </c>
      <c r="E328" s="230" t="s">
        <v>638</v>
      </c>
      <c r="F328" s="231" t="s">
        <v>639</v>
      </c>
      <c r="G328" s="232" t="s">
        <v>302</v>
      </c>
      <c r="H328" s="233">
        <v>1.3</v>
      </c>
      <c r="I328" s="234"/>
      <c r="J328" s="235">
        <f>ROUND(I328*H328,2)</f>
        <v>0</v>
      </c>
      <c r="K328" s="231" t="s">
        <v>196</v>
      </c>
      <c r="L328" s="46"/>
      <c r="M328" s="236" t="s">
        <v>1</v>
      </c>
      <c r="N328" s="237" t="s">
        <v>48</v>
      </c>
      <c r="O328" s="93"/>
      <c r="P328" s="238">
        <f>O328*H328</f>
        <v>0</v>
      </c>
      <c r="Q328" s="238">
        <v>1.06277</v>
      </c>
      <c r="R328" s="238">
        <f>Q328*H328</f>
        <v>1.3816010000000001</v>
      </c>
      <c r="S328" s="238">
        <v>0</v>
      </c>
      <c r="T328" s="239">
        <f>S328*H328</f>
        <v>0</v>
      </c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R328" s="240" t="s">
        <v>211</v>
      </c>
      <c r="AT328" s="240" t="s">
        <v>192</v>
      </c>
      <c r="AU328" s="240" t="s">
        <v>93</v>
      </c>
      <c r="AY328" s="18" t="s">
        <v>189</v>
      </c>
      <c r="BE328" s="241">
        <f>IF(N328="základní",J328,0)</f>
        <v>0</v>
      </c>
      <c r="BF328" s="241">
        <f>IF(N328="snížená",J328,0)</f>
        <v>0</v>
      </c>
      <c r="BG328" s="241">
        <f>IF(N328="zákl. přenesená",J328,0)</f>
        <v>0</v>
      </c>
      <c r="BH328" s="241">
        <f>IF(N328="sníž. přenesená",J328,0)</f>
        <v>0</v>
      </c>
      <c r="BI328" s="241">
        <f>IF(N328="nulová",J328,0)</f>
        <v>0</v>
      </c>
      <c r="BJ328" s="18" t="s">
        <v>91</v>
      </c>
      <c r="BK328" s="241">
        <f>ROUND(I328*H328,2)</f>
        <v>0</v>
      </c>
      <c r="BL328" s="18" t="s">
        <v>211</v>
      </c>
      <c r="BM328" s="240" t="s">
        <v>640</v>
      </c>
    </row>
    <row r="329" s="13" customFormat="1">
      <c r="A329" s="13"/>
      <c r="B329" s="251"/>
      <c r="C329" s="252"/>
      <c r="D329" s="242" t="s">
        <v>277</v>
      </c>
      <c r="E329" s="275" t="s">
        <v>1</v>
      </c>
      <c r="F329" s="253" t="s">
        <v>641</v>
      </c>
      <c r="G329" s="252"/>
      <c r="H329" s="254">
        <v>1.083</v>
      </c>
      <c r="I329" s="255"/>
      <c r="J329" s="252"/>
      <c r="K329" s="252"/>
      <c r="L329" s="256"/>
      <c r="M329" s="257"/>
      <c r="N329" s="258"/>
      <c r="O329" s="258"/>
      <c r="P329" s="258"/>
      <c r="Q329" s="258"/>
      <c r="R329" s="258"/>
      <c r="S329" s="258"/>
      <c r="T329" s="259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60" t="s">
        <v>277</v>
      </c>
      <c r="AU329" s="260" t="s">
        <v>93</v>
      </c>
      <c r="AV329" s="13" t="s">
        <v>93</v>
      </c>
      <c r="AW329" s="13" t="s">
        <v>38</v>
      </c>
      <c r="AX329" s="13" t="s">
        <v>83</v>
      </c>
      <c r="AY329" s="260" t="s">
        <v>189</v>
      </c>
    </row>
    <row r="330" s="16" customFormat="1">
      <c r="A330" s="16"/>
      <c r="B330" s="297"/>
      <c r="C330" s="298"/>
      <c r="D330" s="242" t="s">
        <v>277</v>
      </c>
      <c r="E330" s="299" t="s">
        <v>1</v>
      </c>
      <c r="F330" s="300" t="s">
        <v>426</v>
      </c>
      <c r="G330" s="298"/>
      <c r="H330" s="301">
        <v>1.083</v>
      </c>
      <c r="I330" s="302"/>
      <c r="J330" s="298"/>
      <c r="K330" s="298"/>
      <c r="L330" s="303"/>
      <c r="M330" s="304"/>
      <c r="N330" s="305"/>
      <c r="O330" s="305"/>
      <c r="P330" s="305"/>
      <c r="Q330" s="305"/>
      <c r="R330" s="305"/>
      <c r="S330" s="305"/>
      <c r="T330" s="30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T330" s="307" t="s">
        <v>277</v>
      </c>
      <c r="AU330" s="307" t="s">
        <v>93</v>
      </c>
      <c r="AV330" s="16" t="s">
        <v>109</v>
      </c>
      <c r="AW330" s="16" t="s">
        <v>38</v>
      </c>
      <c r="AX330" s="16" t="s">
        <v>83</v>
      </c>
      <c r="AY330" s="307" t="s">
        <v>189</v>
      </c>
    </row>
    <row r="331" s="13" customFormat="1">
      <c r="A331" s="13"/>
      <c r="B331" s="251"/>
      <c r="C331" s="252"/>
      <c r="D331" s="242" t="s">
        <v>277</v>
      </c>
      <c r="E331" s="275" t="s">
        <v>1</v>
      </c>
      <c r="F331" s="253" t="s">
        <v>642</v>
      </c>
      <c r="G331" s="252"/>
      <c r="H331" s="254">
        <v>0.217</v>
      </c>
      <c r="I331" s="255"/>
      <c r="J331" s="252"/>
      <c r="K331" s="252"/>
      <c r="L331" s="256"/>
      <c r="M331" s="257"/>
      <c r="N331" s="258"/>
      <c r="O331" s="258"/>
      <c r="P331" s="258"/>
      <c r="Q331" s="258"/>
      <c r="R331" s="258"/>
      <c r="S331" s="258"/>
      <c r="T331" s="259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60" t="s">
        <v>277</v>
      </c>
      <c r="AU331" s="260" t="s">
        <v>93</v>
      </c>
      <c r="AV331" s="13" t="s">
        <v>93</v>
      </c>
      <c r="AW331" s="13" t="s">
        <v>38</v>
      </c>
      <c r="AX331" s="13" t="s">
        <v>83</v>
      </c>
      <c r="AY331" s="260" t="s">
        <v>189</v>
      </c>
    </row>
    <row r="332" s="15" customFormat="1">
      <c r="A332" s="15"/>
      <c r="B332" s="276"/>
      <c r="C332" s="277"/>
      <c r="D332" s="242" t="s">
        <v>277</v>
      </c>
      <c r="E332" s="278" t="s">
        <v>1</v>
      </c>
      <c r="F332" s="279" t="s">
        <v>354</v>
      </c>
      <c r="G332" s="277"/>
      <c r="H332" s="280">
        <v>1.3</v>
      </c>
      <c r="I332" s="281"/>
      <c r="J332" s="277"/>
      <c r="K332" s="277"/>
      <c r="L332" s="282"/>
      <c r="M332" s="283"/>
      <c r="N332" s="284"/>
      <c r="O332" s="284"/>
      <c r="P332" s="284"/>
      <c r="Q332" s="284"/>
      <c r="R332" s="284"/>
      <c r="S332" s="284"/>
      <c r="T332" s="28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T332" s="286" t="s">
        <v>277</v>
      </c>
      <c r="AU332" s="286" t="s">
        <v>93</v>
      </c>
      <c r="AV332" s="15" t="s">
        <v>211</v>
      </c>
      <c r="AW332" s="15" t="s">
        <v>38</v>
      </c>
      <c r="AX332" s="15" t="s">
        <v>91</v>
      </c>
      <c r="AY332" s="286" t="s">
        <v>189</v>
      </c>
    </row>
    <row r="333" s="2" customFormat="1" ht="16.5" customHeight="1">
      <c r="A333" s="40"/>
      <c r="B333" s="41"/>
      <c r="C333" s="229" t="s">
        <v>643</v>
      </c>
      <c r="D333" s="229" t="s">
        <v>192</v>
      </c>
      <c r="E333" s="230" t="s">
        <v>644</v>
      </c>
      <c r="F333" s="231" t="s">
        <v>645</v>
      </c>
      <c r="G333" s="232" t="s">
        <v>269</v>
      </c>
      <c r="H333" s="233">
        <v>2.613</v>
      </c>
      <c r="I333" s="234"/>
      <c r="J333" s="235">
        <f>ROUND(I333*H333,2)</f>
        <v>0</v>
      </c>
      <c r="K333" s="231" t="s">
        <v>196</v>
      </c>
      <c r="L333" s="46"/>
      <c r="M333" s="236" t="s">
        <v>1</v>
      </c>
      <c r="N333" s="237" t="s">
        <v>48</v>
      </c>
      <c r="O333" s="93"/>
      <c r="P333" s="238">
        <f>O333*H333</f>
        <v>0</v>
      </c>
      <c r="Q333" s="238">
        <v>2.45336</v>
      </c>
      <c r="R333" s="238">
        <f>Q333*H333</f>
        <v>6.4106296799999996</v>
      </c>
      <c r="S333" s="238">
        <v>0</v>
      </c>
      <c r="T333" s="239">
        <f>S333*H333</f>
        <v>0</v>
      </c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R333" s="240" t="s">
        <v>211</v>
      </c>
      <c r="AT333" s="240" t="s">
        <v>192</v>
      </c>
      <c r="AU333" s="240" t="s">
        <v>93</v>
      </c>
      <c r="AY333" s="18" t="s">
        <v>189</v>
      </c>
      <c r="BE333" s="241">
        <f>IF(N333="základní",J333,0)</f>
        <v>0</v>
      </c>
      <c r="BF333" s="241">
        <f>IF(N333="snížená",J333,0)</f>
        <v>0</v>
      </c>
      <c r="BG333" s="241">
        <f>IF(N333="zákl. přenesená",J333,0)</f>
        <v>0</v>
      </c>
      <c r="BH333" s="241">
        <f>IF(N333="sníž. přenesená",J333,0)</f>
        <v>0</v>
      </c>
      <c r="BI333" s="241">
        <f>IF(N333="nulová",J333,0)</f>
        <v>0</v>
      </c>
      <c r="BJ333" s="18" t="s">
        <v>91</v>
      </c>
      <c r="BK333" s="241">
        <f>ROUND(I333*H333,2)</f>
        <v>0</v>
      </c>
      <c r="BL333" s="18" t="s">
        <v>211</v>
      </c>
      <c r="BM333" s="240" t="s">
        <v>646</v>
      </c>
    </row>
    <row r="334" s="14" customFormat="1">
      <c r="A334" s="14"/>
      <c r="B334" s="265"/>
      <c r="C334" s="266"/>
      <c r="D334" s="242" t="s">
        <v>277</v>
      </c>
      <c r="E334" s="267" t="s">
        <v>1</v>
      </c>
      <c r="F334" s="268" t="s">
        <v>647</v>
      </c>
      <c r="G334" s="266"/>
      <c r="H334" s="267" t="s">
        <v>1</v>
      </c>
      <c r="I334" s="269"/>
      <c r="J334" s="266"/>
      <c r="K334" s="266"/>
      <c r="L334" s="270"/>
      <c r="M334" s="271"/>
      <c r="N334" s="272"/>
      <c r="O334" s="272"/>
      <c r="P334" s="272"/>
      <c r="Q334" s="272"/>
      <c r="R334" s="272"/>
      <c r="S334" s="272"/>
      <c r="T334" s="273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74" t="s">
        <v>277</v>
      </c>
      <c r="AU334" s="274" t="s">
        <v>93</v>
      </c>
      <c r="AV334" s="14" t="s">
        <v>91</v>
      </c>
      <c r="AW334" s="14" t="s">
        <v>38</v>
      </c>
      <c r="AX334" s="14" t="s">
        <v>83</v>
      </c>
      <c r="AY334" s="274" t="s">
        <v>189</v>
      </c>
    </row>
    <row r="335" s="13" customFormat="1">
      <c r="A335" s="13"/>
      <c r="B335" s="251"/>
      <c r="C335" s="252"/>
      <c r="D335" s="242" t="s">
        <v>277</v>
      </c>
      <c r="E335" s="275" t="s">
        <v>1</v>
      </c>
      <c r="F335" s="253" t="s">
        <v>648</v>
      </c>
      <c r="G335" s="252"/>
      <c r="H335" s="254">
        <v>1.6379999999999999</v>
      </c>
      <c r="I335" s="255"/>
      <c r="J335" s="252"/>
      <c r="K335" s="252"/>
      <c r="L335" s="256"/>
      <c r="M335" s="257"/>
      <c r="N335" s="258"/>
      <c r="O335" s="258"/>
      <c r="P335" s="258"/>
      <c r="Q335" s="258"/>
      <c r="R335" s="258"/>
      <c r="S335" s="258"/>
      <c r="T335" s="259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60" t="s">
        <v>277</v>
      </c>
      <c r="AU335" s="260" t="s">
        <v>93</v>
      </c>
      <c r="AV335" s="13" t="s">
        <v>93</v>
      </c>
      <c r="AW335" s="13" t="s">
        <v>38</v>
      </c>
      <c r="AX335" s="13" t="s">
        <v>83</v>
      </c>
      <c r="AY335" s="260" t="s">
        <v>189</v>
      </c>
    </row>
    <row r="336" s="13" customFormat="1">
      <c r="A336" s="13"/>
      <c r="B336" s="251"/>
      <c r="C336" s="252"/>
      <c r="D336" s="242" t="s">
        <v>277</v>
      </c>
      <c r="E336" s="275" t="s">
        <v>1</v>
      </c>
      <c r="F336" s="253" t="s">
        <v>649</v>
      </c>
      <c r="G336" s="252"/>
      <c r="H336" s="254">
        <v>0.97499999999999998</v>
      </c>
      <c r="I336" s="255"/>
      <c r="J336" s="252"/>
      <c r="K336" s="252"/>
      <c r="L336" s="256"/>
      <c r="M336" s="257"/>
      <c r="N336" s="258"/>
      <c r="O336" s="258"/>
      <c r="P336" s="258"/>
      <c r="Q336" s="258"/>
      <c r="R336" s="258"/>
      <c r="S336" s="258"/>
      <c r="T336" s="259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60" t="s">
        <v>277</v>
      </c>
      <c r="AU336" s="260" t="s">
        <v>93</v>
      </c>
      <c r="AV336" s="13" t="s">
        <v>93</v>
      </c>
      <c r="AW336" s="13" t="s">
        <v>38</v>
      </c>
      <c r="AX336" s="13" t="s">
        <v>83</v>
      </c>
      <c r="AY336" s="260" t="s">
        <v>189</v>
      </c>
    </row>
    <row r="337" s="15" customFormat="1">
      <c r="A337" s="15"/>
      <c r="B337" s="276"/>
      <c r="C337" s="277"/>
      <c r="D337" s="242" t="s">
        <v>277</v>
      </c>
      <c r="E337" s="278" t="s">
        <v>1</v>
      </c>
      <c r="F337" s="279" t="s">
        <v>354</v>
      </c>
      <c r="G337" s="277"/>
      <c r="H337" s="280">
        <v>2.613</v>
      </c>
      <c r="I337" s="281"/>
      <c r="J337" s="277"/>
      <c r="K337" s="277"/>
      <c r="L337" s="282"/>
      <c r="M337" s="283"/>
      <c r="N337" s="284"/>
      <c r="O337" s="284"/>
      <c r="P337" s="284"/>
      <c r="Q337" s="284"/>
      <c r="R337" s="284"/>
      <c r="S337" s="284"/>
      <c r="T337" s="28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T337" s="286" t="s">
        <v>277</v>
      </c>
      <c r="AU337" s="286" t="s">
        <v>93</v>
      </c>
      <c r="AV337" s="15" t="s">
        <v>211</v>
      </c>
      <c r="AW337" s="15" t="s">
        <v>38</v>
      </c>
      <c r="AX337" s="15" t="s">
        <v>91</v>
      </c>
      <c r="AY337" s="286" t="s">
        <v>189</v>
      </c>
    </row>
    <row r="338" s="2" customFormat="1" ht="16.5" customHeight="1">
      <c r="A338" s="40"/>
      <c r="B338" s="41"/>
      <c r="C338" s="229" t="s">
        <v>650</v>
      </c>
      <c r="D338" s="229" t="s">
        <v>192</v>
      </c>
      <c r="E338" s="230" t="s">
        <v>651</v>
      </c>
      <c r="F338" s="231" t="s">
        <v>652</v>
      </c>
      <c r="G338" s="232" t="s">
        <v>262</v>
      </c>
      <c r="H338" s="233">
        <v>17.420000000000002</v>
      </c>
      <c r="I338" s="234"/>
      <c r="J338" s="235">
        <f>ROUND(I338*H338,2)</f>
        <v>0</v>
      </c>
      <c r="K338" s="231" t="s">
        <v>196</v>
      </c>
      <c r="L338" s="46"/>
      <c r="M338" s="236" t="s">
        <v>1</v>
      </c>
      <c r="N338" s="237" t="s">
        <v>48</v>
      </c>
      <c r="O338" s="93"/>
      <c r="P338" s="238">
        <f>O338*H338</f>
        <v>0</v>
      </c>
      <c r="Q338" s="238">
        <v>0.0066299999999999996</v>
      </c>
      <c r="R338" s="238">
        <f>Q338*H338</f>
        <v>0.1154946</v>
      </c>
      <c r="S338" s="238">
        <v>0</v>
      </c>
      <c r="T338" s="239">
        <f>S338*H338</f>
        <v>0</v>
      </c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R338" s="240" t="s">
        <v>211</v>
      </c>
      <c r="AT338" s="240" t="s">
        <v>192</v>
      </c>
      <c r="AU338" s="240" t="s">
        <v>93</v>
      </c>
      <c r="AY338" s="18" t="s">
        <v>189</v>
      </c>
      <c r="BE338" s="241">
        <f>IF(N338="základní",J338,0)</f>
        <v>0</v>
      </c>
      <c r="BF338" s="241">
        <f>IF(N338="snížená",J338,0)</f>
        <v>0</v>
      </c>
      <c r="BG338" s="241">
        <f>IF(N338="zákl. přenesená",J338,0)</f>
        <v>0</v>
      </c>
      <c r="BH338" s="241">
        <f>IF(N338="sníž. přenesená",J338,0)</f>
        <v>0</v>
      </c>
      <c r="BI338" s="241">
        <f>IF(N338="nulová",J338,0)</f>
        <v>0</v>
      </c>
      <c r="BJ338" s="18" t="s">
        <v>91</v>
      </c>
      <c r="BK338" s="241">
        <f>ROUND(I338*H338,2)</f>
        <v>0</v>
      </c>
      <c r="BL338" s="18" t="s">
        <v>211</v>
      </c>
      <c r="BM338" s="240" t="s">
        <v>653</v>
      </c>
    </row>
    <row r="339" s="14" customFormat="1">
      <c r="A339" s="14"/>
      <c r="B339" s="265"/>
      <c r="C339" s="266"/>
      <c r="D339" s="242" t="s">
        <v>277</v>
      </c>
      <c r="E339" s="267" t="s">
        <v>1</v>
      </c>
      <c r="F339" s="268" t="s">
        <v>647</v>
      </c>
      <c r="G339" s="266"/>
      <c r="H339" s="267" t="s">
        <v>1</v>
      </c>
      <c r="I339" s="269"/>
      <c r="J339" s="266"/>
      <c r="K339" s="266"/>
      <c r="L339" s="270"/>
      <c r="M339" s="271"/>
      <c r="N339" s="272"/>
      <c r="O339" s="272"/>
      <c r="P339" s="272"/>
      <c r="Q339" s="272"/>
      <c r="R339" s="272"/>
      <c r="S339" s="272"/>
      <c r="T339" s="273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74" t="s">
        <v>277</v>
      </c>
      <c r="AU339" s="274" t="s">
        <v>93</v>
      </c>
      <c r="AV339" s="14" t="s">
        <v>91</v>
      </c>
      <c r="AW339" s="14" t="s">
        <v>38</v>
      </c>
      <c r="AX339" s="14" t="s">
        <v>83</v>
      </c>
      <c r="AY339" s="274" t="s">
        <v>189</v>
      </c>
    </row>
    <row r="340" s="13" customFormat="1">
      <c r="A340" s="13"/>
      <c r="B340" s="251"/>
      <c r="C340" s="252"/>
      <c r="D340" s="242" t="s">
        <v>277</v>
      </c>
      <c r="E340" s="275" t="s">
        <v>1</v>
      </c>
      <c r="F340" s="253" t="s">
        <v>654</v>
      </c>
      <c r="G340" s="252"/>
      <c r="H340" s="254">
        <v>10.92</v>
      </c>
      <c r="I340" s="255"/>
      <c r="J340" s="252"/>
      <c r="K340" s="252"/>
      <c r="L340" s="256"/>
      <c r="M340" s="257"/>
      <c r="N340" s="258"/>
      <c r="O340" s="258"/>
      <c r="P340" s="258"/>
      <c r="Q340" s="258"/>
      <c r="R340" s="258"/>
      <c r="S340" s="258"/>
      <c r="T340" s="259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60" t="s">
        <v>277</v>
      </c>
      <c r="AU340" s="260" t="s">
        <v>93</v>
      </c>
      <c r="AV340" s="13" t="s">
        <v>93</v>
      </c>
      <c r="AW340" s="13" t="s">
        <v>38</v>
      </c>
      <c r="AX340" s="13" t="s">
        <v>83</v>
      </c>
      <c r="AY340" s="260" t="s">
        <v>189</v>
      </c>
    </row>
    <row r="341" s="13" customFormat="1">
      <c r="A341" s="13"/>
      <c r="B341" s="251"/>
      <c r="C341" s="252"/>
      <c r="D341" s="242" t="s">
        <v>277</v>
      </c>
      <c r="E341" s="275" t="s">
        <v>1</v>
      </c>
      <c r="F341" s="253" t="s">
        <v>655</v>
      </c>
      <c r="G341" s="252"/>
      <c r="H341" s="254">
        <v>6.5</v>
      </c>
      <c r="I341" s="255"/>
      <c r="J341" s="252"/>
      <c r="K341" s="252"/>
      <c r="L341" s="256"/>
      <c r="M341" s="257"/>
      <c r="N341" s="258"/>
      <c r="O341" s="258"/>
      <c r="P341" s="258"/>
      <c r="Q341" s="258"/>
      <c r="R341" s="258"/>
      <c r="S341" s="258"/>
      <c r="T341" s="259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60" t="s">
        <v>277</v>
      </c>
      <c r="AU341" s="260" t="s">
        <v>93</v>
      </c>
      <c r="AV341" s="13" t="s">
        <v>93</v>
      </c>
      <c r="AW341" s="13" t="s">
        <v>38</v>
      </c>
      <c r="AX341" s="13" t="s">
        <v>83</v>
      </c>
      <c r="AY341" s="260" t="s">
        <v>189</v>
      </c>
    </row>
    <row r="342" s="15" customFormat="1">
      <c r="A342" s="15"/>
      <c r="B342" s="276"/>
      <c r="C342" s="277"/>
      <c r="D342" s="242" t="s">
        <v>277</v>
      </c>
      <c r="E342" s="278" t="s">
        <v>1</v>
      </c>
      <c r="F342" s="279" t="s">
        <v>354</v>
      </c>
      <c r="G342" s="277"/>
      <c r="H342" s="280">
        <v>17.420000000000002</v>
      </c>
      <c r="I342" s="281"/>
      <c r="J342" s="277"/>
      <c r="K342" s="277"/>
      <c r="L342" s="282"/>
      <c r="M342" s="283"/>
      <c r="N342" s="284"/>
      <c r="O342" s="284"/>
      <c r="P342" s="284"/>
      <c r="Q342" s="284"/>
      <c r="R342" s="284"/>
      <c r="S342" s="284"/>
      <c r="T342" s="28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T342" s="286" t="s">
        <v>277</v>
      </c>
      <c r="AU342" s="286" t="s">
        <v>93</v>
      </c>
      <c r="AV342" s="15" t="s">
        <v>211</v>
      </c>
      <c r="AW342" s="15" t="s">
        <v>38</v>
      </c>
      <c r="AX342" s="15" t="s">
        <v>91</v>
      </c>
      <c r="AY342" s="286" t="s">
        <v>189</v>
      </c>
    </row>
    <row r="343" s="2" customFormat="1" ht="16.5" customHeight="1">
      <c r="A343" s="40"/>
      <c r="B343" s="41"/>
      <c r="C343" s="229" t="s">
        <v>656</v>
      </c>
      <c r="D343" s="229" t="s">
        <v>192</v>
      </c>
      <c r="E343" s="230" t="s">
        <v>657</v>
      </c>
      <c r="F343" s="231" t="s">
        <v>658</v>
      </c>
      <c r="G343" s="232" t="s">
        <v>262</v>
      </c>
      <c r="H343" s="233">
        <v>17.420000000000002</v>
      </c>
      <c r="I343" s="234"/>
      <c r="J343" s="235">
        <f>ROUND(I343*H343,2)</f>
        <v>0</v>
      </c>
      <c r="K343" s="231" t="s">
        <v>196</v>
      </c>
      <c r="L343" s="46"/>
      <c r="M343" s="236" t="s">
        <v>1</v>
      </c>
      <c r="N343" s="237" t="s">
        <v>48</v>
      </c>
      <c r="O343" s="93"/>
      <c r="P343" s="238">
        <f>O343*H343</f>
        <v>0</v>
      </c>
      <c r="Q343" s="238">
        <v>0</v>
      </c>
      <c r="R343" s="238">
        <f>Q343*H343</f>
        <v>0</v>
      </c>
      <c r="S343" s="238">
        <v>0</v>
      </c>
      <c r="T343" s="239">
        <f>S343*H343</f>
        <v>0</v>
      </c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R343" s="240" t="s">
        <v>211</v>
      </c>
      <c r="AT343" s="240" t="s">
        <v>192</v>
      </c>
      <c r="AU343" s="240" t="s">
        <v>93</v>
      </c>
      <c r="AY343" s="18" t="s">
        <v>189</v>
      </c>
      <c r="BE343" s="241">
        <f>IF(N343="základní",J343,0)</f>
        <v>0</v>
      </c>
      <c r="BF343" s="241">
        <f>IF(N343="snížená",J343,0)</f>
        <v>0</v>
      </c>
      <c r="BG343" s="241">
        <f>IF(N343="zákl. přenesená",J343,0)</f>
        <v>0</v>
      </c>
      <c r="BH343" s="241">
        <f>IF(N343="sníž. přenesená",J343,0)</f>
        <v>0</v>
      </c>
      <c r="BI343" s="241">
        <f>IF(N343="nulová",J343,0)</f>
        <v>0</v>
      </c>
      <c r="BJ343" s="18" t="s">
        <v>91</v>
      </c>
      <c r="BK343" s="241">
        <f>ROUND(I343*H343,2)</f>
        <v>0</v>
      </c>
      <c r="BL343" s="18" t="s">
        <v>211</v>
      </c>
      <c r="BM343" s="240" t="s">
        <v>659</v>
      </c>
    </row>
    <row r="344" s="2" customFormat="1" ht="16.5" customHeight="1">
      <c r="A344" s="40"/>
      <c r="B344" s="41"/>
      <c r="C344" s="229" t="s">
        <v>660</v>
      </c>
      <c r="D344" s="229" t="s">
        <v>192</v>
      </c>
      <c r="E344" s="230" t="s">
        <v>661</v>
      </c>
      <c r="F344" s="231" t="s">
        <v>662</v>
      </c>
      <c r="G344" s="232" t="s">
        <v>262</v>
      </c>
      <c r="H344" s="233">
        <v>3.8399999999999999</v>
      </c>
      <c r="I344" s="234"/>
      <c r="J344" s="235">
        <f>ROUND(I344*H344,2)</f>
        <v>0</v>
      </c>
      <c r="K344" s="231" t="s">
        <v>196</v>
      </c>
      <c r="L344" s="46"/>
      <c r="M344" s="236" t="s">
        <v>1</v>
      </c>
      <c r="N344" s="237" t="s">
        <v>48</v>
      </c>
      <c r="O344" s="93"/>
      <c r="P344" s="238">
        <f>O344*H344</f>
        <v>0</v>
      </c>
      <c r="Q344" s="238">
        <v>0.0015</v>
      </c>
      <c r="R344" s="238">
        <f>Q344*H344</f>
        <v>0.0057599999999999995</v>
      </c>
      <c r="S344" s="238">
        <v>0</v>
      </c>
      <c r="T344" s="239">
        <f>S344*H344</f>
        <v>0</v>
      </c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R344" s="240" t="s">
        <v>211</v>
      </c>
      <c r="AT344" s="240" t="s">
        <v>192</v>
      </c>
      <c r="AU344" s="240" t="s">
        <v>93</v>
      </c>
      <c r="AY344" s="18" t="s">
        <v>189</v>
      </c>
      <c r="BE344" s="241">
        <f>IF(N344="základní",J344,0)</f>
        <v>0</v>
      </c>
      <c r="BF344" s="241">
        <f>IF(N344="snížená",J344,0)</f>
        <v>0</v>
      </c>
      <c r="BG344" s="241">
        <f>IF(N344="zákl. přenesená",J344,0)</f>
        <v>0</v>
      </c>
      <c r="BH344" s="241">
        <f>IF(N344="sníž. přenesená",J344,0)</f>
        <v>0</v>
      </c>
      <c r="BI344" s="241">
        <f>IF(N344="nulová",J344,0)</f>
        <v>0</v>
      </c>
      <c r="BJ344" s="18" t="s">
        <v>91</v>
      </c>
      <c r="BK344" s="241">
        <f>ROUND(I344*H344,2)</f>
        <v>0</v>
      </c>
      <c r="BL344" s="18" t="s">
        <v>211</v>
      </c>
      <c r="BM344" s="240" t="s">
        <v>663</v>
      </c>
    </row>
    <row r="345" s="14" customFormat="1">
      <c r="A345" s="14"/>
      <c r="B345" s="265"/>
      <c r="C345" s="266"/>
      <c r="D345" s="242" t="s">
        <v>277</v>
      </c>
      <c r="E345" s="267" t="s">
        <v>1</v>
      </c>
      <c r="F345" s="268" t="s">
        <v>647</v>
      </c>
      <c r="G345" s="266"/>
      <c r="H345" s="267" t="s">
        <v>1</v>
      </c>
      <c r="I345" s="269"/>
      <c r="J345" s="266"/>
      <c r="K345" s="266"/>
      <c r="L345" s="270"/>
      <c r="M345" s="271"/>
      <c r="N345" s="272"/>
      <c r="O345" s="272"/>
      <c r="P345" s="272"/>
      <c r="Q345" s="272"/>
      <c r="R345" s="272"/>
      <c r="S345" s="272"/>
      <c r="T345" s="273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74" t="s">
        <v>277</v>
      </c>
      <c r="AU345" s="274" t="s">
        <v>93</v>
      </c>
      <c r="AV345" s="14" t="s">
        <v>91</v>
      </c>
      <c r="AW345" s="14" t="s">
        <v>38</v>
      </c>
      <c r="AX345" s="14" t="s">
        <v>83</v>
      </c>
      <c r="AY345" s="274" t="s">
        <v>189</v>
      </c>
    </row>
    <row r="346" s="13" customFormat="1">
      <c r="A346" s="13"/>
      <c r="B346" s="251"/>
      <c r="C346" s="252"/>
      <c r="D346" s="242" t="s">
        <v>277</v>
      </c>
      <c r="E346" s="275" t="s">
        <v>1</v>
      </c>
      <c r="F346" s="253" t="s">
        <v>664</v>
      </c>
      <c r="G346" s="252"/>
      <c r="H346" s="254">
        <v>2.3399999999999999</v>
      </c>
      <c r="I346" s="255"/>
      <c r="J346" s="252"/>
      <c r="K346" s="252"/>
      <c r="L346" s="256"/>
      <c r="M346" s="257"/>
      <c r="N346" s="258"/>
      <c r="O346" s="258"/>
      <c r="P346" s="258"/>
      <c r="Q346" s="258"/>
      <c r="R346" s="258"/>
      <c r="S346" s="258"/>
      <c r="T346" s="259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60" t="s">
        <v>277</v>
      </c>
      <c r="AU346" s="260" t="s">
        <v>93</v>
      </c>
      <c r="AV346" s="13" t="s">
        <v>93</v>
      </c>
      <c r="AW346" s="13" t="s">
        <v>38</v>
      </c>
      <c r="AX346" s="13" t="s">
        <v>83</v>
      </c>
      <c r="AY346" s="260" t="s">
        <v>189</v>
      </c>
    </row>
    <row r="347" s="13" customFormat="1">
      <c r="A347" s="13"/>
      <c r="B347" s="251"/>
      <c r="C347" s="252"/>
      <c r="D347" s="242" t="s">
        <v>277</v>
      </c>
      <c r="E347" s="275" t="s">
        <v>1</v>
      </c>
      <c r="F347" s="253" t="s">
        <v>665</v>
      </c>
      <c r="G347" s="252"/>
      <c r="H347" s="254">
        <v>1.5</v>
      </c>
      <c r="I347" s="255"/>
      <c r="J347" s="252"/>
      <c r="K347" s="252"/>
      <c r="L347" s="256"/>
      <c r="M347" s="257"/>
      <c r="N347" s="258"/>
      <c r="O347" s="258"/>
      <c r="P347" s="258"/>
      <c r="Q347" s="258"/>
      <c r="R347" s="258"/>
      <c r="S347" s="258"/>
      <c r="T347" s="259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60" t="s">
        <v>277</v>
      </c>
      <c r="AU347" s="260" t="s">
        <v>93</v>
      </c>
      <c r="AV347" s="13" t="s">
        <v>93</v>
      </c>
      <c r="AW347" s="13" t="s">
        <v>38</v>
      </c>
      <c r="AX347" s="13" t="s">
        <v>83</v>
      </c>
      <c r="AY347" s="260" t="s">
        <v>189</v>
      </c>
    </row>
    <row r="348" s="15" customFormat="1">
      <c r="A348" s="15"/>
      <c r="B348" s="276"/>
      <c r="C348" s="277"/>
      <c r="D348" s="242" t="s">
        <v>277</v>
      </c>
      <c r="E348" s="278" t="s">
        <v>1</v>
      </c>
      <c r="F348" s="279" t="s">
        <v>354</v>
      </c>
      <c r="G348" s="277"/>
      <c r="H348" s="280">
        <v>3.8399999999999999</v>
      </c>
      <c r="I348" s="281"/>
      <c r="J348" s="277"/>
      <c r="K348" s="277"/>
      <c r="L348" s="282"/>
      <c r="M348" s="283"/>
      <c r="N348" s="284"/>
      <c r="O348" s="284"/>
      <c r="P348" s="284"/>
      <c r="Q348" s="284"/>
      <c r="R348" s="284"/>
      <c r="S348" s="284"/>
      <c r="T348" s="28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T348" s="286" t="s">
        <v>277</v>
      </c>
      <c r="AU348" s="286" t="s">
        <v>93</v>
      </c>
      <c r="AV348" s="15" t="s">
        <v>211</v>
      </c>
      <c r="AW348" s="15" t="s">
        <v>38</v>
      </c>
      <c r="AX348" s="15" t="s">
        <v>91</v>
      </c>
      <c r="AY348" s="286" t="s">
        <v>189</v>
      </c>
    </row>
    <row r="349" s="2" customFormat="1" ht="16.5" customHeight="1">
      <c r="A349" s="40"/>
      <c r="B349" s="41"/>
      <c r="C349" s="229" t="s">
        <v>666</v>
      </c>
      <c r="D349" s="229" t="s">
        <v>192</v>
      </c>
      <c r="E349" s="230" t="s">
        <v>667</v>
      </c>
      <c r="F349" s="231" t="s">
        <v>668</v>
      </c>
      <c r="G349" s="232" t="s">
        <v>262</v>
      </c>
      <c r="H349" s="233">
        <v>3.8399999999999999</v>
      </c>
      <c r="I349" s="234"/>
      <c r="J349" s="235">
        <f>ROUND(I349*H349,2)</f>
        <v>0</v>
      </c>
      <c r="K349" s="231" t="s">
        <v>196</v>
      </c>
      <c r="L349" s="46"/>
      <c r="M349" s="236" t="s">
        <v>1</v>
      </c>
      <c r="N349" s="237" t="s">
        <v>48</v>
      </c>
      <c r="O349" s="93"/>
      <c r="P349" s="238">
        <f>O349*H349</f>
        <v>0</v>
      </c>
      <c r="Q349" s="238">
        <v>0</v>
      </c>
      <c r="R349" s="238">
        <f>Q349*H349</f>
        <v>0</v>
      </c>
      <c r="S349" s="238">
        <v>0</v>
      </c>
      <c r="T349" s="239">
        <f>S349*H349</f>
        <v>0</v>
      </c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R349" s="240" t="s">
        <v>211</v>
      </c>
      <c r="AT349" s="240" t="s">
        <v>192</v>
      </c>
      <c r="AU349" s="240" t="s">
        <v>93</v>
      </c>
      <c r="AY349" s="18" t="s">
        <v>189</v>
      </c>
      <c r="BE349" s="241">
        <f>IF(N349="základní",J349,0)</f>
        <v>0</v>
      </c>
      <c r="BF349" s="241">
        <f>IF(N349="snížená",J349,0)</f>
        <v>0</v>
      </c>
      <c r="BG349" s="241">
        <f>IF(N349="zákl. přenesená",J349,0)</f>
        <v>0</v>
      </c>
      <c r="BH349" s="241">
        <f>IF(N349="sníž. přenesená",J349,0)</f>
        <v>0</v>
      </c>
      <c r="BI349" s="241">
        <f>IF(N349="nulová",J349,0)</f>
        <v>0</v>
      </c>
      <c r="BJ349" s="18" t="s">
        <v>91</v>
      </c>
      <c r="BK349" s="241">
        <f>ROUND(I349*H349,2)</f>
        <v>0</v>
      </c>
      <c r="BL349" s="18" t="s">
        <v>211</v>
      </c>
      <c r="BM349" s="240" t="s">
        <v>669</v>
      </c>
    </row>
    <row r="350" s="2" customFormat="1" ht="16.5" customHeight="1">
      <c r="A350" s="40"/>
      <c r="B350" s="41"/>
      <c r="C350" s="229" t="s">
        <v>670</v>
      </c>
      <c r="D350" s="229" t="s">
        <v>192</v>
      </c>
      <c r="E350" s="230" t="s">
        <v>671</v>
      </c>
      <c r="F350" s="231" t="s">
        <v>672</v>
      </c>
      <c r="G350" s="232" t="s">
        <v>302</v>
      </c>
      <c r="H350" s="233">
        <v>2.9399999999999999</v>
      </c>
      <c r="I350" s="234"/>
      <c r="J350" s="235">
        <f>ROUND(I350*H350,2)</f>
        <v>0</v>
      </c>
      <c r="K350" s="231" t="s">
        <v>196</v>
      </c>
      <c r="L350" s="46"/>
      <c r="M350" s="236" t="s">
        <v>1</v>
      </c>
      <c r="N350" s="237" t="s">
        <v>48</v>
      </c>
      <c r="O350" s="93"/>
      <c r="P350" s="238">
        <f>O350*H350</f>
        <v>0</v>
      </c>
      <c r="Q350" s="238">
        <v>1.05464</v>
      </c>
      <c r="R350" s="238">
        <f>Q350*H350</f>
        <v>3.1006415999999999</v>
      </c>
      <c r="S350" s="238">
        <v>0</v>
      </c>
      <c r="T350" s="239">
        <f>S350*H350</f>
        <v>0</v>
      </c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R350" s="240" t="s">
        <v>211</v>
      </c>
      <c r="AT350" s="240" t="s">
        <v>192</v>
      </c>
      <c r="AU350" s="240" t="s">
        <v>93</v>
      </c>
      <c r="AY350" s="18" t="s">
        <v>189</v>
      </c>
      <c r="BE350" s="241">
        <f>IF(N350="základní",J350,0)</f>
        <v>0</v>
      </c>
      <c r="BF350" s="241">
        <f>IF(N350="snížená",J350,0)</f>
        <v>0</v>
      </c>
      <c r="BG350" s="241">
        <f>IF(N350="zákl. přenesená",J350,0)</f>
        <v>0</v>
      </c>
      <c r="BH350" s="241">
        <f>IF(N350="sníž. přenesená",J350,0)</f>
        <v>0</v>
      </c>
      <c r="BI350" s="241">
        <f>IF(N350="nulová",J350,0)</f>
        <v>0</v>
      </c>
      <c r="BJ350" s="18" t="s">
        <v>91</v>
      </c>
      <c r="BK350" s="241">
        <f>ROUND(I350*H350,2)</f>
        <v>0</v>
      </c>
      <c r="BL350" s="18" t="s">
        <v>211</v>
      </c>
      <c r="BM350" s="240" t="s">
        <v>673</v>
      </c>
    </row>
    <row r="351" s="13" customFormat="1">
      <c r="A351" s="13"/>
      <c r="B351" s="251"/>
      <c r="C351" s="252"/>
      <c r="D351" s="242" t="s">
        <v>277</v>
      </c>
      <c r="E351" s="275" t="s">
        <v>1</v>
      </c>
      <c r="F351" s="253" t="s">
        <v>674</v>
      </c>
      <c r="G351" s="252"/>
      <c r="H351" s="254">
        <v>2.4500000000000002</v>
      </c>
      <c r="I351" s="255"/>
      <c r="J351" s="252"/>
      <c r="K351" s="252"/>
      <c r="L351" s="256"/>
      <c r="M351" s="257"/>
      <c r="N351" s="258"/>
      <c r="O351" s="258"/>
      <c r="P351" s="258"/>
      <c r="Q351" s="258"/>
      <c r="R351" s="258"/>
      <c r="S351" s="258"/>
      <c r="T351" s="259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60" t="s">
        <v>277</v>
      </c>
      <c r="AU351" s="260" t="s">
        <v>93</v>
      </c>
      <c r="AV351" s="13" t="s">
        <v>93</v>
      </c>
      <c r="AW351" s="13" t="s">
        <v>38</v>
      </c>
      <c r="AX351" s="13" t="s">
        <v>83</v>
      </c>
      <c r="AY351" s="260" t="s">
        <v>189</v>
      </c>
    </row>
    <row r="352" s="16" customFormat="1">
      <c r="A352" s="16"/>
      <c r="B352" s="297"/>
      <c r="C352" s="298"/>
      <c r="D352" s="242" t="s">
        <v>277</v>
      </c>
      <c r="E352" s="299" t="s">
        <v>1</v>
      </c>
      <c r="F352" s="300" t="s">
        <v>426</v>
      </c>
      <c r="G352" s="298"/>
      <c r="H352" s="301">
        <v>2.4500000000000002</v>
      </c>
      <c r="I352" s="302"/>
      <c r="J352" s="298"/>
      <c r="K352" s="298"/>
      <c r="L352" s="303"/>
      <c r="M352" s="304"/>
      <c r="N352" s="305"/>
      <c r="O352" s="305"/>
      <c r="P352" s="305"/>
      <c r="Q352" s="305"/>
      <c r="R352" s="305"/>
      <c r="S352" s="305"/>
      <c r="T352" s="30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T352" s="307" t="s">
        <v>277</v>
      </c>
      <c r="AU352" s="307" t="s">
        <v>93</v>
      </c>
      <c r="AV352" s="16" t="s">
        <v>109</v>
      </c>
      <c r="AW352" s="16" t="s">
        <v>38</v>
      </c>
      <c r="AX352" s="16" t="s">
        <v>83</v>
      </c>
      <c r="AY352" s="307" t="s">
        <v>189</v>
      </c>
    </row>
    <row r="353" s="13" customFormat="1">
      <c r="A353" s="13"/>
      <c r="B353" s="251"/>
      <c r="C353" s="252"/>
      <c r="D353" s="242" t="s">
        <v>277</v>
      </c>
      <c r="E353" s="275" t="s">
        <v>1</v>
      </c>
      <c r="F353" s="253" t="s">
        <v>675</v>
      </c>
      <c r="G353" s="252"/>
      <c r="H353" s="254">
        <v>0.48999999999999999</v>
      </c>
      <c r="I353" s="255"/>
      <c r="J353" s="252"/>
      <c r="K353" s="252"/>
      <c r="L353" s="256"/>
      <c r="M353" s="257"/>
      <c r="N353" s="258"/>
      <c r="O353" s="258"/>
      <c r="P353" s="258"/>
      <c r="Q353" s="258"/>
      <c r="R353" s="258"/>
      <c r="S353" s="258"/>
      <c r="T353" s="259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60" t="s">
        <v>277</v>
      </c>
      <c r="AU353" s="260" t="s">
        <v>93</v>
      </c>
      <c r="AV353" s="13" t="s">
        <v>93</v>
      </c>
      <c r="AW353" s="13" t="s">
        <v>38</v>
      </c>
      <c r="AX353" s="13" t="s">
        <v>83</v>
      </c>
      <c r="AY353" s="260" t="s">
        <v>189</v>
      </c>
    </row>
    <row r="354" s="15" customFormat="1">
      <c r="A354" s="15"/>
      <c r="B354" s="276"/>
      <c r="C354" s="277"/>
      <c r="D354" s="242" t="s">
        <v>277</v>
      </c>
      <c r="E354" s="278" t="s">
        <v>1</v>
      </c>
      <c r="F354" s="279" t="s">
        <v>354</v>
      </c>
      <c r="G354" s="277"/>
      <c r="H354" s="280">
        <v>2.9399999999999999</v>
      </c>
      <c r="I354" s="281"/>
      <c r="J354" s="277"/>
      <c r="K354" s="277"/>
      <c r="L354" s="282"/>
      <c r="M354" s="283"/>
      <c r="N354" s="284"/>
      <c r="O354" s="284"/>
      <c r="P354" s="284"/>
      <c r="Q354" s="284"/>
      <c r="R354" s="284"/>
      <c r="S354" s="284"/>
      <c r="T354" s="28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T354" s="286" t="s">
        <v>277</v>
      </c>
      <c r="AU354" s="286" t="s">
        <v>93</v>
      </c>
      <c r="AV354" s="15" t="s">
        <v>211</v>
      </c>
      <c r="AW354" s="15" t="s">
        <v>38</v>
      </c>
      <c r="AX354" s="15" t="s">
        <v>91</v>
      </c>
      <c r="AY354" s="286" t="s">
        <v>189</v>
      </c>
    </row>
    <row r="355" s="2" customFormat="1" ht="16.5" customHeight="1">
      <c r="A355" s="40"/>
      <c r="B355" s="41"/>
      <c r="C355" s="229" t="s">
        <v>676</v>
      </c>
      <c r="D355" s="229" t="s">
        <v>192</v>
      </c>
      <c r="E355" s="230" t="s">
        <v>677</v>
      </c>
      <c r="F355" s="231" t="s">
        <v>678</v>
      </c>
      <c r="G355" s="232" t="s">
        <v>269</v>
      </c>
      <c r="H355" s="233">
        <v>23.378</v>
      </c>
      <c r="I355" s="234"/>
      <c r="J355" s="235">
        <f>ROUND(I355*H355,2)</f>
        <v>0</v>
      </c>
      <c r="K355" s="231" t="s">
        <v>196</v>
      </c>
      <c r="L355" s="46"/>
      <c r="M355" s="236" t="s">
        <v>1</v>
      </c>
      <c r="N355" s="237" t="s">
        <v>48</v>
      </c>
      <c r="O355" s="93"/>
      <c r="P355" s="238">
        <f>O355*H355</f>
        <v>0</v>
      </c>
      <c r="Q355" s="238">
        <v>2.4533999999999998</v>
      </c>
      <c r="R355" s="238">
        <f>Q355*H355</f>
        <v>57.355585199999993</v>
      </c>
      <c r="S355" s="238">
        <v>0</v>
      </c>
      <c r="T355" s="239">
        <f>S355*H355</f>
        <v>0</v>
      </c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R355" s="240" t="s">
        <v>211</v>
      </c>
      <c r="AT355" s="240" t="s">
        <v>192</v>
      </c>
      <c r="AU355" s="240" t="s">
        <v>93</v>
      </c>
      <c r="AY355" s="18" t="s">
        <v>189</v>
      </c>
      <c r="BE355" s="241">
        <f>IF(N355="základní",J355,0)</f>
        <v>0</v>
      </c>
      <c r="BF355" s="241">
        <f>IF(N355="snížená",J355,0)</f>
        <v>0</v>
      </c>
      <c r="BG355" s="241">
        <f>IF(N355="zákl. přenesená",J355,0)</f>
        <v>0</v>
      </c>
      <c r="BH355" s="241">
        <f>IF(N355="sníž. přenesená",J355,0)</f>
        <v>0</v>
      </c>
      <c r="BI355" s="241">
        <f>IF(N355="nulová",J355,0)</f>
        <v>0</v>
      </c>
      <c r="BJ355" s="18" t="s">
        <v>91</v>
      </c>
      <c r="BK355" s="241">
        <f>ROUND(I355*H355,2)</f>
        <v>0</v>
      </c>
      <c r="BL355" s="18" t="s">
        <v>211</v>
      </c>
      <c r="BM355" s="240" t="s">
        <v>679</v>
      </c>
    </row>
    <row r="356" s="14" customFormat="1">
      <c r="A356" s="14"/>
      <c r="B356" s="265"/>
      <c r="C356" s="266"/>
      <c r="D356" s="242" t="s">
        <v>277</v>
      </c>
      <c r="E356" s="267" t="s">
        <v>1</v>
      </c>
      <c r="F356" s="268" t="s">
        <v>647</v>
      </c>
      <c r="G356" s="266"/>
      <c r="H356" s="267" t="s">
        <v>1</v>
      </c>
      <c r="I356" s="269"/>
      <c r="J356" s="266"/>
      <c r="K356" s="266"/>
      <c r="L356" s="270"/>
      <c r="M356" s="271"/>
      <c r="N356" s="272"/>
      <c r="O356" s="272"/>
      <c r="P356" s="272"/>
      <c r="Q356" s="272"/>
      <c r="R356" s="272"/>
      <c r="S356" s="272"/>
      <c r="T356" s="273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74" t="s">
        <v>277</v>
      </c>
      <c r="AU356" s="274" t="s">
        <v>93</v>
      </c>
      <c r="AV356" s="14" t="s">
        <v>91</v>
      </c>
      <c r="AW356" s="14" t="s">
        <v>38</v>
      </c>
      <c r="AX356" s="14" t="s">
        <v>83</v>
      </c>
      <c r="AY356" s="274" t="s">
        <v>189</v>
      </c>
    </row>
    <row r="357" s="13" customFormat="1">
      <c r="A357" s="13"/>
      <c r="B357" s="251"/>
      <c r="C357" s="252"/>
      <c r="D357" s="242" t="s">
        <v>277</v>
      </c>
      <c r="E357" s="275" t="s">
        <v>1</v>
      </c>
      <c r="F357" s="253" t="s">
        <v>680</v>
      </c>
      <c r="G357" s="252"/>
      <c r="H357" s="254">
        <v>19.027999999999999</v>
      </c>
      <c r="I357" s="255"/>
      <c r="J357" s="252"/>
      <c r="K357" s="252"/>
      <c r="L357" s="256"/>
      <c r="M357" s="257"/>
      <c r="N357" s="258"/>
      <c r="O357" s="258"/>
      <c r="P357" s="258"/>
      <c r="Q357" s="258"/>
      <c r="R357" s="258"/>
      <c r="S357" s="258"/>
      <c r="T357" s="259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60" t="s">
        <v>277</v>
      </c>
      <c r="AU357" s="260" t="s">
        <v>93</v>
      </c>
      <c r="AV357" s="13" t="s">
        <v>93</v>
      </c>
      <c r="AW357" s="13" t="s">
        <v>38</v>
      </c>
      <c r="AX357" s="13" t="s">
        <v>83</v>
      </c>
      <c r="AY357" s="260" t="s">
        <v>189</v>
      </c>
    </row>
    <row r="358" s="13" customFormat="1">
      <c r="A358" s="13"/>
      <c r="B358" s="251"/>
      <c r="C358" s="252"/>
      <c r="D358" s="242" t="s">
        <v>277</v>
      </c>
      <c r="E358" s="275" t="s">
        <v>1</v>
      </c>
      <c r="F358" s="253" t="s">
        <v>681</v>
      </c>
      <c r="G358" s="252"/>
      <c r="H358" s="254">
        <v>2.6549999999999998</v>
      </c>
      <c r="I358" s="255"/>
      <c r="J358" s="252"/>
      <c r="K358" s="252"/>
      <c r="L358" s="256"/>
      <c r="M358" s="257"/>
      <c r="N358" s="258"/>
      <c r="O358" s="258"/>
      <c r="P358" s="258"/>
      <c r="Q358" s="258"/>
      <c r="R358" s="258"/>
      <c r="S358" s="258"/>
      <c r="T358" s="259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60" t="s">
        <v>277</v>
      </c>
      <c r="AU358" s="260" t="s">
        <v>93</v>
      </c>
      <c r="AV358" s="13" t="s">
        <v>93</v>
      </c>
      <c r="AW358" s="13" t="s">
        <v>38</v>
      </c>
      <c r="AX358" s="13" t="s">
        <v>83</v>
      </c>
      <c r="AY358" s="260" t="s">
        <v>189</v>
      </c>
    </row>
    <row r="359" s="13" customFormat="1">
      <c r="A359" s="13"/>
      <c r="B359" s="251"/>
      <c r="C359" s="252"/>
      <c r="D359" s="242" t="s">
        <v>277</v>
      </c>
      <c r="E359" s="275" t="s">
        <v>1</v>
      </c>
      <c r="F359" s="253" t="s">
        <v>682</v>
      </c>
      <c r="G359" s="252"/>
      <c r="H359" s="254">
        <v>1.6950000000000001</v>
      </c>
      <c r="I359" s="255"/>
      <c r="J359" s="252"/>
      <c r="K359" s="252"/>
      <c r="L359" s="256"/>
      <c r="M359" s="257"/>
      <c r="N359" s="258"/>
      <c r="O359" s="258"/>
      <c r="P359" s="258"/>
      <c r="Q359" s="258"/>
      <c r="R359" s="258"/>
      <c r="S359" s="258"/>
      <c r="T359" s="259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60" t="s">
        <v>277</v>
      </c>
      <c r="AU359" s="260" t="s">
        <v>93</v>
      </c>
      <c r="AV359" s="13" t="s">
        <v>93</v>
      </c>
      <c r="AW359" s="13" t="s">
        <v>38</v>
      </c>
      <c r="AX359" s="13" t="s">
        <v>83</v>
      </c>
      <c r="AY359" s="260" t="s">
        <v>189</v>
      </c>
    </row>
    <row r="360" s="15" customFormat="1">
      <c r="A360" s="15"/>
      <c r="B360" s="276"/>
      <c r="C360" s="277"/>
      <c r="D360" s="242" t="s">
        <v>277</v>
      </c>
      <c r="E360" s="278" t="s">
        <v>1</v>
      </c>
      <c r="F360" s="279" t="s">
        <v>354</v>
      </c>
      <c r="G360" s="277"/>
      <c r="H360" s="280">
        <v>23.378</v>
      </c>
      <c r="I360" s="281"/>
      <c r="J360" s="277"/>
      <c r="K360" s="277"/>
      <c r="L360" s="282"/>
      <c r="M360" s="283"/>
      <c r="N360" s="284"/>
      <c r="O360" s="284"/>
      <c r="P360" s="284"/>
      <c r="Q360" s="284"/>
      <c r="R360" s="284"/>
      <c r="S360" s="284"/>
      <c r="T360" s="28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T360" s="286" t="s">
        <v>277</v>
      </c>
      <c r="AU360" s="286" t="s">
        <v>93</v>
      </c>
      <c r="AV360" s="15" t="s">
        <v>211</v>
      </c>
      <c r="AW360" s="15" t="s">
        <v>38</v>
      </c>
      <c r="AX360" s="15" t="s">
        <v>91</v>
      </c>
      <c r="AY360" s="286" t="s">
        <v>189</v>
      </c>
    </row>
    <row r="361" s="2" customFormat="1" ht="16.5" customHeight="1">
      <c r="A361" s="40"/>
      <c r="B361" s="41"/>
      <c r="C361" s="229" t="s">
        <v>683</v>
      </c>
      <c r="D361" s="229" t="s">
        <v>192</v>
      </c>
      <c r="E361" s="230" t="s">
        <v>684</v>
      </c>
      <c r="F361" s="231" t="s">
        <v>685</v>
      </c>
      <c r="G361" s="232" t="s">
        <v>262</v>
      </c>
      <c r="H361" s="233">
        <v>155.84999999999999</v>
      </c>
      <c r="I361" s="234"/>
      <c r="J361" s="235">
        <f>ROUND(I361*H361,2)</f>
        <v>0</v>
      </c>
      <c r="K361" s="231" t="s">
        <v>196</v>
      </c>
      <c r="L361" s="46"/>
      <c r="M361" s="236" t="s">
        <v>1</v>
      </c>
      <c r="N361" s="237" t="s">
        <v>48</v>
      </c>
      <c r="O361" s="93"/>
      <c r="P361" s="238">
        <f>O361*H361</f>
        <v>0</v>
      </c>
      <c r="Q361" s="238">
        <v>0.0057600000000000004</v>
      </c>
      <c r="R361" s="238">
        <f>Q361*H361</f>
        <v>0.89769600000000005</v>
      </c>
      <c r="S361" s="238">
        <v>0</v>
      </c>
      <c r="T361" s="239">
        <f>S361*H361</f>
        <v>0</v>
      </c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R361" s="240" t="s">
        <v>211</v>
      </c>
      <c r="AT361" s="240" t="s">
        <v>192</v>
      </c>
      <c r="AU361" s="240" t="s">
        <v>93</v>
      </c>
      <c r="AY361" s="18" t="s">
        <v>189</v>
      </c>
      <c r="BE361" s="241">
        <f>IF(N361="základní",J361,0)</f>
        <v>0</v>
      </c>
      <c r="BF361" s="241">
        <f>IF(N361="snížená",J361,0)</f>
        <v>0</v>
      </c>
      <c r="BG361" s="241">
        <f>IF(N361="zákl. přenesená",J361,0)</f>
        <v>0</v>
      </c>
      <c r="BH361" s="241">
        <f>IF(N361="sníž. přenesená",J361,0)</f>
        <v>0</v>
      </c>
      <c r="BI361" s="241">
        <f>IF(N361="nulová",J361,0)</f>
        <v>0</v>
      </c>
      <c r="BJ361" s="18" t="s">
        <v>91</v>
      </c>
      <c r="BK361" s="241">
        <f>ROUND(I361*H361,2)</f>
        <v>0</v>
      </c>
      <c r="BL361" s="18" t="s">
        <v>211</v>
      </c>
      <c r="BM361" s="240" t="s">
        <v>686</v>
      </c>
    </row>
    <row r="362" s="14" customFormat="1">
      <c r="A362" s="14"/>
      <c r="B362" s="265"/>
      <c r="C362" s="266"/>
      <c r="D362" s="242" t="s">
        <v>277</v>
      </c>
      <c r="E362" s="267" t="s">
        <v>1</v>
      </c>
      <c r="F362" s="268" t="s">
        <v>647</v>
      </c>
      <c r="G362" s="266"/>
      <c r="H362" s="267" t="s">
        <v>1</v>
      </c>
      <c r="I362" s="269"/>
      <c r="J362" s="266"/>
      <c r="K362" s="266"/>
      <c r="L362" s="270"/>
      <c r="M362" s="271"/>
      <c r="N362" s="272"/>
      <c r="O362" s="272"/>
      <c r="P362" s="272"/>
      <c r="Q362" s="272"/>
      <c r="R362" s="272"/>
      <c r="S362" s="272"/>
      <c r="T362" s="273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74" t="s">
        <v>277</v>
      </c>
      <c r="AU362" s="274" t="s">
        <v>93</v>
      </c>
      <c r="AV362" s="14" t="s">
        <v>91</v>
      </c>
      <c r="AW362" s="14" t="s">
        <v>38</v>
      </c>
      <c r="AX362" s="14" t="s">
        <v>83</v>
      </c>
      <c r="AY362" s="274" t="s">
        <v>189</v>
      </c>
    </row>
    <row r="363" s="13" customFormat="1">
      <c r="A363" s="13"/>
      <c r="B363" s="251"/>
      <c r="C363" s="252"/>
      <c r="D363" s="242" t="s">
        <v>277</v>
      </c>
      <c r="E363" s="275" t="s">
        <v>1</v>
      </c>
      <c r="F363" s="253" t="s">
        <v>687</v>
      </c>
      <c r="G363" s="252"/>
      <c r="H363" s="254">
        <v>126.84999999999999</v>
      </c>
      <c r="I363" s="255"/>
      <c r="J363" s="252"/>
      <c r="K363" s="252"/>
      <c r="L363" s="256"/>
      <c r="M363" s="257"/>
      <c r="N363" s="258"/>
      <c r="O363" s="258"/>
      <c r="P363" s="258"/>
      <c r="Q363" s="258"/>
      <c r="R363" s="258"/>
      <c r="S363" s="258"/>
      <c r="T363" s="259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60" t="s">
        <v>277</v>
      </c>
      <c r="AU363" s="260" t="s">
        <v>93</v>
      </c>
      <c r="AV363" s="13" t="s">
        <v>93</v>
      </c>
      <c r="AW363" s="13" t="s">
        <v>38</v>
      </c>
      <c r="AX363" s="13" t="s">
        <v>83</v>
      </c>
      <c r="AY363" s="260" t="s">
        <v>189</v>
      </c>
    </row>
    <row r="364" s="13" customFormat="1">
      <c r="A364" s="13"/>
      <c r="B364" s="251"/>
      <c r="C364" s="252"/>
      <c r="D364" s="242" t="s">
        <v>277</v>
      </c>
      <c r="E364" s="275" t="s">
        <v>1</v>
      </c>
      <c r="F364" s="253" t="s">
        <v>688</v>
      </c>
      <c r="G364" s="252"/>
      <c r="H364" s="254">
        <v>17.699999999999999</v>
      </c>
      <c r="I364" s="255"/>
      <c r="J364" s="252"/>
      <c r="K364" s="252"/>
      <c r="L364" s="256"/>
      <c r="M364" s="257"/>
      <c r="N364" s="258"/>
      <c r="O364" s="258"/>
      <c r="P364" s="258"/>
      <c r="Q364" s="258"/>
      <c r="R364" s="258"/>
      <c r="S364" s="258"/>
      <c r="T364" s="259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60" t="s">
        <v>277</v>
      </c>
      <c r="AU364" s="260" t="s">
        <v>93</v>
      </c>
      <c r="AV364" s="13" t="s">
        <v>93</v>
      </c>
      <c r="AW364" s="13" t="s">
        <v>38</v>
      </c>
      <c r="AX364" s="13" t="s">
        <v>83</v>
      </c>
      <c r="AY364" s="260" t="s">
        <v>189</v>
      </c>
    </row>
    <row r="365" s="13" customFormat="1">
      <c r="A365" s="13"/>
      <c r="B365" s="251"/>
      <c r="C365" s="252"/>
      <c r="D365" s="242" t="s">
        <v>277</v>
      </c>
      <c r="E365" s="275" t="s">
        <v>1</v>
      </c>
      <c r="F365" s="253" t="s">
        <v>689</v>
      </c>
      <c r="G365" s="252"/>
      <c r="H365" s="254">
        <v>11.300000000000001</v>
      </c>
      <c r="I365" s="255"/>
      <c r="J365" s="252"/>
      <c r="K365" s="252"/>
      <c r="L365" s="256"/>
      <c r="M365" s="257"/>
      <c r="N365" s="258"/>
      <c r="O365" s="258"/>
      <c r="P365" s="258"/>
      <c r="Q365" s="258"/>
      <c r="R365" s="258"/>
      <c r="S365" s="258"/>
      <c r="T365" s="259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60" t="s">
        <v>277</v>
      </c>
      <c r="AU365" s="260" t="s">
        <v>93</v>
      </c>
      <c r="AV365" s="13" t="s">
        <v>93</v>
      </c>
      <c r="AW365" s="13" t="s">
        <v>38</v>
      </c>
      <c r="AX365" s="13" t="s">
        <v>83</v>
      </c>
      <c r="AY365" s="260" t="s">
        <v>189</v>
      </c>
    </row>
    <row r="366" s="15" customFormat="1">
      <c r="A366" s="15"/>
      <c r="B366" s="276"/>
      <c r="C366" s="277"/>
      <c r="D366" s="242" t="s">
        <v>277</v>
      </c>
      <c r="E366" s="278" t="s">
        <v>1</v>
      </c>
      <c r="F366" s="279" t="s">
        <v>354</v>
      </c>
      <c r="G366" s="277"/>
      <c r="H366" s="280">
        <v>155.84999999999999</v>
      </c>
      <c r="I366" s="281"/>
      <c r="J366" s="277"/>
      <c r="K366" s="277"/>
      <c r="L366" s="282"/>
      <c r="M366" s="283"/>
      <c r="N366" s="284"/>
      <c r="O366" s="284"/>
      <c r="P366" s="284"/>
      <c r="Q366" s="284"/>
      <c r="R366" s="284"/>
      <c r="S366" s="284"/>
      <c r="T366" s="28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T366" s="286" t="s">
        <v>277</v>
      </c>
      <c r="AU366" s="286" t="s">
        <v>93</v>
      </c>
      <c r="AV366" s="15" t="s">
        <v>211</v>
      </c>
      <c r="AW366" s="15" t="s">
        <v>38</v>
      </c>
      <c r="AX366" s="15" t="s">
        <v>91</v>
      </c>
      <c r="AY366" s="286" t="s">
        <v>189</v>
      </c>
    </row>
    <row r="367" s="2" customFormat="1" ht="16.5" customHeight="1">
      <c r="A367" s="40"/>
      <c r="B367" s="41"/>
      <c r="C367" s="229" t="s">
        <v>690</v>
      </c>
      <c r="D367" s="229" t="s">
        <v>192</v>
      </c>
      <c r="E367" s="230" t="s">
        <v>691</v>
      </c>
      <c r="F367" s="231" t="s">
        <v>692</v>
      </c>
      <c r="G367" s="232" t="s">
        <v>262</v>
      </c>
      <c r="H367" s="233">
        <v>155.84999999999999</v>
      </c>
      <c r="I367" s="234"/>
      <c r="J367" s="235">
        <f>ROUND(I367*H367,2)</f>
        <v>0</v>
      </c>
      <c r="K367" s="231" t="s">
        <v>196</v>
      </c>
      <c r="L367" s="46"/>
      <c r="M367" s="236" t="s">
        <v>1</v>
      </c>
      <c r="N367" s="237" t="s">
        <v>48</v>
      </c>
      <c r="O367" s="93"/>
      <c r="P367" s="238">
        <f>O367*H367</f>
        <v>0</v>
      </c>
      <c r="Q367" s="238">
        <v>0</v>
      </c>
      <c r="R367" s="238">
        <f>Q367*H367</f>
        <v>0</v>
      </c>
      <c r="S367" s="238">
        <v>0</v>
      </c>
      <c r="T367" s="239">
        <f>S367*H367</f>
        <v>0</v>
      </c>
      <c r="U367" s="40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R367" s="240" t="s">
        <v>211</v>
      </c>
      <c r="AT367" s="240" t="s">
        <v>192</v>
      </c>
      <c r="AU367" s="240" t="s">
        <v>93</v>
      </c>
      <c r="AY367" s="18" t="s">
        <v>189</v>
      </c>
      <c r="BE367" s="241">
        <f>IF(N367="základní",J367,0)</f>
        <v>0</v>
      </c>
      <c r="BF367" s="241">
        <f>IF(N367="snížená",J367,0)</f>
        <v>0</v>
      </c>
      <c r="BG367" s="241">
        <f>IF(N367="zákl. přenesená",J367,0)</f>
        <v>0</v>
      </c>
      <c r="BH367" s="241">
        <f>IF(N367="sníž. přenesená",J367,0)</f>
        <v>0</v>
      </c>
      <c r="BI367" s="241">
        <f>IF(N367="nulová",J367,0)</f>
        <v>0</v>
      </c>
      <c r="BJ367" s="18" t="s">
        <v>91</v>
      </c>
      <c r="BK367" s="241">
        <f>ROUND(I367*H367,2)</f>
        <v>0</v>
      </c>
      <c r="BL367" s="18" t="s">
        <v>211</v>
      </c>
      <c r="BM367" s="240" t="s">
        <v>693</v>
      </c>
    </row>
    <row r="368" s="2" customFormat="1" ht="16.5" customHeight="1">
      <c r="A368" s="40"/>
      <c r="B368" s="41"/>
      <c r="C368" s="229" t="s">
        <v>694</v>
      </c>
      <c r="D368" s="229" t="s">
        <v>192</v>
      </c>
      <c r="E368" s="230" t="s">
        <v>695</v>
      </c>
      <c r="F368" s="231" t="s">
        <v>696</v>
      </c>
      <c r="G368" s="232" t="s">
        <v>269</v>
      </c>
      <c r="H368" s="233">
        <v>9.5039999999999996</v>
      </c>
      <c r="I368" s="234"/>
      <c r="J368" s="235">
        <f>ROUND(I368*H368,2)</f>
        <v>0</v>
      </c>
      <c r="K368" s="231" t="s">
        <v>196</v>
      </c>
      <c r="L368" s="46"/>
      <c r="M368" s="236" t="s">
        <v>1</v>
      </c>
      <c r="N368" s="237" t="s">
        <v>48</v>
      </c>
      <c r="O368" s="93"/>
      <c r="P368" s="238">
        <f>O368*H368</f>
        <v>0</v>
      </c>
      <c r="Q368" s="238">
        <v>2.4533700000000001</v>
      </c>
      <c r="R368" s="238">
        <f>Q368*H368</f>
        <v>23.316828479999998</v>
      </c>
      <c r="S368" s="238">
        <v>0</v>
      </c>
      <c r="T368" s="239">
        <f>S368*H368</f>
        <v>0</v>
      </c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R368" s="240" t="s">
        <v>211</v>
      </c>
      <c r="AT368" s="240" t="s">
        <v>192</v>
      </c>
      <c r="AU368" s="240" t="s">
        <v>93</v>
      </c>
      <c r="AY368" s="18" t="s">
        <v>189</v>
      </c>
      <c r="BE368" s="241">
        <f>IF(N368="základní",J368,0)</f>
        <v>0</v>
      </c>
      <c r="BF368" s="241">
        <f>IF(N368="snížená",J368,0)</f>
        <v>0</v>
      </c>
      <c r="BG368" s="241">
        <f>IF(N368="zákl. přenesená",J368,0)</f>
        <v>0</v>
      </c>
      <c r="BH368" s="241">
        <f>IF(N368="sníž. přenesená",J368,0)</f>
        <v>0</v>
      </c>
      <c r="BI368" s="241">
        <f>IF(N368="nulová",J368,0)</f>
        <v>0</v>
      </c>
      <c r="BJ368" s="18" t="s">
        <v>91</v>
      </c>
      <c r="BK368" s="241">
        <f>ROUND(I368*H368,2)</f>
        <v>0</v>
      </c>
      <c r="BL368" s="18" t="s">
        <v>211</v>
      </c>
      <c r="BM368" s="240" t="s">
        <v>697</v>
      </c>
    </row>
    <row r="369" s="14" customFormat="1">
      <c r="A369" s="14"/>
      <c r="B369" s="265"/>
      <c r="C369" s="266"/>
      <c r="D369" s="242" t="s">
        <v>277</v>
      </c>
      <c r="E369" s="267" t="s">
        <v>1</v>
      </c>
      <c r="F369" s="268" t="s">
        <v>698</v>
      </c>
      <c r="G369" s="266"/>
      <c r="H369" s="267" t="s">
        <v>1</v>
      </c>
      <c r="I369" s="269"/>
      <c r="J369" s="266"/>
      <c r="K369" s="266"/>
      <c r="L369" s="270"/>
      <c r="M369" s="271"/>
      <c r="N369" s="272"/>
      <c r="O369" s="272"/>
      <c r="P369" s="272"/>
      <c r="Q369" s="272"/>
      <c r="R369" s="272"/>
      <c r="S369" s="272"/>
      <c r="T369" s="273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74" t="s">
        <v>277</v>
      </c>
      <c r="AU369" s="274" t="s">
        <v>93</v>
      </c>
      <c r="AV369" s="14" t="s">
        <v>91</v>
      </c>
      <c r="AW369" s="14" t="s">
        <v>38</v>
      </c>
      <c r="AX369" s="14" t="s">
        <v>83</v>
      </c>
      <c r="AY369" s="274" t="s">
        <v>189</v>
      </c>
    </row>
    <row r="370" s="13" customFormat="1">
      <c r="A370" s="13"/>
      <c r="B370" s="251"/>
      <c r="C370" s="252"/>
      <c r="D370" s="242" t="s">
        <v>277</v>
      </c>
      <c r="E370" s="275" t="s">
        <v>1</v>
      </c>
      <c r="F370" s="253" t="s">
        <v>699</v>
      </c>
      <c r="G370" s="252"/>
      <c r="H370" s="254">
        <v>5.3460000000000001</v>
      </c>
      <c r="I370" s="255"/>
      <c r="J370" s="252"/>
      <c r="K370" s="252"/>
      <c r="L370" s="256"/>
      <c r="M370" s="257"/>
      <c r="N370" s="258"/>
      <c r="O370" s="258"/>
      <c r="P370" s="258"/>
      <c r="Q370" s="258"/>
      <c r="R370" s="258"/>
      <c r="S370" s="258"/>
      <c r="T370" s="259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60" t="s">
        <v>277</v>
      </c>
      <c r="AU370" s="260" t="s">
        <v>93</v>
      </c>
      <c r="AV370" s="13" t="s">
        <v>93</v>
      </c>
      <c r="AW370" s="13" t="s">
        <v>38</v>
      </c>
      <c r="AX370" s="13" t="s">
        <v>83</v>
      </c>
      <c r="AY370" s="260" t="s">
        <v>189</v>
      </c>
    </row>
    <row r="371" s="13" customFormat="1">
      <c r="A371" s="13"/>
      <c r="B371" s="251"/>
      <c r="C371" s="252"/>
      <c r="D371" s="242" t="s">
        <v>277</v>
      </c>
      <c r="E371" s="275" t="s">
        <v>1</v>
      </c>
      <c r="F371" s="253" t="s">
        <v>700</v>
      </c>
      <c r="G371" s="252"/>
      <c r="H371" s="254">
        <v>2.0790000000000002</v>
      </c>
      <c r="I371" s="255"/>
      <c r="J371" s="252"/>
      <c r="K371" s="252"/>
      <c r="L371" s="256"/>
      <c r="M371" s="257"/>
      <c r="N371" s="258"/>
      <c r="O371" s="258"/>
      <c r="P371" s="258"/>
      <c r="Q371" s="258"/>
      <c r="R371" s="258"/>
      <c r="S371" s="258"/>
      <c r="T371" s="259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60" t="s">
        <v>277</v>
      </c>
      <c r="AU371" s="260" t="s">
        <v>93</v>
      </c>
      <c r="AV371" s="13" t="s">
        <v>93</v>
      </c>
      <c r="AW371" s="13" t="s">
        <v>38</v>
      </c>
      <c r="AX371" s="13" t="s">
        <v>83</v>
      </c>
      <c r="AY371" s="260" t="s">
        <v>189</v>
      </c>
    </row>
    <row r="372" s="13" customFormat="1">
      <c r="A372" s="13"/>
      <c r="B372" s="251"/>
      <c r="C372" s="252"/>
      <c r="D372" s="242" t="s">
        <v>277</v>
      </c>
      <c r="E372" s="275" t="s">
        <v>1</v>
      </c>
      <c r="F372" s="253" t="s">
        <v>700</v>
      </c>
      <c r="G372" s="252"/>
      <c r="H372" s="254">
        <v>2.0790000000000002</v>
      </c>
      <c r="I372" s="255"/>
      <c r="J372" s="252"/>
      <c r="K372" s="252"/>
      <c r="L372" s="256"/>
      <c r="M372" s="257"/>
      <c r="N372" s="258"/>
      <c r="O372" s="258"/>
      <c r="P372" s="258"/>
      <c r="Q372" s="258"/>
      <c r="R372" s="258"/>
      <c r="S372" s="258"/>
      <c r="T372" s="259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60" t="s">
        <v>277</v>
      </c>
      <c r="AU372" s="260" t="s">
        <v>93</v>
      </c>
      <c r="AV372" s="13" t="s">
        <v>93</v>
      </c>
      <c r="AW372" s="13" t="s">
        <v>38</v>
      </c>
      <c r="AX372" s="13" t="s">
        <v>83</v>
      </c>
      <c r="AY372" s="260" t="s">
        <v>189</v>
      </c>
    </row>
    <row r="373" s="15" customFormat="1">
      <c r="A373" s="15"/>
      <c r="B373" s="276"/>
      <c r="C373" s="277"/>
      <c r="D373" s="242" t="s">
        <v>277</v>
      </c>
      <c r="E373" s="278" t="s">
        <v>1</v>
      </c>
      <c r="F373" s="279" t="s">
        <v>354</v>
      </c>
      <c r="G373" s="277"/>
      <c r="H373" s="280">
        <v>9.5039999999999996</v>
      </c>
      <c r="I373" s="281"/>
      <c r="J373" s="277"/>
      <c r="K373" s="277"/>
      <c r="L373" s="282"/>
      <c r="M373" s="283"/>
      <c r="N373" s="284"/>
      <c r="O373" s="284"/>
      <c r="P373" s="284"/>
      <c r="Q373" s="284"/>
      <c r="R373" s="284"/>
      <c r="S373" s="284"/>
      <c r="T373" s="28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T373" s="286" t="s">
        <v>277</v>
      </c>
      <c r="AU373" s="286" t="s">
        <v>93</v>
      </c>
      <c r="AV373" s="15" t="s">
        <v>211</v>
      </c>
      <c r="AW373" s="15" t="s">
        <v>38</v>
      </c>
      <c r="AX373" s="15" t="s">
        <v>91</v>
      </c>
      <c r="AY373" s="286" t="s">
        <v>189</v>
      </c>
    </row>
    <row r="374" s="2" customFormat="1" ht="16.5" customHeight="1">
      <c r="A374" s="40"/>
      <c r="B374" s="41"/>
      <c r="C374" s="229" t="s">
        <v>701</v>
      </c>
      <c r="D374" s="229" t="s">
        <v>192</v>
      </c>
      <c r="E374" s="230" t="s">
        <v>702</v>
      </c>
      <c r="F374" s="231" t="s">
        <v>703</v>
      </c>
      <c r="G374" s="232" t="s">
        <v>302</v>
      </c>
      <c r="H374" s="233">
        <v>0.41999999999999998</v>
      </c>
      <c r="I374" s="234"/>
      <c r="J374" s="235">
        <f>ROUND(I374*H374,2)</f>
        <v>0</v>
      </c>
      <c r="K374" s="231" t="s">
        <v>196</v>
      </c>
      <c r="L374" s="46"/>
      <c r="M374" s="236" t="s">
        <v>1</v>
      </c>
      <c r="N374" s="237" t="s">
        <v>48</v>
      </c>
      <c r="O374" s="93"/>
      <c r="P374" s="238">
        <f>O374*H374</f>
        <v>0</v>
      </c>
      <c r="Q374" s="238">
        <v>1.04887</v>
      </c>
      <c r="R374" s="238">
        <f>Q374*H374</f>
        <v>0.44052539999999996</v>
      </c>
      <c r="S374" s="238">
        <v>0</v>
      </c>
      <c r="T374" s="239">
        <f>S374*H374</f>
        <v>0</v>
      </c>
      <c r="U374" s="40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R374" s="240" t="s">
        <v>211</v>
      </c>
      <c r="AT374" s="240" t="s">
        <v>192</v>
      </c>
      <c r="AU374" s="240" t="s">
        <v>93</v>
      </c>
      <c r="AY374" s="18" t="s">
        <v>189</v>
      </c>
      <c r="BE374" s="241">
        <f>IF(N374="základní",J374,0)</f>
        <v>0</v>
      </c>
      <c r="BF374" s="241">
        <f>IF(N374="snížená",J374,0)</f>
        <v>0</v>
      </c>
      <c r="BG374" s="241">
        <f>IF(N374="zákl. přenesená",J374,0)</f>
        <v>0</v>
      </c>
      <c r="BH374" s="241">
        <f>IF(N374="sníž. přenesená",J374,0)</f>
        <v>0</v>
      </c>
      <c r="BI374" s="241">
        <f>IF(N374="nulová",J374,0)</f>
        <v>0</v>
      </c>
      <c r="BJ374" s="18" t="s">
        <v>91</v>
      </c>
      <c r="BK374" s="241">
        <f>ROUND(I374*H374,2)</f>
        <v>0</v>
      </c>
      <c r="BL374" s="18" t="s">
        <v>211</v>
      </c>
      <c r="BM374" s="240" t="s">
        <v>704</v>
      </c>
    </row>
    <row r="375" s="13" customFormat="1">
      <c r="A375" s="13"/>
      <c r="B375" s="251"/>
      <c r="C375" s="252"/>
      <c r="D375" s="242" t="s">
        <v>277</v>
      </c>
      <c r="E375" s="275" t="s">
        <v>1</v>
      </c>
      <c r="F375" s="253" t="s">
        <v>705</v>
      </c>
      <c r="G375" s="252"/>
      <c r="H375" s="254">
        <v>0.34999999999999998</v>
      </c>
      <c r="I375" s="255"/>
      <c r="J375" s="252"/>
      <c r="K375" s="252"/>
      <c r="L375" s="256"/>
      <c r="M375" s="257"/>
      <c r="N375" s="258"/>
      <c r="O375" s="258"/>
      <c r="P375" s="258"/>
      <c r="Q375" s="258"/>
      <c r="R375" s="258"/>
      <c r="S375" s="258"/>
      <c r="T375" s="259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60" t="s">
        <v>277</v>
      </c>
      <c r="AU375" s="260" t="s">
        <v>93</v>
      </c>
      <c r="AV375" s="13" t="s">
        <v>93</v>
      </c>
      <c r="AW375" s="13" t="s">
        <v>38</v>
      </c>
      <c r="AX375" s="13" t="s">
        <v>83</v>
      </c>
      <c r="AY375" s="260" t="s">
        <v>189</v>
      </c>
    </row>
    <row r="376" s="16" customFormat="1">
      <c r="A376" s="16"/>
      <c r="B376" s="297"/>
      <c r="C376" s="298"/>
      <c r="D376" s="242" t="s">
        <v>277</v>
      </c>
      <c r="E376" s="299" t="s">
        <v>1</v>
      </c>
      <c r="F376" s="300" t="s">
        <v>426</v>
      </c>
      <c r="G376" s="298"/>
      <c r="H376" s="301">
        <v>0.34999999999999998</v>
      </c>
      <c r="I376" s="302"/>
      <c r="J376" s="298"/>
      <c r="K376" s="298"/>
      <c r="L376" s="303"/>
      <c r="M376" s="304"/>
      <c r="N376" s="305"/>
      <c r="O376" s="305"/>
      <c r="P376" s="305"/>
      <c r="Q376" s="305"/>
      <c r="R376" s="305"/>
      <c r="S376" s="305"/>
      <c r="T376" s="30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T376" s="307" t="s">
        <v>277</v>
      </c>
      <c r="AU376" s="307" t="s">
        <v>93</v>
      </c>
      <c r="AV376" s="16" t="s">
        <v>109</v>
      </c>
      <c r="AW376" s="16" t="s">
        <v>38</v>
      </c>
      <c r="AX376" s="16" t="s">
        <v>83</v>
      </c>
      <c r="AY376" s="307" t="s">
        <v>189</v>
      </c>
    </row>
    <row r="377" s="13" customFormat="1">
      <c r="A377" s="13"/>
      <c r="B377" s="251"/>
      <c r="C377" s="252"/>
      <c r="D377" s="242" t="s">
        <v>277</v>
      </c>
      <c r="E377" s="275" t="s">
        <v>1</v>
      </c>
      <c r="F377" s="253" t="s">
        <v>706</v>
      </c>
      <c r="G377" s="252"/>
      <c r="H377" s="254">
        <v>0.070000000000000007</v>
      </c>
      <c r="I377" s="255"/>
      <c r="J377" s="252"/>
      <c r="K377" s="252"/>
      <c r="L377" s="256"/>
      <c r="M377" s="257"/>
      <c r="N377" s="258"/>
      <c r="O377" s="258"/>
      <c r="P377" s="258"/>
      <c r="Q377" s="258"/>
      <c r="R377" s="258"/>
      <c r="S377" s="258"/>
      <c r="T377" s="259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60" t="s">
        <v>277</v>
      </c>
      <c r="AU377" s="260" t="s">
        <v>93</v>
      </c>
      <c r="AV377" s="13" t="s">
        <v>93</v>
      </c>
      <c r="AW377" s="13" t="s">
        <v>38</v>
      </c>
      <c r="AX377" s="13" t="s">
        <v>83</v>
      </c>
      <c r="AY377" s="260" t="s">
        <v>189</v>
      </c>
    </row>
    <row r="378" s="15" customFormat="1">
      <c r="A378" s="15"/>
      <c r="B378" s="276"/>
      <c r="C378" s="277"/>
      <c r="D378" s="242" t="s">
        <v>277</v>
      </c>
      <c r="E378" s="278" t="s">
        <v>1</v>
      </c>
      <c r="F378" s="279" t="s">
        <v>354</v>
      </c>
      <c r="G378" s="277"/>
      <c r="H378" s="280">
        <v>0.41999999999999998</v>
      </c>
      <c r="I378" s="281"/>
      <c r="J378" s="277"/>
      <c r="K378" s="277"/>
      <c r="L378" s="282"/>
      <c r="M378" s="283"/>
      <c r="N378" s="284"/>
      <c r="O378" s="284"/>
      <c r="P378" s="284"/>
      <c r="Q378" s="284"/>
      <c r="R378" s="284"/>
      <c r="S378" s="284"/>
      <c r="T378" s="285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T378" s="286" t="s">
        <v>277</v>
      </c>
      <c r="AU378" s="286" t="s">
        <v>93</v>
      </c>
      <c r="AV378" s="15" t="s">
        <v>211</v>
      </c>
      <c r="AW378" s="15" t="s">
        <v>38</v>
      </c>
      <c r="AX378" s="15" t="s">
        <v>91</v>
      </c>
      <c r="AY378" s="286" t="s">
        <v>189</v>
      </c>
    </row>
    <row r="379" s="2" customFormat="1" ht="16.5" customHeight="1">
      <c r="A379" s="40"/>
      <c r="B379" s="41"/>
      <c r="C379" s="229" t="s">
        <v>707</v>
      </c>
      <c r="D379" s="229" t="s">
        <v>192</v>
      </c>
      <c r="E379" s="230" t="s">
        <v>708</v>
      </c>
      <c r="F379" s="231" t="s">
        <v>709</v>
      </c>
      <c r="G379" s="232" t="s">
        <v>262</v>
      </c>
      <c r="H379" s="233">
        <v>25.559999999999999</v>
      </c>
      <c r="I379" s="234"/>
      <c r="J379" s="235">
        <f>ROUND(I379*H379,2)</f>
        <v>0</v>
      </c>
      <c r="K379" s="231" t="s">
        <v>196</v>
      </c>
      <c r="L379" s="46"/>
      <c r="M379" s="236" t="s">
        <v>1</v>
      </c>
      <c r="N379" s="237" t="s">
        <v>48</v>
      </c>
      <c r="O379" s="93"/>
      <c r="P379" s="238">
        <f>O379*H379</f>
        <v>0</v>
      </c>
      <c r="Q379" s="238">
        <v>0.01282</v>
      </c>
      <c r="R379" s="238">
        <f>Q379*H379</f>
        <v>0.3276792</v>
      </c>
      <c r="S379" s="238">
        <v>0</v>
      </c>
      <c r="T379" s="239">
        <f>S379*H379</f>
        <v>0</v>
      </c>
      <c r="U379" s="40"/>
      <c r="V379" s="40"/>
      <c r="W379" s="40"/>
      <c r="X379" s="40"/>
      <c r="Y379" s="40"/>
      <c r="Z379" s="40"/>
      <c r="AA379" s="40"/>
      <c r="AB379" s="40"/>
      <c r="AC379" s="40"/>
      <c r="AD379" s="40"/>
      <c r="AE379" s="40"/>
      <c r="AR379" s="240" t="s">
        <v>211</v>
      </c>
      <c r="AT379" s="240" t="s">
        <v>192</v>
      </c>
      <c r="AU379" s="240" t="s">
        <v>93</v>
      </c>
      <c r="AY379" s="18" t="s">
        <v>189</v>
      </c>
      <c r="BE379" s="241">
        <f>IF(N379="základní",J379,0)</f>
        <v>0</v>
      </c>
      <c r="BF379" s="241">
        <f>IF(N379="snížená",J379,0)</f>
        <v>0</v>
      </c>
      <c r="BG379" s="241">
        <f>IF(N379="zákl. přenesená",J379,0)</f>
        <v>0</v>
      </c>
      <c r="BH379" s="241">
        <f>IF(N379="sníž. přenesená",J379,0)</f>
        <v>0</v>
      </c>
      <c r="BI379" s="241">
        <f>IF(N379="nulová",J379,0)</f>
        <v>0</v>
      </c>
      <c r="BJ379" s="18" t="s">
        <v>91</v>
      </c>
      <c r="BK379" s="241">
        <f>ROUND(I379*H379,2)</f>
        <v>0</v>
      </c>
      <c r="BL379" s="18" t="s">
        <v>211</v>
      </c>
      <c r="BM379" s="240" t="s">
        <v>710</v>
      </c>
    </row>
    <row r="380" s="14" customFormat="1">
      <c r="A380" s="14"/>
      <c r="B380" s="265"/>
      <c r="C380" s="266"/>
      <c r="D380" s="242" t="s">
        <v>277</v>
      </c>
      <c r="E380" s="267" t="s">
        <v>1</v>
      </c>
      <c r="F380" s="268" t="s">
        <v>698</v>
      </c>
      <c r="G380" s="266"/>
      <c r="H380" s="267" t="s">
        <v>1</v>
      </c>
      <c r="I380" s="269"/>
      <c r="J380" s="266"/>
      <c r="K380" s="266"/>
      <c r="L380" s="270"/>
      <c r="M380" s="271"/>
      <c r="N380" s="272"/>
      <c r="O380" s="272"/>
      <c r="P380" s="272"/>
      <c r="Q380" s="272"/>
      <c r="R380" s="272"/>
      <c r="S380" s="272"/>
      <c r="T380" s="273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74" t="s">
        <v>277</v>
      </c>
      <c r="AU380" s="274" t="s">
        <v>93</v>
      </c>
      <c r="AV380" s="14" t="s">
        <v>91</v>
      </c>
      <c r="AW380" s="14" t="s">
        <v>38</v>
      </c>
      <c r="AX380" s="14" t="s">
        <v>83</v>
      </c>
      <c r="AY380" s="274" t="s">
        <v>189</v>
      </c>
    </row>
    <row r="381" s="13" customFormat="1">
      <c r="A381" s="13"/>
      <c r="B381" s="251"/>
      <c r="C381" s="252"/>
      <c r="D381" s="242" t="s">
        <v>277</v>
      </c>
      <c r="E381" s="275" t="s">
        <v>1</v>
      </c>
      <c r="F381" s="253" t="s">
        <v>711</v>
      </c>
      <c r="G381" s="252"/>
      <c r="H381" s="254">
        <v>25.559999999999999</v>
      </c>
      <c r="I381" s="255"/>
      <c r="J381" s="252"/>
      <c r="K381" s="252"/>
      <c r="L381" s="256"/>
      <c r="M381" s="257"/>
      <c r="N381" s="258"/>
      <c r="O381" s="258"/>
      <c r="P381" s="258"/>
      <c r="Q381" s="258"/>
      <c r="R381" s="258"/>
      <c r="S381" s="258"/>
      <c r="T381" s="259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60" t="s">
        <v>277</v>
      </c>
      <c r="AU381" s="260" t="s">
        <v>93</v>
      </c>
      <c r="AV381" s="13" t="s">
        <v>93</v>
      </c>
      <c r="AW381" s="13" t="s">
        <v>38</v>
      </c>
      <c r="AX381" s="13" t="s">
        <v>83</v>
      </c>
      <c r="AY381" s="260" t="s">
        <v>189</v>
      </c>
    </row>
    <row r="382" s="15" customFormat="1">
      <c r="A382" s="15"/>
      <c r="B382" s="276"/>
      <c r="C382" s="277"/>
      <c r="D382" s="242" t="s">
        <v>277</v>
      </c>
      <c r="E382" s="278" t="s">
        <v>1</v>
      </c>
      <c r="F382" s="279" t="s">
        <v>354</v>
      </c>
      <c r="G382" s="277"/>
      <c r="H382" s="280">
        <v>25.559999999999999</v>
      </c>
      <c r="I382" s="281"/>
      <c r="J382" s="277"/>
      <c r="K382" s="277"/>
      <c r="L382" s="282"/>
      <c r="M382" s="283"/>
      <c r="N382" s="284"/>
      <c r="O382" s="284"/>
      <c r="P382" s="284"/>
      <c r="Q382" s="284"/>
      <c r="R382" s="284"/>
      <c r="S382" s="284"/>
      <c r="T382" s="28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T382" s="286" t="s">
        <v>277</v>
      </c>
      <c r="AU382" s="286" t="s">
        <v>93</v>
      </c>
      <c r="AV382" s="15" t="s">
        <v>211</v>
      </c>
      <c r="AW382" s="15" t="s">
        <v>38</v>
      </c>
      <c r="AX382" s="15" t="s">
        <v>91</v>
      </c>
      <c r="AY382" s="286" t="s">
        <v>189</v>
      </c>
    </row>
    <row r="383" s="2" customFormat="1" ht="16.5" customHeight="1">
      <c r="A383" s="40"/>
      <c r="B383" s="41"/>
      <c r="C383" s="229" t="s">
        <v>712</v>
      </c>
      <c r="D383" s="229" t="s">
        <v>192</v>
      </c>
      <c r="E383" s="230" t="s">
        <v>713</v>
      </c>
      <c r="F383" s="231" t="s">
        <v>714</v>
      </c>
      <c r="G383" s="232" t="s">
        <v>262</v>
      </c>
      <c r="H383" s="233">
        <v>25.559999999999999</v>
      </c>
      <c r="I383" s="234"/>
      <c r="J383" s="235">
        <f>ROUND(I383*H383,2)</f>
        <v>0</v>
      </c>
      <c r="K383" s="231" t="s">
        <v>196</v>
      </c>
      <c r="L383" s="46"/>
      <c r="M383" s="236" t="s">
        <v>1</v>
      </c>
      <c r="N383" s="237" t="s">
        <v>48</v>
      </c>
      <c r="O383" s="93"/>
      <c r="P383" s="238">
        <f>O383*H383</f>
        <v>0</v>
      </c>
      <c r="Q383" s="238">
        <v>0</v>
      </c>
      <c r="R383" s="238">
        <f>Q383*H383</f>
        <v>0</v>
      </c>
      <c r="S383" s="238">
        <v>0</v>
      </c>
      <c r="T383" s="239">
        <f>S383*H383</f>
        <v>0</v>
      </c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R383" s="240" t="s">
        <v>211</v>
      </c>
      <c r="AT383" s="240" t="s">
        <v>192</v>
      </c>
      <c r="AU383" s="240" t="s">
        <v>93</v>
      </c>
      <c r="AY383" s="18" t="s">
        <v>189</v>
      </c>
      <c r="BE383" s="241">
        <f>IF(N383="základní",J383,0)</f>
        <v>0</v>
      </c>
      <c r="BF383" s="241">
        <f>IF(N383="snížená",J383,0)</f>
        <v>0</v>
      </c>
      <c r="BG383" s="241">
        <f>IF(N383="zákl. přenesená",J383,0)</f>
        <v>0</v>
      </c>
      <c r="BH383" s="241">
        <f>IF(N383="sníž. přenesená",J383,0)</f>
        <v>0</v>
      </c>
      <c r="BI383" s="241">
        <f>IF(N383="nulová",J383,0)</f>
        <v>0</v>
      </c>
      <c r="BJ383" s="18" t="s">
        <v>91</v>
      </c>
      <c r="BK383" s="241">
        <f>ROUND(I383*H383,2)</f>
        <v>0</v>
      </c>
      <c r="BL383" s="18" t="s">
        <v>211</v>
      </c>
      <c r="BM383" s="240" t="s">
        <v>715</v>
      </c>
    </row>
    <row r="384" s="2" customFormat="1" ht="21.75" customHeight="1">
      <c r="A384" s="40"/>
      <c r="B384" s="41"/>
      <c r="C384" s="229" t="s">
        <v>716</v>
      </c>
      <c r="D384" s="229" t="s">
        <v>192</v>
      </c>
      <c r="E384" s="230" t="s">
        <v>717</v>
      </c>
      <c r="F384" s="231" t="s">
        <v>718</v>
      </c>
      <c r="G384" s="232" t="s">
        <v>262</v>
      </c>
      <c r="H384" s="233">
        <v>25.559999999999999</v>
      </c>
      <c r="I384" s="234"/>
      <c r="J384" s="235">
        <f>ROUND(I384*H384,2)</f>
        <v>0</v>
      </c>
      <c r="K384" s="231" t="s">
        <v>196</v>
      </c>
      <c r="L384" s="46"/>
      <c r="M384" s="236" t="s">
        <v>1</v>
      </c>
      <c r="N384" s="237" t="s">
        <v>48</v>
      </c>
      <c r="O384" s="93"/>
      <c r="P384" s="238">
        <f>O384*H384</f>
        <v>0</v>
      </c>
      <c r="Q384" s="238">
        <v>0.00281</v>
      </c>
      <c r="R384" s="238">
        <f>Q384*H384</f>
        <v>0.071823600000000001</v>
      </c>
      <c r="S384" s="238">
        <v>0</v>
      </c>
      <c r="T384" s="239">
        <f>S384*H384</f>
        <v>0</v>
      </c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R384" s="240" t="s">
        <v>211</v>
      </c>
      <c r="AT384" s="240" t="s">
        <v>192</v>
      </c>
      <c r="AU384" s="240" t="s">
        <v>93</v>
      </c>
      <c r="AY384" s="18" t="s">
        <v>189</v>
      </c>
      <c r="BE384" s="241">
        <f>IF(N384="základní",J384,0)</f>
        <v>0</v>
      </c>
      <c r="BF384" s="241">
        <f>IF(N384="snížená",J384,0)</f>
        <v>0</v>
      </c>
      <c r="BG384" s="241">
        <f>IF(N384="zákl. přenesená",J384,0)</f>
        <v>0</v>
      </c>
      <c r="BH384" s="241">
        <f>IF(N384="sníž. přenesená",J384,0)</f>
        <v>0</v>
      </c>
      <c r="BI384" s="241">
        <f>IF(N384="nulová",J384,0)</f>
        <v>0</v>
      </c>
      <c r="BJ384" s="18" t="s">
        <v>91</v>
      </c>
      <c r="BK384" s="241">
        <f>ROUND(I384*H384,2)</f>
        <v>0</v>
      </c>
      <c r="BL384" s="18" t="s">
        <v>211</v>
      </c>
      <c r="BM384" s="240" t="s">
        <v>719</v>
      </c>
    </row>
    <row r="385" s="2" customFormat="1" ht="21.75" customHeight="1">
      <c r="A385" s="40"/>
      <c r="B385" s="41"/>
      <c r="C385" s="229" t="s">
        <v>720</v>
      </c>
      <c r="D385" s="229" t="s">
        <v>192</v>
      </c>
      <c r="E385" s="230" t="s">
        <v>721</v>
      </c>
      <c r="F385" s="231" t="s">
        <v>722</v>
      </c>
      <c r="G385" s="232" t="s">
        <v>262</v>
      </c>
      <c r="H385" s="233">
        <v>25.559999999999999</v>
      </c>
      <c r="I385" s="234"/>
      <c r="J385" s="235">
        <f>ROUND(I385*H385,2)</f>
        <v>0</v>
      </c>
      <c r="K385" s="231" t="s">
        <v>196</v>
      </c>
      <c r="L385" s="46"/>
      <c r="M385" s="236" t="s">
        <v>1</v>
      </c>
      <c r="N385" s="237" t="s">
        <v>48</v>
      </c>
      <c r="O385" s="93"/>
      <c r="P385" s="238">
        <f>O385*H385</f>
        <v>0</v>
      </c>
      <c r="Q385" s="238">
        <v>0</v>
      </c>
      <c r="R385" s="238">
        <f>Q385*H385</f>
        <v>0</v>
      </c>
      <c r="S385" s="238">
        <v>0</v>
      </c>
      <c r="T385" s="239">
        <f>S385*H385</f>
        <v>0</v>
      </c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R385" s="240" t="s">
        <v>211</v>
      </c>
      <c r="AT385" s="240" t="s">
        <v>192</v>
      </c>
      <c r="AU385" s="240" t="s">
        <v>93</v>
      </c>
      <c r="AY385" s="18" t="s">
        <v>189</v>
      </c>
      <c r="BE385" s="241">
        <f>IF(N385="základní",J385,0)</f>
        <v>0</v>
      </c>
      <c r="BF385" s="241">
        <f>IF(N385="snížená",J385,0)</f>
        <v>0</v>
      </c>
      <c r="BG385" s="241">
        <f>IF(N385="zákl. přenesená",J385,0)</f>
        <v>0</v>
      </c>
      <c r="BH385" s="241">
        <f>IF(N385="sníž. přenesená",J385,0)</f>
        <v>0</v>
      </c>
      <c r="BI385" s="241">
        <f>IF(N385="nulová",J385,0)</f>
        <v>0</v>
      </c>
      <c r="BJ385" s="18" t="s">
        <v>91</v>
      </c>
      <c r="BK385" s="241">
        <f>ROUND(I385*H385,2)</f>
        <v>0</v>
      </c>
      <c r="BL385" s="18" t="s">
        <v>211</v>
      </c>
      <c r="BM385" s="240" t="s">
        <v>723</v>
      </c>
    </row>
    <row r="386" s="2" customFormat="1" ht="16.5" customHeight="1">
      <c r="A386" s="40"/>
      <c r="B386" s="41"/>
      <c r="C386" s="229" t="s">
        <v>724</v>
      </c>
      <c r="D386" s="229" t="s">
        <v>192</v>
      </c>
      <c r="E386" s="230" t="s">
        <v>725</v>
      </c>
      <c r="F386" s="231" t="s">
        <v>726</v>
      </c>
      <c r="G386" s="232" t="s">
        <v>262</v>
      </c>
      <c r="H386" s="233">
        <v>10.32</v>
      </c>
      <c r="I386" s="234"/>
      <c r="J386" s="235">
        <f>ROUND(I386*H386,2)</f>
        <v>0</v>
      </c>
      <c r="K386" s="231" t="s">
        <v>196</v>
      </c>
      <c r="L386" s="46"/>
      <c r="M386" s="236" t="s">
        <v>1</v>
      </c>
      <c r="N386" s="237" t="s">
        <v>48</v>
      </c>
      <c r="O386" s="93"/>
      <c r="P386" s="238">
        <f>O386*H386</f>
        <v>0</v>
      </c>
      <c r="Q386" s="238">
        <v>0.0065799999999999999</v>
      </c>
      <c r="R386" s="238">
        <f>Q386*H386</f>
        <v>0.067905599999999997</v>
      </c>
      <c r="S386" s="238">
        <v>0</v>
      </c>
      <c r="T386" s="239">
        <f>S386*H386</f>
        <v>0</v>
      </c>
      <c r="U386" s="40"/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R386" s="240" t="s">
        <v>211</v>
      </c>
      <c r="AT386" s="240" t="s">
        <v>192</v>
      </c>
      <c r="AU386" s="240" t="s">
        <v>93</v>
      </c>
      <c r="AY386" s="18" t="s">
        <v>189</v>
      </c>
      <c r="BE386" s="241">
        <f>IF(N386="základní",J386,0)</f>
        <v>0</v>
      </c>
      <c r="BF386" s="241">
        <f>IF(N386="snížená",J386,0)</f>
        <v>0</v>
      </c>
      <c r="BG386" s="241">
        <f>IF(N386="zákl. přenesená",J386,0)</f>
        <v>0</v>
      </c>
      <c r="BH386" s="241">
        <f>IF(N386="sníž. přenesená",J386,0)</f>
        <v>0</v>
      </c>
      <c r="BI386" s="241">
        <f>IF(N386="nulová",J386,0)</f>
        <v>0</v>
      </c>
      <c r="BJ386" s="18" t="s">
        <v>91</v>
      </c>
      <c r="BK386" s="241">
        <f>ROUND(I386*H386,2)</f>
        <v>0</v>
      </c>
      <c r="BL386" s="18" t="s">
        <v>211</v>
      </c>
      <c r="BM386" s="240" t="s">
        <v>727</v>
      </c>
    </row>
    <row r="387" s="14" customFormat="1">
      <c r="A387" s="14"/>
      <c r="B387" s="265"/>
      <c r="C387" s="266"/>
      <c r="D387" s="242" t="s">
        <v>277</v>
      </c>
      <c r="E387" s="267" t="s">
        <v>1</v>
      </c>
      <c r="F387" s="268" t="s">
        <v>698</v>
      </c>
      <c r="G387" s="266"/>
      <c r="H387" s="267" t="s">
        <v>1</v>
      </c>
      <c r="I387" s="269"/>
      <c r="J387" s="266"/>
      <c r="K387" s="266"/>
      <c r="L387" s="270"/>
      <c r="M387" s="271"/>
      <c r="N387" s="272"/>
      <c r="O387" s="272"/>
      <c r="P387" s="272"/>
      <c r="Q387" s="272"/>
      <c r="R387" s="272"/>
      <c r="S387" s="272"/>
      <c r="T387" s="273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74" t="s">
        <v>277</v>
      </c>
      <c r="AU387" s="274" t="s">
        <v>93</v>
      </c>
      <c r="AV387" s="14" t="s">
        <v>91</v>
      </c>
      <c r="AW387" s="14" t="s">
        <v>38</v>
      </c>
      <c r="AX387" s="14" t="s">
        <v>83</v>
      </c>
      <c r="AY387" s="274" t="s">
        <v>189</v>
      </c>
    </row>
    <row r="388" s="13" customFormat="1">
      <c r="A388" s="13"/>
      <c r="B388" s="251"/>
      <c r="C388" s="252"/>
      <c r="D388" s="242" t="s">
        <v>277</v>
      </c>
      <c r="E388" s="275" t="s">
        <v>1</v>
      </c>
      <c r="F388" s="253" t="s">
        <v>728</v>
      </c>
      <c r="G388" s="252"/>
      <c r="H388" s="254">
        <v>10.32</v>
      </c>
      <c r="I388" s="255"/>
      <c r="J388" s="252"/>
      <c r="K388" s="252"/>
      <c r="L388" s="256"/>
      <c r="M388" s="257"/>
      <c r="N388" s="258"/>
      <c r="O388" s="258"/>
      <c r="P388" s="258"/>
      <c r="Q388" s="258"/>
      <c r="R388" s="258"/>
      <c r="S388" s="258"/>
      <c r="T388" s="259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60" t="s">
        <v>277</v>
      </c>
      <c r="AU388" s="260" t="s">
        <v>93</v>
      </c>
      <c r="AV388" s="13" t="s">
        <v>93</v>
      </c>
      <c r="AW388" s="13" t="s">
        <v>38</v>
      </c>
      <c r="AX388" s="13" t="s">
        <v>83</v>
      </c>
      <c r="AY388" s="260" t="s">
        <v>189</v>
      </c>
    </row>
    <row r="389" s="15" customFormat="1">
      <c r="A389" s="15"/>
      <c r="B389" s="276"/>
      <c r="C389" s="277"/>
      <c r="D389" s="242" t="s">
        <v>277</v>
      </c>
      <c r="E389" s="278" t="s">
        <v>1</v>
      </c>
      <c r="F389" s="279" t="s">
        <v>354</v>
      </c>
      <c r="G389" s="277"/>
      <c r="H389" s="280">
        <v>10.32</v>
      </c>
      <c r="I389" s="281"/>
      <c r="J389" s="277"/>
      <c r="K389" s="277"/>
      <c r="L389" s="282"/>
      <c r="M389" s="283"/>
      <c r="N389" s="284"/>
      <c r="O389" s="284"/>
      <c r="P389" s="284"/>
      <c r="Q389" s="284"/>
      <c r="R389" s="284"/>
      <c r="S389" s="284"/>
      <c r="T389" s="28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T389" s="286" t="s">
        <v>277</v>
      </c>
      <c r="AU389" s="286" t="s">
        <v>93</v>
      </c>
      <c r="AV389" s="15" t="s">
        <v>211</v>
      </c>
      <c r="AW389" s="15" t="s">
        <v>38</v>
      </c>
      <c r="AX389" s="15" t="s">
        <v>91</v>
      </c>
      <c r="AY389" s="286" t="s">
        <v>189</v>
      </c>
    </row>
    <row r="390" s="2" customFormat="1" ht="16.5" customHeight="1">
      <c r="A390" s="40"/>
      <c r="B390" s="41"/>
      <c r="C390" s="229" t="s">
        <v>729</v>
      </c>
      <c r="D390" s="229" t="s">
        <v>192</v>
      </c>
      <c r="E390" s="230" t="s">
        <v>730</v>
      </c>
      <c r="F390" s="231" t="s">
        <v>731</v>
      </c>
      <c r="G390" s="232" t="s">
        <v>262</v>
      </c>
      <c r="H390" s="233">
        <v>10.32</v>
      </c>
      <c r="I390" s="234"/>
      <c r="J390" s="235">
        <f>ROUND(I390*H390,2)</f>
        <v>0</v>
      </c>
      <c r="K390" s="231" t="s">
        <v>196</v>
      </c>
      <c r="L390" s="46"/>
      <c r="M390" s="236" t="s">
        <v>1</v>
      </c>
      <c r="N390" s="237" t="s">
        <v>48</v>
      </c>
      <c r="O390" s="93"/>
      <c r="P390" s="238">
        <f>O390*H390</f>
        <v>0</v>
      </c>
      <c r="Q390" s="238">
        <v>0</v>
      </c>
      <c r="R390" s="238">
        <f>Q390*H390</f>
        <v>0</v>
      </c>
      <c r="S390" s="238">
        <v>0</v>
      </c>
      <c r="T390" s="239">
        <f>S390*H390</f>
        <v>0</v>
      </c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R390" s="240" t="s">
        <v>211</v>
      </c>
      <c r="AT390" s="240" t="s">
        <v>192</v>
      </c>
      <c r="AU390" s="240" t="s">
        <v>93</v>
      </c>
      <c r="AY390" s="18" t="s">
        <v>189</v>
      </c>
      <c r="BE390" s="241">
        <f>IF(N390="základní",J390,0)</f>
        <v>0</v>
      </c>
      <c r="BF390" s="241">
        <f>IF(N390="snížená",J390,0)</f>
        <v>0</v>
      </c>
      <c r="BG390" s="241">
        <f>IF(N390="zákl. přenesená",J390,0)</f>
        <v>0</v>
      </c>
      <c r="BH390" s="241">
        <f>IF(N390="sníž. přenesená",J390,0)</f>
        <v>0</v>
      </c>
      <c r="BI390" s="241">
        <f>IF(N390="nulová",J390,0)</f>
        <v>0</v>
      </c>
      <c r="BJ390" s="18" t="s">
        <v>91</v>
      </c>
      <c r="BK390" s="241">
        <f>ROUND(I390*H390,2)</f>
        <v>0</v>
      </c>
      <c r="BL390" s="18" t="s">
        <v>211</v>
      </c>
      <c r="BM390" s="240" t="s">
        <v>732</v>
      </c>
    </row>
    <row r="391" s="2" customFormat="1" ht="16.5" customHeight="1">
      <c r="A391" s="40"/>
      <c r="B391" s="41"/>
      <c r="C391" s="229" t="s">
        <v>733</v>
      </c>
      <c r="D391" s="229" t="s">
        <v>192</v>
      </c>
      <c r="E391" s="230" t="s">
        <v>734</v>
      </c>
      <c r="F391" s="231" t="s">
        <v>735</v>
      </c>
      <c r="G391" s="232" t="s">
        <v>262</v>
      </c>
      <c r="H391" s="233">
        <v>280.44</v>
      </c>
      <c r="I391" s="234"/>
      <c r="J391" s="235">
        <f>ROUND(I391*H391,2)</f>
        <v>0</v>
      </c>
      <c r="K391" s="231" t="s">
        <v>196</v>
      </c>
      <c r="L391" s="46"/>
      <c r="M391" s="236" t="s">
        <v>1</v>
      </c>
      <c r="N391" s="237" t="s">
        <v>48</v>
      </c>
      <c r="O391" s="93"/>
      <c r="P391" s="238">
        <f>O391*H391</f>
        <v>0</v>
      </c>
      <c r="Q391" s="238">
        <v>0.22797999999999999</v>
      </c>
      <c r="R391" s="238">
        <f>Q391*H391</f>
        <v>63.934711199999995</v>
      </c>
      <c r="S391" s="238">
        <v>0</v>
      </c>
      <c r="T391" s="239">
        <f>S391*H391</f>
        <v>0</v>
      </c>
      <c r="U391" s="40"/>
      <c r="V391" s="40"/>
      <c r="W391" s="40"/>
      <c r="X391" s="40"/>
      <c r="Y391" s="40"/>
      <c r="Z391" s="40"/>
      <c r="AA391" s="40"/>
      <c r="AB391" s="40"/>
      <c r="AC391" s="40"/>
      <c r="AD391" s="40"/>
      <c r="AE391" s="40"/>
      <c r="AR391" s="240" t="s">
        <v>211</v>
      </c>
      <c r="AT391" s="240" t="s">
        <v>192</v>
      </c>
      <c r="AU391" s="240" t="s">
        <v>93</v>
      </c>
      <c r="AY391" s="18" t="s">
        <v>189</v>
      </c>
      <c r="BE391" s="241">
        <f>IF(N391="základní",J391,0)</f>
        <v>0</v>
      </c>
      <c r="BF391" s="241">
        <f>IF(N391="snížená",J391,0)</f>
        <v>0</v>
      </c>
      <c r="BG391" s="241">
        <f>IF(N391="zákl. přenesená",J391,0)</f>
        <v>0</v>
      </c>
      <c r="BH391" s="241">
        <f>IF(N391="sníž. přenesená",J391,0)</f>
        <v>0</v>
      </c>
      <c r="BI391" s="241">
        <f>IF(N391="nulová",J391,0)</f>
        <v>0</v>
      </c>
      <c r="BJ391" s="18" t="s">
        <v>91</v>
      </c>
      <c r="BK391" s="241">
        <f>ROUND(I391*H391,2)</f>
        <v>0</v>
      </c>
      <c r="BL391" s="18" t="s">
        <v>211</v>
      </c>
      <c r="BM391" s="240" t="s">
        <v>736</v>
      </c>
    </row>
    <row r="392" s="14" customFormat="1">
      <c r="A392" s="14"/>
      <c r="B392" s="265"/>
      <c r="C392" s="266"/>
      <c r="D392" s="242" t="s">
        <v>277</v>
      </c>
      <c r="E392" s="267" t="s">
        <v>1</v>
      </c>
      <c r="F392" s="268" t="s">
        <v>737</v>
      </c>
      <c r="G392" s="266"/>
      <c r="H392" s="267" t="s">
        <v>1</v>
      </c>
      <c r="I392" s="269"/>
      <c r="J392" s="266"/>
      <c r="K392" s="266"/>
      <c r="L392" s="270"/>
      <c r="M392" s="271"/>
      <c r="N392" s="272"/>
      <c r="O392" s="272"/>
      <c r="P392" s="272"/>
      <c r="Q392" s="272"/>
      <c r="R392" s="272"/>
      <c r="S392" s="272"/>
      <c r="T392" s="273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74" t="s">
        <v>277</v>
      </c>
      <c r="AU392" s="274" t="s">
        <v>93</v>
      </c>
      <c r="AV392" s="14" t="s">
        <v>91</v>
      </c>
      <c r="AW392" s="14" t="s">
        <v>38</v>
      </c>
      <c r="AX392" s="14" t="s">
        <v>83</v>
      </c>
      <c r="AY392" s="274" t="s">
        <v>189</v>
      </c>
    </row>
    <row r="393" s="13" customFormat="1">
      <c r="A393" s="13"/>
      <c r="B393" s="251"/>
      <c r="C393" s="252"/>
      <c r="D393" s="242" t="s">
        <v>277</v>
      </c>
      <c r="E393" s="275" t="s">
        <v>1</v>
      </c>
      <c r="F393" s="253" t="s">
        <v>738</v>
      </c>
      <c r="G393" s="252"/>
      <c r="H393" s="254">
        <v>280.44</v>
      </c>
      <c r="I393" s="255"/>
      <c r="J393" s="252"/>
      <c r="K393" s="252"/>
      <c r="L393" s="256"/>
      <c r="M393" s="257"/>
      <c r="N393" s="258"/>
      <c r="O393" s="258"/>
      <c r="P393" s="258"/>
      <c r="Q393" s="258"/>
      <c r="R393" s="258"/>
      <c r="S393" s="258"/>
      <c r="T393" s="259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60" t="s">
        <v>277</v>
      </c>
      <c r="AU393" s="260" t="s">
        <v>93</v>
      </c>
      <c r="AV393" s="13" t="s">
        <v>93</v>
      </c>
      <c r="AW393" s="13" t="s">
        <v>38</v>
      </c>
      <c r="AX393" s="13" t="s">
        <v>83</v>
      </c>
      <c r="AY393" s="260" t="s">
        <v>189</v>
      </c>
    </row>
    <row r="394" s="15" customFormat="1">
      <c r="A394" s="15"/>
      <c r="B394" s="276"/>
      <c r="C394" s="277"/>
      <c r="D394" s="242" t="s">
        <v>277</v>
      </c>
      <c r="E394" s="278" t="s">
        <v>1</v>
      </c>
      <c r="F394" s="279" t="s">
        <v>354</v>
      </c>
      <c r="G394" s="277"/>
      <c r="H394" s="280">
        <v>280.44</v>
      </c>
      <c r="I394" s="281"/>
      <c r="J394" s="277"/>
      <c r="K394" s="277"/>
      <c r="L394" s="282"/>
      <c r="M394" s="283"/>
      <c r="N394" s="284"/>
      <c r="O394" s="284"/>
      <c r="P394" s="284"/>
      <c r="Q394" s="284"/>
      <c r="R394" s="284"/>
      <c r="S394" s="284"/>
      <c r="T394" s="28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T394" s="286" t="s">
        <v>277</v>
      </c>
      <c r="AU394" s="286" t="s">
        <v>93</v>
      </c>
      <c r="AV394" s="15" t="s">
        <v>211</v>
      </c>
      <c r="AW394" s="15" t="s">
        <v>38</v>
      </c>
      <c r="AX394" s="15" t="s">
        <v>91</v>
      </c>
      <c r="AY394" s="286" t="s">
        <v>189</v>
      </c>
    </row>
    <row r="395" s="2" customFormat="1" ht="16.5" customHeight="1">
      <c r="A395" s="40"/>
      <c r="B395" s="41"/>
      <c r="C395" s="229" t="s">
        <v>739</v>
      </c>
      <c r="D395" s="229" t="s">
        <v>192</v>
      </c>
      <c r="E395" s="230" t="s">
        <v>740</v>
      </c>
      <c r="F395" s="231" t="s">
        <v>741</v>
      </c>
      <c r="G395" s="232" t="s">
        <v>269</v>
      </c>
      <c r="H395" s="233">
        <v>9.6189999999999998</v>
      </c>
      <c r="I395" s="234"/>
      <c r="J395" s="235">
        <f>ROUND(I395*H395,2)</f>
        <v>0</v>
      </c>
      <c r="K395" s="231" t="s">
        <v>196</v>
      </c>
      <c r="L395" s="46"/>
      <c r="M395" s="236" t="s">
        <v>1</v>
      </c>
      <c r="N395" s="237" t="s">
        <v>48</v>
      </c>
      <c r="O395" s="93"/>
      <c r="P395" s="238">
        <f>O395*H395</f>
        <v>0</v>
      </c>
      <c r="Q395" s="238">
        <v>2.234</v>
      </c>
      <c r="R395" s="238">
        <f>Q395*H395</f>
        <v>21.488845999999999</v>
      </c>
      <c r="S395" s="238">
        <v>0</v>
      </c>
      <c r="T395" s="239">
        <f>S395*H395</f>
        <v>0</v>
      </c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R395" s="240" t="s">
        <v>211</v>
      </c>
      <c r="AT395" s="240" t="s">
        <v>192</v>
      </c>
      <c r="AU395" s="240" t="s">
        <v>93</v>
      </c>
      <c r="AY395" s="18" t="s">
        <v>189</v>
      </c>
      <c r="BE395" s="241">
        <f>IF(N395="základní",J395,0)</f>
        <v>0</v>
      </c>
      <c r="BF395" s="241">
        <f>IF(N395="snížená",J395,0)</f>
        <v>0</v>
      </c>
      <c r="BG395" s="241">
        <f>IF(N395="zákl. přenesená",J395,0)</f>
        <v>0</v>
      </c>
      <c r="BH395" s="241">
        <f>IF(N395="sníž. přenesená",J395,0)</f>
        <v>0</v>
      </c>
      <c r="BI395" s="241">
        <f>IF(N395="nulová",J395,0)</f>
        <v>0</v>
      </c>
      <c r="BJ395" s="18" t="s">
        <v>91</v>
      </c>
      <c r="BK395" s="241">
        <f>ROUND(I395*H395,2)</f>
        <v>0</v>
      </c>
      <c r="BL395" s="18" t="s">
        <v>211</v>
      </c>
      <c r="BM395" s="240" t="s">
        <v>742</v>
      </c>
    </row>
    <row r="396" s="14" customFormat="1">
      <c r="A396" s="14"/>
      <c r="B396" s="265"/>
      <c r="C396" s="266"/>
      <c r="D396" s="242" t="s">
        <v>277</v>
      </c>
      <c r="E396" s="267" t="s">
        <v>1</v>
      </c>
      <c r="F396" s="268" t="s">
        <v>352</v>
      </c>
      <c r="G396" s="266"/>
      <c r="H396" s="267" t="s">
        <v>1</v>
      </c>
      <c r="I396" s="269"/>
      <c r="J396" s="266"/>
      <c r="K396" s="266"/>
      <c r="L396" s="270"/>
      <c r="M396" s="271"/>
      <c r="N396" s="272"/>
      <c r="O396" s="272"/>
      <c r="P396" s="272"/>
      <c r="Q396" s="272"/>
      <c r="R396" s="272"/>
      <c r="S396" s="272"/>
      <c r="T396" s="273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74" t="s">
        <v>277</v>
      </c>
      <c r="AU396" s="274" t="s">
        <v>93</v>
      </c>
      <c r="AV396" s="14" t="s">
        <v>91</v>
      </c>
      <c r="AW396" s="14" t="s">
        <v>38</v>
      </c>
      <c r="AX396" s="14" t="s">
        <v>83</v>
      </c>
      <c r="AY396" s="274" t="s">
        <v>189</v>
      </c>
    </row>
    <row r="397" s="13" customFormat="1">
      <c r="A397" s="13"/>
      <c r="B397" s="251"/>
      <c r="C397" s="252"/>
      <c r="D397" s="242" t="s">
        <v>277</v>
      </c>
      <c r="E397" s="275" t="s">
        <v>1</v>
      </c>
      <c r="F397" s="253" t="s">
        <v>743</v>
      </c>
      <c r="G397" s="252"/>
      <c r="H397" s="254">
        <v>9.6189999999999998</v>
      </c>
      <c r="I397" s="255"/>
      <c r="J397" s="252"/>
      <c r="K397" s="252"/>
      <c r="L397" s="256"/>
      <c r="M397" s="257"/>
      <c r="N397" s="258"/>
      <c r="O397" s="258"/>
      <c r="P397" s="258"/>
      <c r="Q397" s="258"/>
      <c r="R397" s="258"/>
      <c r="S397" s="258"/>
      <c r="T397" s="259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60" t="s">
        <v>277</v>
      </c>
      <c r="AU397" s="260" t="s">
        <v>93</v>
      </c>
      <c r="AV397" s="13" t="s">
        <v>93</v>
      </c>
      <c r="AW397" s="13" t="s">
        <v>38</v>
      </c>
      <c r="AX397" s="13" t="s">
        <v>83</v>
      </c>
      <c r="AY397" s="260" t="s">
        <v>189</v>
      </c>
    </row>
    <row r="398" s="15" customFormat="1">
      <c r="A398" s="15"/>
      <c r="B398" s="276"/>
      <c r="C398" s="277"/>
      <c r="D398" s="242" t="s">
        <v>277</v>
      </c>
      <c r="E398" s="278" t="s">
        <v>1</v>
      </c>
      <c r="F398" s="279" t="s">
        <v>354</v>
      </c>
      <c r="G398" s="277"/>
      <c r="H398" s="280">
        <v>9.6189999999999998</v>
      </c>
      <c r="I398" s="281"/>
      <c r="J398" s="277"/>
      <c r="K398" s="277"/>
      <c r="L398" s="282"/>
      <c r="M398" s="283"/>
      <c r="N398" s="284"/>
      <c r="O398" s="284"/>
      <c r="P398" s="284"/>
      <c r="Q398" s="284"/>
      <c r="R398" s="284"/>
      <c r="S398" s="284"/>
      <c r="T398" s="285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T398" s="286" t="s">
        <v>277</v>
      </c>
      <c r="AU398" s="286" t="s">
        <v>93</v>
      </c>
      <c r="AV398" s="15" t="s">
        <v>211</v>
      </c>
      <c r="AW398" s="15" t="s">
        <v>38</v>
      </c>
      <c r="AX398" s="15" t="s">
        <v>91</v>
      </c>
      <c r="AY398" s="286" t="s">
        <v>189</v>
      </c>
    </row>
    <row r="399" s="12" customFormat="1" ht="22.8" customHeight="1">
      <c r="A399" s="12"/>
      <c r="B399" s="213"/>
      <c r="C399" s="214"/>
      <c r="D399" s="215" t="s">
        <v>82</v>
      </c>
      <c r="E399" s="227" t="s">
        <v>222</v>
      </c>
      <c r="F399" s="227" t="s">
        <v>744</v>
      </c>
      <c r="G399" s="214"/>
      <c r="H399" s="214"/>
      <c r="I399" s="217"/>
      <c r="J399" s="228">
        <f>BK399</f>
        <v>0</v>
      </c>
      <c r="K399" s="214"/>
      <c r="L399" s="219"/>
      <c r="M399" s="220"/>
      <c r="N399" s="221"/>
      <c r="O399" s="221"/>
      <c r="P399" s="222">
        <f>SUM(P400:P490)</f>
        <v>0</v>
      </c>
      <c r="Q399" s="221"/>
      <c r="R399" s="222">
        <f>SUM(R400:R490)</f>
        <v>435.67163329999994</v>
      </c>
      <c r="S399" s="221"/>
      <c r="T399" s="223">
        <f>SUM(T400:T490)</f>
        <v>0</v>
      </c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R399" s="224" t="s">
        <v>91</v>
      </c>
      <c r="AT399" s="225" t="s">
        <v>82</v>
      </c>
      <c r="AU399" s="225" t="s">
        <v>91</v>
      </c>
      <c r="AY399" s="224" t="s">
        <v>189</v>
      </c>
      <c r="BK399" s="226">
        <f>SUM(BK400:BK490)</f>
        <v>0</v>
      </c>
    </row>
    <row r="400" s="2" customFormat="1" ht="16.5" customHeight="1">
      <c r="A400" s="40"/>
      <c r="B400" s="41"/>
      <c r="C400" s="229" t="s">
        <v>745</v>
      </c>
      <c r="D400" s="229" t="s">
        <v>192</v>
      </c>
      <c r="E400" s="230" t="s">
        <v>746</v>
      </c>
      <c r="F400" s="231" t="s">
        <v>747</v>
      </c>
      <c r="G400" s="232" t="s">
        <v>262</v>
      </c>
      <c r="H400" s="233">
        <v>500.39999999999998</v>
      </c>
      <c r="I400" s="234"/>
      <c r="J400" s="235">
        <f>ROUND(I400*H400,2)</f>
        <v>0</v>
      </c>
      <c r="K400" s="231" t="s">
        <v>196</v>
      </c>
      <c r="L400" s="46"/>
      <c r="M400" s="236" t="s">
        <v>1</v>
      </c>
      <c r="N400" s="237" t="s">
        <v>48</v>
      </c>
      <c r="O400" s="93"/>
      <c r="P400" s="238">
        <f>O400*H400</f>
        <v>0</v>
      </c>
      <c r="Q400" s="238">
        <v>0.0073499999999999998</v>
      </c>
      <c r="R400" s="238">
        <f>Q400*H400</f>
        <v>3.6779399999999995</v>
      </c>
      <c r="S400" s="238">
        <v>0</v>
      </c>
      <c r="T400" s="239">
        <f>S400*H400</f>
        <v>0</v>
      </c>
      <c r="U400" s="40"/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R400" s="240" t="s">
        <v>211</v>
      </c>
      <c r="AT400" s="240" t="s">
        <v>192</v>
      </c>
      <c r="AU400" s="240" t="s">
        <v>93</v>
      </c>
      <c r="AY400" s="18" t="s">
        <v>189</v>
      </c>
      <c r="BE400" s="241">
        <f>IF(N400="základní",J400,0)</f>
        <v>0</v>
      </c>
      <c r="BF400" s="241">
        <f>IF(N400="snížená",J400,0)</f>
        <v>0</v>
      </c>
      <c r="BG400" s="241">
        <f>IF(N400="zákl. přenesená",J400,0)</f>
        <v>0</v>
      </c>
      <c r="BH400" s="241">
        <f>IF(N400="sníž. přenesená",J400,0)</f>
        <v>0</v>
      </c>
      <c r="BI400" s="241">
        <f>IF(N400="nulová",J400,0)</f>
        <v>0</v>
      </c>
      <c r="BJ400" s="18" t="s">
        <v>91</v>
      </c>
      <c r="BK400" s="241">
        <f>ROUND(I400*H400,2)</f>
        <v>0</v>
      </c>
      <c r="BL400" s="18" t="s">
        <v>211</v>
      </c>
      <c r="BM400" s="240" t="s">
        <v>748</v>
      </c>
    </row>
    <row r="401" s="14" customFormat="1">
      <c r="A401" s="14"/>
      <c r="B401" s="265"/>
      <c r="C401" s="266"/>
      <c r="D401" s="242" t="s">
        <v>277</v>
      </c>
      <c r="E401" s="267" t="s">
        <v>1</v>
      </c>
      <c r="F401" s="268" t="s">
        <v>749</v>
      </c>
      <c r="G401" s="266"/>
      <c r="H401" s="267" t="s">
        <v>1</v>
      </c>
      <c r="I401" s="269"/>
      <c r="J401" s="266"/>
      <c r="K401" s="266"/>
      <c r="L401" s="270"/>
      <c r="M401" s="271"/>
      <c r="N401" s="272"/>
      <c r="O401" s="272"/>
      <c r="P401" s="272"/>
      <c r="Q401" s="272"/>
      <c r="R401" s="272"/>
      <c r="S401" s="272"/>
      <c r="T401" s="273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74" t="s">
        <v>277</v>
      </c>
      <c r="AU401" s="274" t="s">
        <v>93</v>
      </c>
      <c r="AV401" s="14" t="s">
        <v>91</v>
      </c>
      <c r="AW401" s="14" t="s">
        <v>38</v>
      </c>
      <c r="AX401" s="14" t="s">
        <v>83</v>
      </c>
      <c r="AY401" s="274" t="s">
        <v>189</v>
      </c>
    </row>
    <row r="402" s="14" customFormat="1">
      <c r="A402" s="14"/>
      <c r="B402" s="265"/>
      <c r="C402" s="266"/>
      <c r="D402" s="242" t="s">
        <v>277</v>
      </c>
      <c r="E402" s="267" t="s">
        <v>1</v>
      </c>
      <c r="F402" s="268" t="s">
        <v>750</v>
      </c>
      <c r="G402" s="266"/>
      <c r="H402" s="267" t="s">
        <v>1</v>
      </c>
      <c r="I402" s="269"/>
      <c r="J402" s="266"/>
      <c r="K402" s="266"/>
      <c r="L402" s="270"/>
      <c r="M402" s="271"/>
      <c r="N402" s="272"/>
      <c r="O402" s="272"/>
      <c r="P402" s="272"/>
      <c r="Q402" s="272"/>
      <c r="R402" s="272"/>
      <c r="S402" s="272"/>
      <c r="T402" s="273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74" t="s">
        <v>277</v>
      </c>
      <c r="AU402" s="274" t="s">
        <v>93</v>
      </c>
      <c r="AV402" s="14" t="s">
        <v>91</v>
      </c>
      <c r="AW402" s="14" t="s">
        <v>38</v>
      </c>
      <c r="AX402" s="14" t="s">
        <v>83</v>
      </c>
      <c r="AY402" s="274" t="s">
        <v>189</v>
      </c>
    </row>
    <row r="403" s="13" customFormat="1">
      <c r="A403" s="13"/>
      <c r="B403" s="251"/>
      <c r="C403" s="252"/>
      <c r="D403" s="242" t="s">
        <v>277</v>
      </c>
      <c r="E403" s="275" t="s">
        <v>1</v>
      </c>
      <c r="F403" s="253" t="s">
        <v>751</v>
      </c>
      <c r="G403" s="252"/>
      <c r="H403" s="254">
        <v>277.80000000000001</v>
      </c>
      <c r="I403" s="255"/>
      <c r="J403" s="252"/>
      <c r="K403" s="252"/>
      <c r="L403" s="256"/>
      <c r="M403" s="257"/>
      <c r="N403" s="258"/>
      <c r="O403" s="258"/>
      <c r="P403" s="258"/>
      <c r="Q403" s="258"/>
      <c r="R403" s="258"/>
      <c r="S403" s="258"/>
      <c r="T403" s="259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60" t="s">
        <v>277</v>
      </c>
      <c r="AU403" s="260" t="s">
        <v>93</v>
      </c>
      <c r="AV403" s="13" t="s">
        <v>93</v>
      </c>
      <c r="AW403" s="13" t="s">
        <v>38</v>
      </c>
      <c r="AX403" s="13" t="s">
        <v>83</v>
      </c>
      <c r="AY403" s="260" t="s">
        <v>189</v>
      </c>
    </row>
    <row r="404" s="13" customFormat="1">
      <c r="A404" s="13"/>
      <c r="B404" s="251"/>
      <c r="C404" s="252"/>
      <c r="D404" s="242" t="s">
        <v>277</v>
      </c>
      <c r="E404" s="275" t="s">
        <v>1</v>
      </c>
      <c r="F404" s="253" t="s">
        <v>752</v>
      </c>
      <c r="G404" s="252"/>
      <c r="H404" s="254">
        <v>222.59999999999999</v>
      </c>
      <c r="I404" s="255"/>
      <c r="J404" s="252"/>
      <c r="K404" s="252"/>
      <c r="L404" s="256"/>
      <c r="M404" s="257"/>
      <c r="N404" s="258"/>
      <c r="O404" s="258"/>
      <c r="P404" s="258"/>
      <c r="Q404" s="258"/>
      <c r="R404" s="258"/>
      <c r="S404" s="258"/>
      <c r="T404" s="259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60" t="s">
        <v>277</v>
      </c>
      <c r="AU404" s="260" t="s">
        <v>93</v>
      </c>
      <c r="AV404" s="13" t="s">
        <v>93</v>
      </c>
      <c r="AW404" s="13" t="s">
        <v>38</v>
      </c>
      <c r="AX404" s="13" t="s">
        <v>83</v>
      </c>
      <c r="AY404" s="260" t="s">
        <v>189</v>
      </c>
    </row>
    <row r="405" s="15" customFormat="1">
      <c r="A405" s="15"/>
      <c r="B405" s="276"/>
      <c r="C405" s="277"/>
      <c r="D405" s="242" t="s">
        <v>277</v>
      </c>
      <c r="E405" s="278" t="s">
        <v>1</v>
      </c>
      <c r="F405" s="279" t="s">
        <v>354</v>
      </c>
      <c r="G405" s="277"/>
      <c r="H405" s="280">
        <v>500.39999999999998</v>
      </c>
      <c r="I405" s="281"/>
      <c r="J405" s="277"/>
      <c r="K405" s="277"/>
      <c r="L405" s="282"/>
      <c r="M405" s="283"/>
      <c r="N405" s="284"/>
      <c r="O405" s="284"/>
      <c r="P405" s="284"/>
      <c r="Q405" s="284"/>
      <c r="R405" s="284"/>
      <c r="S405" s="284"/>
      <c r="T405" s="285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T405" s="286" t="s">
        <v>277</v>
      </c>
      <c r="AU405" s="286" t="s">
        <v>93</v>
      </c>
      <c r="AV405" s="15" t="s">
        <v>211</v>
      </c>
      <c r="AW405" s="15" t="s">
        <v>38</v>
      </c>
      <c r="AX405" s="15" t="s">
        <v>91</v>
      </c>
      <c r="AY405" s="286" t="s">
        <v>189</v>
      </c>
    </row>
    <row r="406" s="2" customFormat="1" ht="16.5" customHeight="1">
      <c r="A406" s="40"/>
      <c r="B406" s="41"/>
      <c r="C406" s="229" t="s">
        <v>753</v>
      </c>
      <c r="D406" s="229" t="s">
        <v>192</v>
      </c>
      <c r="E406" s="230" t="s">
        <v>754</v>
      </c>
      <c r="F406" s="231" t="s">
        <v>755</v>
      </c>
      <c r="G406" s="232" t="s">
        <v>262</v>
      </c>
      <c r="H406" s="233">
        <v>500.39999999999998</v>
      </c>
      <c r="I406" s="234"/>
      <c r="J406" s="235">
        <f>ROUND(I406*H406,2)</f>
        <v>0</v>
      </c>
      <c r="K406" s="231" t="s">
        <v>196</v>
      </c>
      <c r="L406" s="46"/>
      <c r="M406" s="236" t="s">
        <v>1</v>
      </c>
      <c r="N406" s="237" t="s">
        <v>48</v>
      </c>
      <c r="O406" s="93"/>
      <c r="P406" s="238">
        <f>O406*H406</f>
        <v>0</v>
      </c>
      <c r="Q406" s="238">
        <v>0.017330000000000002</v>
      </c>
      <c r="R406" s="238">
        <f>Q406*H406</f>
        <v>8.671932</v>
      </c>
      <c r="S406" s="238">
        <v>0</v>
      </c>
      <c r="T406" s="239">
        <f>S406*H406</f>
        <v>0</v>
      </c>
      <c r="U406" s="40"/>
      <c r="V406" s="40"/>
      <c r="W406" s="40"/>
      <c r="X406" s="40"/>
      <c r="Y406" s="40"/>
      <c r="Z406" s="40"/>
      <c r="AA406" s="40"/>
      <c r="AB406" s="40"/>
      <c r="AC406" s="40"/>
      <c r="AD406" s="40"/>
      <c r="AE406" s="40"/>
      <c r="AR406" s="240" t="s">
        <v>211</v>
      </c>
      <c r="AT406" s="240" t="s">
        <v>192</v>
      </c>
      <c r="AU406" s="240" t="s">
        <v>93</v>
      </c>
      <c r="AY406" s="18" t="s">
        <v>189</v>
      </c>
      <c r="BE406" s="241">
        <f>IF(N406="základní",J406,0)</f>
        <v>0</v>
      </c>
      <c r="BF406" s="241">
        <f>IF(N406="snížená",J406,0)</f>
        <v>0</v>
      </c>
      <c r="BG406" s="241">
        <f>IF(N406="zákl. přenesená",J406,0)</f>
        <v>0</v>
      </c>
      <c r="BH406" s="241">
        <f>IF(N406="sníž. přenesená",J406,0)</f>
        <v>0</v>
      </c>
      <c r="BI406" s="241">
        <f>IF(N406="nulová",J406,0)</f>
        <v>0</v>
      </c>
      <c r="BJ406" s="18" t="s">
        <v>91</v>
      </c>
      <c r="BK406" s="241">
        <f>ROUND(I406*H406,2)</f>
        <v>0</v>
      </c>
      <c r="BL406" s="18" t="s">
        <v>211</v>
      </c>
      <c r="BM406" s="240" t="s">
        <v>756</v>
      </c>
    </row>
    <row r="407" s="14" customFormat="1">
      <c r="A407" s="14"/>
      <c r="B407" s="265"/>
      <c r="C407" s="266"/>
      <c r="D407" s="242" t="s">
        <v>277</v>
      </c>
      <c r="E407" s="267" t="s">
        <v>1</v>
      </c>
      <c r="F407" s="268" t="s">
        <v>749</v>
      </c>
      <c r="G407" s="266"/>
      <c r="H407" s="267" t="s">
        <v>1</v>
      </c>
      <c r="I407" s="269"/>
      <c r="J407" s="266"/>
      <c r="K407" s="266"/>
      <c r="L407" s="270"/>
      <c r="M407" s="271"/>
      <c r="N407" s="272"/>
      <c r="O407" s="272"/>
      <c r="P407" s="272"/>
      <c r="Q407" s="272"/>
      <c r="R407" s="272"/>
      <c r="S407" s="272"/>
      <c r="T407" s="273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274" t="s">
        <v>277</v>
      </c>
      <c r="AU407" s="274" t="s">
        <v>93</v>
      </c>
      <c r="AV407" s="14" t="s">
        <v>91</v>
      </c>
      <c r="AW407" s="14" t="s">
        <v>38</v>
      </c>
      <c r="AX407" s="14" t="s">
        <v>83</v>
      </c>
      <c r="AY407" s="274" t="s">
        <v>189</v>
      </c>
    </row>
    <row r="408" s="14" customFormat="1">
      <c r="A408" s="14"/>
      <c r="B408" s="265"/>
      <c r="C408" s="266"/>
      <c r="D408" s="242" t="s">
        <v>277</v>
      </c>
      <c r="E408" s="267" t="s">
        <v>1</v>
      </c>
      <c r="F408" s="268" t="s">
        <v>750</v>
      </c>
      <c r="G408" s="266"/>
      <c r="H408" s="267" t="s">
        <v>1</v>
      </c>
      <c r="I408" s="269"/>
      <c r="J408" s="266"/>
      <c r="K408" s="266"/>
      <c r="L408" s="270"/>
      <c r="M408" s="271"/>
      <c r="N408" s="272"/>
      <c r="O408" s="272"/>
      <c r="P408" s="272"/>
      <c r="Q408" s="272"/>
      <c r="R408" s="272"/>
      <c r="S408" s="272"/>
      <c r="T408" s="273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T408" s="274" t="s">
        <v>277</v>
      </c>
      <c r="AU408" s="274" t="s">
        <v>93</v>
      </c>
      <c r="AV408" s="14" t="s">
        <v>91</v>
      </c>
      <c r="AW408" s="14" t="s">
        <v>38</v>
      </c>
      <c r="AX408" s="14" t="s">
        <v>83</v>
      </c>
      <c r="AY408" s="274" t="s">
        <v>189</v>
      </c>
    </row>
    <row r="409" s="13" customFormat="1">
      <c r="A409" s="13"/>
      <c r="B409" s="251"/>
      <c r="C409" s="252"/>
      <c r="D409" s="242" t="s">
        <v>277</v>
      </c>
      <c r="E409" s="275" t="s">
        <v>1</v>
      </c>
      <c r="F409" s="253" t="s">
        <v>751</v>
      </c>
      <c r="G409" s="252"/>
      <c r="H409" s="254">
        <v>277.80000000000001</v>
      </c>
      <c r="I409" s="255"/>
      <c r="J409" s="252"/>
      <c r="K409" s="252"/>
      <c r="L409" s="256"/>
      <c r="M409" s="257"/>
      <c r="N409" s="258"/>
      <c r="O409" s="258"/>
      <c r="P409" s="258"/>
      <c r="Q409" s="258"/>
      <c r="R409" s="258"/>
      <c r="S409" s="258"/>
      <c r="T409" s="259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60" t="s">
        <v>277</v>
      </c>
      <c r="AU409" s="260" t="s">
        <v>93</v>
      </c>
      <c r="AV409" s="13" t="s">
        <v>93</v>
      </c>
      <c r="AW409" s="13" t="s">
        <v>38</v>
      </c>
      <c r="AX409" s="13" t="s">
        <v>83</v>
      </c>
      <c r="AY409" s="260" t="s">
        <v>189</v>
      </c>
    </row>
    <row r="410" s="13" customFormat="1">
      <c r="A410" s="13"/>
      <c r="B410" s="251"/>
      <c r="C410" s="252"/>
      <c r="D410" s="242" t="s">
        <v>277</v>
      </c>
      <c r="E410" s="275" t="s">
        <v>1</v>
      </c>
      <c r="F410" s="253" t="s">
        <v>752</v>
      </c>
      <c r="G410" s="252"/>
      <c r="H410" s="254">
        <v>222.59999999999999</v>
      </c>
      <c r="I410" s="255"/>
      <c r="J410" s="252"/>
      <c r="K410" s="252"/>
      <c r="L410" s="256"/>
      <c r="M410" s="257"/>
      <c r="N410" s="258"/>
      <c r="O410" s="258"/>
      <c r="P410" s="258"/>
      <c r="Q410" s="258"/>
      <c r="R410" s="258"/>
      <c r="S410" s="258"/>
      <c r="T410" s="259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60" t="s">
        <v>277</v>
      </c>
      <c r="AU410" s="260" t="s">
        <v>93</v>
      </c>
      <c r="AV410" s="13" t="s">
        <v>93</v>
      </c>
      <c r="AW410" s="13" t="s">
        <v>38</v>
      </c>
      <c r="AX410" s="13" t="s">
        <v>83</v>
      </c>
      <c r="AY410" s="260" t="s">
        <v>189</v>
      </c>
    </row>
    <row r="411" s="15" customFormat="1">
      <c r="A411" s="15"/>
      <c r="B411" s="276"/>
      <c r="C411" s="277"/>
      <c r="D411" s="242" t="s">
        <v>277</v>
      </c>
      <c r="E411" s="278" t="s">
        <v>1</v>
      </c>
      <c r="F411" s="279" t="s">
        <v>354</v>
      </c>
      <c r="G411" s="277"/>
      <c r="H411" s="280">
        <v>500.39999999999998</v>
      </c>
      <c r="I411" s="281"/>
      <c r="J411" s="277"/>
      <c r="K411" s="277"/>
      <c r="L411" s="282"/>
      <c r="M411" s="283"/>
      <c r="N411" s="284"/>
      <c r="O411" s="284"/>
      <c r="P411" s="284"/>
      <c r="Q411" s="284"/>
      <c r="R411" s="284"/>
      <c r="S411" s="284"/>
      <c r="T411" s="285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T411" s="286" t="s">
        <v>277</v>
      </c>
      <c r="AU411" s="286" t="s">
        <v>93</v>
      </c>
      <c r="AV411" s="15" t="s">
        <v>211</v>
      </c>
      <c r="AW411" s="15" t="s">
        <v>38</v>
      </c>
      <c r="AX411" s="15" t="s">
        <v>91</v>
      </c>
      <c r="AY411" s="286" t="s">
        <v>189</v>
      </c>
    </row>
    <row r="412" s="2" customFormat="1" ht="16.5" customHeight="1">
      <c r="A412" s="40"/>
      <c r="B412" s="41"/>
      <c r="C412" s="229" t="s">
        <v>757</v>
      </c>
      <c r="D412" s="229" t="s">
        <v>192</v>
      </c>
      <c r="E412" s="230" t="s">
        <v>758</v>
      </c>
      <c r="F412" s="231" t="s">
        <v>759</v>
      </c>
      <c r="G412" s="232" t="s">
        <v>262</v>
      </c>
      <c r="H412" s="233">
        <v>500.39999999999998</v>
      </c>
      <c r="I412" s="234"/>
      <c r="J412" s="235">
        <f>ROUND(I412*H412,2)</f>
        <v>0</v>
      </c>
      <c r="K412" s="231" t="s">
        <v>196</v>
      </c>
      <c r="L412" s="46"/>
      <c r="M412" s="236" t="s">
        <v>1</v>
      </c>
      <c r="N412" s="237" t="s">
        <v>48</v>
      </c>
      <c r="O412" s="93"/>
      <c r="P412" s="238">
        <f>O412*H412</f>
        <v>0</v>
      </c>
      <c r="Q412" s="238">
        <v>0.0073499999999999998</v>
      </c>
      <c r="R412" s="238">
        <f>Q412*H412</f>
        <v>3.6779399999999995</v>
      </c>
      <c r="S412" s="238">
        <v>0</v>
      </c>
      <c r="T412" s="239">
        <f>S412*H412</f>
        <v>0</v>
      </c>
      <c r="U412" s="40"/>
      <c r="V412" s="40"/>
      <c r="W412" s="40"/>
      <c r="X412" s="40"/>
      <c r="Y412" s="40"/>
      <c r="Z412" s="40"/>
      <c r="AA412" s="40"/>
      <c r="AB412" s="40"/>
      <c r="AC412" s="40"/>
      <c r="AD412" s="40"/>
      <c r="AE412" s="40"/>
      <c r="AR412" s="240" t="s">
        <v>211</v>
      </c>
      <c r="AT412" s="240" t="s">
        <v>192</v>
      </c>
      <c r="AU412" s="240" t="s">
        <v>93</v>
      </c>
      <c r="AY412" s="18" t="s">
        <v>189</v>
      </c>
      <c r="BE412" s="241">
        <f>IF(N412="základní",J412,0)</f>
        <v>0</v>
      </c>
      <c r="BF412" s="241">
        <f>IF(N412="snížená",J412,0)</f>
        <v>0</v>
      </c>
      <c r="BG412" s="241">
        <f>IF(N412="zákl. přenesená",J412,0)</f>
        <v>0</v>
      </c>
      <c r="BH412" s="241">
        <f>IF(N412="sníž. přenesená",J412,0)</f>
        <v>0</v>
      </c>
      <c r="BI412" s="241">
        <f>IF(N412="nulová",J412,0)</f>
        <v>0</v>
      </c>
      <c r="BJ412" s="18" t="s">
        <v>91</v>
      </c>
      <c r="BK412" s="241">
        <f>ROUND(I412*H412,2)</f>
        <v>0</v>
      </c>
      <c r="BL412" s="18" t="s">
        <v>211</v>
      </c>
      <c r="BM412" s="240" t="s">
        <v>760</v>
      </c>
    </row>
    <row r="413" s="2" customFormat="1" ht="16.5" customHeight="1">
      <c r="A413" s="40"/>
      <c r="B413" s="41"/>
      <c r="C413" s="229" t="s">
        <v>761</v>
      </c>
      <c r="D413" s="229" t="s">
        <v>192</v>
      </c>
      <c r="E413" s="230" t="s">
        <v>762</v>
      </c>
      <c r="F413" s="231" t="s">
        <v>763</v>
      </c>
      <c r="G413" s="232" t="s">
        <v>262</v>
      </c>
      <c r="H413" s="233">
        <v>3160.1669999999999</v>
      </c>
      <c r="I413" s="234"/>
      <c r="J413" s="235">
        <f>ROUND(I413*H413,2)</f>
        <v>0</v>
      </c>
      <c r="K413" s="231" t="s">
        <v>196</v>
      </c>
      <c r="L413" s="46"/>
      <c r="M413" s="236" t="s">
        <v>1</v>
      </c>
      <c r="N413" s="237" t="s">
        <v>48</v>
      </c>
      <c r="O413" s="93"/>
      <c r="P413" s="238">
        <f>O413*H413</f>
        <v>0</v>
      </c>
      <c r="Q413" s="238">
        <v>0.0073499999999999998</v>
      </c>
      <c r="R413" s="238">
        <f>Q413*H413</f>
        <v>23.227227449999997</v>
      </c>
      <c r="S413" s="238">
        <v>0</v>
      </c>
      <c r="T413" s="239">
        <f>S413*H413</f>
        <v>0</v>
      </c>
      <c r="U413" s="40"/>
      <c r="V413" s="40"/>
      <c r="W413" s="40"/>
      <c r="X413" s="40"/>
      <c r="Y413" s="40"/>
      <c r="Z413" s="40"/>
      <c r="AA413" s="40"/>
      <c r="AB413" s="40"/>
      <c r="AC413" s="40"/>
      <c r="AD413" s="40"/>
      <c r="AE413" s="40"/>
      <c r="AR413" s="240" t="s">
        <v>211</v>
      </c>
      <c r="AT413" s="240" t="s">
        <v>192</v>
      </c>
      <c r="AU413" s="240" t="s">
        <v>93</v>
      </c>
      <c r="AY413" s="18" t="s">
        <v>189</v>
      </c>
      <c r="BE413" s="241">
        <f>IF(N413="základní",J413,0)</f>
        <v>0</v>
      </c>
      <c r="BF413" s="241">
        <f>IF(N413="snížená",J413,0)</f>
        <v>0</v>
      </c>
      <c r="BG413" s="241">
        <f>IF(N413="zákl. přenesená",J413,0)</f>
        <v>0</v>
      </c>
      <c r="BH413" s="241">
        <f>IF(N413="sníž. přenesená",J413,0)</f>
        <v>0</v>
      </c>
      <c r="BI413" s="241">
        <f>IF(N413="nulová",J413,0)</f>
        <v>0</v>
      </c>
      <c r="BJ413" s="18" t="s">
        <v>91</v>
      </c>
      <c r="BK413" s="241">
        <f>ROUND(I413*H413,2)</f>
        <v>0</v>
      </c>
      <c r="BL413" s="18" t="s">
        <v>211</v>
      </c>
      <c r="BM413" s="240" t="s">
        <v>764</v>
      </c>
    </row>
    <row r="414" s="14" customFormat="1">
      <c r="A414" s="14"/>
      <c r="B414" s="265"/>
      <c r="C414" s="266"/>
      <c r="D414" s="242" t="s">
        <v>277</v>
      </c>
      <c r="E414" s="267" t="s">
        <v>1</v>
      </c>
      <c r="F414" s="268" t="s">
        <v>482</v>
      </c>
      <c r="G414" s="266"/>
      <c r="H414" s="267" t="s">
        <v>1</v>
      </c>
      <c r="I414" s="269"/>
      <c r="J414" s="266"/>
      <c r="K414" s="266"/>
      <c r="L414" s="270"/>
      <c r="M414" s="271"/>
      <c r="N414" s="272"/>
      <c r="O414" s="272"/>
      <c r="P414" s="272"/>
      <c r="Q414" s="272"/>
      <c r="R414" s="272"/>
      <c r="S414" s="272"/>
      <c r="T414" s="273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274" t="s">
        <v>277</v>
      </c>
      <c r="AU414" s="274" t="s">
        <v>93</v>
      </c>
      <c r="AV414" s="14" t="s">
        <v>91</v>
      </c>
      <c r="AW414" s="14" t="s">
        <v>38</v>
      </c>
      <c r="AX414" s="14" t="s">
        <v>83</v>
      </c>
      <c r="AY414" s="274" t="s">
        <v>189</v>
      </c>
    </row>
    <row r="415" s="14" customFormat="1">
      <c r="A415" s="14"/>
      <c r="B415" s="265"/>
      <c r="C415" s="266"/>
      <c r="D415" s="242" t="s">
        <v>277</v>
      </c>
      <c r="E415" s="267" t="s">
        <v>1</v>
      </c>
      <c r="F415" s="268" t="s">
        <v>765</v>
      </c>
      <c r="G415" s="266"/>
      <c r="H415" s="267" t="s">
        <v>1</v>
      </c>
      <c r="I415" s="269"/>
      <c r="J415" s="266"/>
      <c r="K415" s="266"/>
      <c r="L415" s="270"/>
      <c r="M415" s="271"/>
      <c r="N415" s="272"/>
      <c r="O415" s="272"/>
      <c r="P415" s="272"/>
      <c r="Q415" s="272"/>
      <c r="R415" s="272"/>
      <c r="S415" s="272"/>
      <c r="T415" s="273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274" t="s">
        <v>277</v>
      </c>
      <c r="AU415" s="274" t="s">
        <v>93</v>
      </c>
      <c r="AV415" s="14" t="s">
        <v>91</v>
      </c>
      <c r="AW415" s="14" t="s">
        <v>38</v>
      </c>
      <c r="AX415" s="14" t="s">
        <v>83</v>
      </c>
      <c r="AY415" s="274" t="s">
        <v>189</v>
      </c>
    </row>
    <row r="416" s="13" customFormat="1">
      <c r="A416" s="13"/>
      <c r="B416" s="251"/>
      <c r="C416" s="252"/>
      <c r="D416" s="242" t="s">
        <v>277</v>
      </c>
      <c r="E416" s="275" t="s">
        <v>1</v>
      </c>
      <c r="F416" s="253" t="s">
        <v>766</v>
      </c>
      <c r="G416" s="252"/>
      <c r="H416" s="254">
        <v>3160.1669999999999</v>
      </c>
      <c r="I416" s="255"/>
      <c r="J416" s="252"/>
      <c r="K416" s="252"/>
      <c r="L416" s="256"/>
      <c r="M416" s="257"/>
      <c r="N416" s="258"/>
      <c r="O416" s="258"/>
      <c r="P416" s="258"/>
      <c r="Q416" s="258"/>
      <c r="R416" s="258"/>
      <c r="S416" s="258"/>
      <c r="T416" s="259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60" t="s">
        <v>277</v>
      </c>
      <c r="AU416" s="260" t="s">
        <v>93</v>
      </c>
      <c r="AV416" s="13" t="s">
        <v>93</v>
      </c>
      <c r="AW416" s="13" t="s">
        <v>38</v>
      </c>
      <c r="AX416" s="13" t="s">
        <v>83</v>
      </c>
      <c r="AY416" s="260" t="s">
        <v>189</v>
      </c>
    </row>
    <row r="417" s="15" customFormat="1">
      <c r="A417" s="15"/>
      <c r="B417" s="276"/>
      <c r="C417" s="277"/>
      <c r="D417" s="242" t="s">
        <v>277</v>
      </c>
      <c r="E417" s="278" t="s">
        <v>1</v>
      </c>
      <c r="F417" s="279" t="s">
        <v>354</v>
      </c>
      <c r="G417" s="277"/>
      <c r="H417" s="280">
        <v>3160.1669999999999</v>
      </c>
      <c r="I417" s="281"/>
      <c r="J417" s="277"/>
      <c r="K417" s="277"/>
      <c r="L417" s="282"/>
      <c r="M417" s="283"/>
      <c r="N417" s="284"/>
      <c r="O417" s="284"/>
      <c r="P417" s="284"/>
      <c r="Q417" s="284"/>
      <c r="R417" s="284"/>
      <c r="S417" s="284"/>
      <c r="T417" s="285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T417" s="286" t="s">
        <v>277</v>
      </c>
      <c r="AU417" s="286" t="s">
        <v>93</v>
      </c>
      <c r="AV417" s="15" t="s">
        <v>211</v>
      </c>
      <c r="AW417" s="15" t="s">
        <v>38</v>
      </c>
      <c r="AX417" s="15" t="s">
        <v>91</v>
      </c>
      <c r="AY417" s="286" t="s">
        <v>189</v>
      </c>
    </row>
    <row r="418" s="2" customFormat="1" ht="16.5" customHeight="1">
      <c r="A418" s="40"/>
      <c r="B418" s="41"/>
      <c r="C418" s="229" t="s">
        <v>767</v>
      </c>
      <c r="D418" s="229" t="s">
        <v>192</v>
      </c>
      <c r="E418" s="230" t="s">
        <v>768</v>
      </c>
      <c r="F418" s="231" t="s">
        <v>769</v>
      </c>
      <c r="G418" s="232" t="s">
        <v>262</v>
      </c>
      <c r="H418" s="233">
        <v>158</v>
      </c>
      <c r="I418" s="234"/>
      <c r="J418" s="235">
        <f>ROUND(I418*H418,2)</f>
        <v>0</v>
      </c>
      <c r="K418" s="231" t="s">
        <v>196</v>
      </c>
      <c r="L418" s="46"/>
      <c r="M418" s="236" t="s">
        <v>1</v>
      </c>
      <c r="N418" s="237" t="s">
        <v>48</v>
      </c>
      <c r="O418" s="93"/>
      <c r="P418" s="238">
        <f>O418*H418</f>
        <v>0</v>
      </c>
      <c r="Q418" s="238">
        <v>0.040000000000000001</v>
      </c>
      <c r="R418" s="238">
        <f>Q418*H418</f>
        <v>6.3200000000000003</v>
      </c>
      <c r="S418" s="238">
        <v>0</v>
      </c>
      <c r="T418" s="239">
        <f>S418*H418</f>
        <v>0</v>
      </c>
      <c r="U418" s="40"/>
      <c r="V418" s="40"/>
      <c r="W418" s="40"/>
      <c r="X418" s="40"/>
      <c r="Y418" s="40"/>
      <c r="Z418" s="40"/>
      <c r="AA418" s="40"/>
      <c r="AB418" s="40"/>
      <c r="AC418" s="40"/>
      <c r="AD418" s="40"/>
      <c r="AE418" s="40"/>
      <c r="AR418" s="240" t="s">
        <v>211</v>
      </c>
      <c r="AT418" s="240" t="s">
        <v>192</v>
      </c>
      <c r="AU418" s="240" t="s">
        <v>93</v>
      </c>
      <c r="AY418" s="18" t="s">
        <v>189</v>
      </c>
      <c r="BE418" s="241">
        <f>IF(N418="základní",J418,0)</f>
        <v>0</v>
      </c>
      <c r="BF418" s="241">
        <f>IF(N418="snížená",J418,0)</f>
        <v>0</v>
      </c>
      <c r="BG418" s="241">
        <f>IF(N418="zákl. přenesená",J418,0)</f>
        <v>0</v>
      </c>
      <c r="BH418" s="241">
        <f>IF(N418="sníž. přenesená",J418,0)</f>
        <v>0</v>
      </c>
      <c r="BI418" s="241">
        <f>IF(N418="nulová",J418,0)</f>
        <v>0</v>
      </c>
      <c r="BJ418" s="18" t="s">
        <v>91</v>
      </c>
      <c r="BK418" s="241">
        <f>ROUND(I418*H418,2)</f>
        <v>0</v>
      </c>
      <c r="BL418" s="18" t="s">
        <v>211</v>
      </c>
      <c r="BM418" s="240" t="s">
        <v>770</v>
      </c>
    </row>
    <row r="419" s="2" customFormat="1" ht="16.5" customHeight="1">
      <c r="A419" s="40"/>
      <c r="B419" s="41"/>
      <c r="C419" s="229" t="s">
        <v>771</v>
      </c>
      <c r="D419" s="229" t="s">
        <v>192</v>
      </c>
      <c r="E419" s="230" t="s">
        <v>772</v>
      </c>
      <c r="F419" s="231" t="s">
        <v>773</v>
      </c>
      <c r="G419" s="232" t="s">
        <v>262</v>
      </c>
      <c r="H419" s="233">
        <v>173.80000000000001</v>
      </c>
      <c r="I419" s="234"/>
      <c r="J419" s="235">
        <f>ROUND(I419*H419,2)</f>
        <v>0</v>
      </c>
      <c r="K419" s="231" t="s">
        <v>196</v>
      </c>
      <c r="L419" s="46"/>
      <c r="M419" s="236" t="s">
        <v>1</v>
      </c>
      <c r="N419" s="237" t="s">
        <v>48</v>
      </c>
      <c r="O419" s="93"/>
      <c r="P419" s="238">
        <f>O419*H419</f>
        <v>0</v>
      </c>
      <c r="Q419" s="238">
        <v>0.0043800000000000002</v>
      </c>
      <c r="R419" s="238">
        <f>Q419*H419</f>
        <v>0.76124400000000003</v>
      </c>
      <c r="S419" s="238">
        <v>0</v>
      </c>
      <c r="T419" s="239">
        <f>S419*H419</f>
        <v>0</v>
      </c>
      <c r="U419" s="40"/>
      <c r="V419" s="40"/>
      <c r="W419" s="40"/>
      <c r="X419" s="40"/>
      <c r="Y419" s="40"/>
      <c r="Z419" s="40"/>
      <c r="AA419" s="40"/>
      <c r="AB419" s="40"/>
      <c r="AC419" s="40"/>
      <c r="AD419" s="40"/>
      <c r="AE419" s="40"/>
      <c r="AR419" s="240" t="s">
        <v>211</v>
      </c>
      <c r="AT419" s="240" t="s">
        <v>192</v>
      </c>
      <c r="AU419" s="240" t="s">
        <v>93</v>
      </c>
      <c r="AY419" s="18" t="s">
        <v>189</v>
      </c>
      <c r="BE419" s="241">
        <f>IF(N419="základní",J419,0)</f>
        <v>0</v>
      </c>
      <c r="BF419" s="241">
        <f>IF(N419="snížená",J419,0)</f>
        <v>0</v>
      </c>
      <c r="BG419" s="241">
        <f>IF(N419="zákl. přenesená",J419,0)</f>
        <v>0</v>
      </c>
      <c r="BH419" s="241">
        <f>IF(N419="sníž. přenesená",J419,0)</f>
        <v>0</v>
      </c>
      <c r="BI419" s="241">
        <f>IF(N419="nulová",J419,0)</f>
        <v>0</v>
      </c>
      <c r="BJ419" s="18" t="s">
        <v>91</v>
      </c>
      <c r="BK419" s="241">
        <f>ROUND(I419*H419,2)</f>
        <v>0</v>
      </c>
      <c r="BL419" s="18" t="s">
        <v>211</v>
      </c>
      <c r="BM419" s="240" t="s">
        <v>774</v>
      </c>
    </row>
    <row r="420" s="13" customFormat="1">
      <c r="A420" s="13"/>
      <c r="B420" s="251"/>
      <c r="C420" s="252"/>
      <c r="D420" s="242" t="s">
        <v>277</v>
      </c>
      <c r="E420" s="252"/>
      <c r="F420" s="253" t="s">
        <v>775</v>
      </c>
      <c r="G420" s="252"/>
      <c r="H420" s="254">
        <v>173.80000000000001</v>
      </c>
      <c r="I420" s="255"/>
      <c r="J420" s="252"/>
      <c r="K420" s="252"/>
      <c r="L420" s="256"/>
      <c r="M420" s="257"/>
      <c r="N420" s="258"/>
      <c r="O420" s="258"/>
      <c r="P420" s="258"/>
      <c r="Q420" s="258"/>
      <c r="R420" s="258"/>
      <c r="S420" s="258"/>
      <c r="T420" s="259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60" t="s">
        <v>277</v>
      </c>
      <c r="AU420" s="260" t="s">
        <v>93</v>
      </c>
      <c r="AV420" s="13" t="s">
        <v>93</v>
      </c>
      <c r="AW420" s="13" t="s">
        <v>4</v>
      </c>
      <c r="AX420" s="13" t="s">
        <v>91</v>
      </c>
      <c r="AY420" s="260" t="s">
        <v>189</v>
      </c>
    </row>
    <row r="421" s="2" customFormat="1" ht="24.15" customHeight="1">
      <c r="A421" s="40"/>
      <c r="B421" s="41"/>
      <c r="C421" s="229" t="s">
        <v>776</v>
      </c>
      <c r="D421" s="229" t="s">
        <v>192</v>
      </c>
      <c r="E421" s="230" t="s">
        <v>777</v>
      </c>
      <c r="F421" s="231" t="s">
        <v>778</v>
      </c>
      <c r="G421" s="232" t="s">
        <v>262</v>
      </c>
      <c r="H421" s="233">
        <v>2863.0569999999998</v>
      </c>
      <c r="I421" s="234"/>
      <c r="J421" s="235">
        <f>ROUND(I421*H421,2)</f>
        <v>0</v>
      </c>
      <c r="K421" s="231" t="s">
        <v>303</v>
      </c>
      <c r="L421" s="46"/>
      <c r="M421" s="236" t="s">
        <v>1</v>
      </c>
      <c r="N421" s="237" t="s">
        <v>48</v>
      </c>
      <c r="O421" s="93"/>
      <c r="P421" s="238">
        <f>O421*H421</f>
        <v>0</v>
      </c>
      <c r="Q421" s="238">
        <v>0</v>
      </c>
      <c r="R421" s="238">
        <f>Q421*H421</f>
        <v>0</v>
      </c>
      <c r="S421" s="238">
        <v>0</v>
      </c>
      <c r="T421" s="239">
        <f>S421*H421</f>
        <v>0</v>
      </c>
      <c r="U421" s="40"/>
      <c r="V421" s="40"/>
      <c r="W421" s="40"/>
      <c r="X421" s="40"/>
      <c r="Y421" s="40"/>
      <c r="Z421" s="40"/>
      <c r="AA421" s="40"/>
      <c r="AB421" s="40"/>
      <c r="AC421" s="40"/>
      <c r="AD421" s="40"/>
      <c r="AE421" s="40"/>
      <c r="AR421" s="240" t="s">
        <v>211</v>
      </c>
      <c r="AT421" s="240" t="s">
        <v>192</v>
      </c>
      <c r="AU421" s="240" t="s">
        <v>93</v>
      </c>
      <c r="AY421" s="18" t="s">
        <v>189</v>
      </c>
      <c r="BE421" s="241">
        <f>IF(N421="základní",J421,0)</f>
        <v>0</v>
      </c>
      <c r="BF421" s="241">
        <f>IF(N421="snížená",J421,0)</f>
        <v>0</v>
      </c>
      <c r="BG421" s="241">
        <f>IF(N421="zákl. přenesená",J421,0)</f>
        <v>0</v>
      </c>
      <c r="BH421" s="241">
        <f>IF(N421="sníž. přenesená",J421,0)</f>
        <v>0</v>
      </c>
      <c r="BI421" s="241">
        <f>IF(N421="nulová",J421,0)</f>
        <v>0</v>
      </c>
      <c r="BJ421" s="18" t="s">
        <v>91</v>
      </c>
      <c r="BK421" s="241">
        <f>ROUND(I421*H421,2)</f>
        <v>0</v>
      </c>
      <c r="BL421" s="18" t="s">
        <v>211</v>
      </c>
      <c r="BM421" s="240" t="s">
        <v>779</v>
      </c>
    </row>
    <row r="422" s="14" customFormat="1">
      <c r="A422" s="14"/>
      <c r="B422" s="265"/>
      <c r="C422" s="266"/>
      <c r="D422" s="242" t="s">
        <v>277</v>
      </c>
      <c r="E422" s="267" t="s">
        <v>1</v>
      </c>
      <c r="F422" s="268" t="s">
        <v>780</v>
      </c>
      <c r="G422" s="266"/>
      <c r="H422" s="267" t="s">
        <v>1</v>
      </c>
      <c r="I422" s="269"/>
      <c r="J422" s="266"/>
      <c r="K422" s="266"/>
      <c r="L422" s="270"/>
      <c r="M422" s="271"/>
      <c r="N422" s="272"/>
      <c r="O422" s="272"/>
      <c r="P422" s="272"/>
      <c r="Q422" s="272"/>
      <c r="R422" s="272"/>
      <c r="S422" s="272"/>
      <c r="T422" s="273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T422" s="274" t="s">
        <v>277</v>
      </c>
      <c r="AU422" s="274" t="s">
        <v>93</v>
      </c>
      <c r="AV422" s="14" t="s">
        <v>91</v>
      </c>
      <c r="AW422" s="14" t="s">
        <v>38</v>
      </c>
      <c r="AX422" s="14" t="s">
        <v>83</v>
      </c>
      <c r="AY422" s="274" t="s">
        <v>189</v>
      </c>
    </row>
    <row r="423" s="13" customFormat="1">
      <c r="A423" s="13"/>
      <c r="B423" s="251"/>
      <c r="C423" s="252"/>
      <c r="D423" s="242" t="s">
        <v>277</v>
      </c>
      <c r="E423" s="275" t="s">
        <v>1</v>
      </c>
      <c r="F423" s="253" t="s">
        <v>781</v>
      </c>
      <c r="G423" s="252"/>
      <c r="H423" s="254">
        <v>2863.0569999999998</v>
      </c>
      <c r="I423" s="255"/>
      <c r="J423" s="252"/>
      <c r="K423" s="252"/>
      <c r="L423" s="256"/>
      <c r="M423" s="257"/>
      <c r="N423" s="258"/>
      <c r="O423" s="258"/>
      <c r="P423" s="258"/>
      <c r="Q423" s="258"/>
      <c r="R423" s="258"/>
      <c r="S423" s="258"/>
      <c r="T423" s="259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60" t="s">
        <v>277</v>
      </c>
      <c r="AU423" s="260" t="s">
        <v>93</v>
      </c>
      <c r="AV423" s="13" t="s">
        <v>93</v>
      </c>
      <c r="AW423" s="13" t="s">
        <v>38</v>
      </c>
      <c r="AX423" s="13" t="s">
        <v>83</v>
      </c>
      <c r="AY423" s="260" t="s">
        <v>189</v>
      </c>
    </row>
    <row r="424" s="15" customFormat="1">
      <c r="A424" s="15"/>
      <c r="B424" s="276"/>
      <c r="C424" s="277"/>
      <c r="D424" s="242" t="s">
        <v>277</v>
      </c>
      <c r="E424" s="278" t="s">
        <v>1</v>
      </c>
      <c r="F424" s="279" t="s">
        <v>354</v>
      </c>
      <c r="G424" s="277"/>
      <c r="H424" s="280">
        <v>2863.0569999999998</v>
      </c>
      <c r="I424" s="281"/>
      <c r="J424" s="277"/>
      <c r="K424" s="277"/>
      <c r="L424" s="282"/>
      <c r="M424" s="283"/>
      <c r="N424" s="284"/>
      <c r="O424" s="284"/>
      <c r="P424" s="284"/>
      <c r="Q424" s="284"/>
      <c r="R424" s="284"/>
      <c r="S424" s="284"/>
      <c r="T424" s="285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T424" s="286" t="s">
        <v>277</v>
      </c>
      <c r="AU424" s="286" t="s">
        <v>93</v>
      </c>
      <c r="AV424" s="15" t="s">
        <v>211</v>
      </c>
      <c r="AW424" s="15" t="s">
        <v>38</v>
      </c>
      <c r="AX424" s="15" t="s">
        <v>91</v>
      </c>
      <c r="AY424" s="286" t="s">
        <v>189</v>
      </c>
    </row>
    <row r="425" s="2" customFormat="1" ht="16.5" customHeight="1">
      <c r="A425" s="40"/>
      <c r="B425" s="41"/>
      <c r="C425" s="229" t="s">
        <v>782</v>
      </c>
      <c r="D425" s="229" t="s">
        <v>192</v>
      </c>
      <c r="E425" s="230" t="s">
        <v>783</v>
      </c>
      <c r="F425" s="231" t="s">
        <v>784</v>
      </c>
      <c r="G425" s="232" t="s">
        <v>262</v>
      </c>
      <c r="H425" s="233">
        <v>297.11000000000001</v>
      </c>
      <c r="I425" s="234"/>
      <c r="J425" s="235">
        <f>ROUND(I425*H425,2)</f>
        <v>0</v>
      </c>
      <c r="K425" s="231" t="s">
        <v>196</v>
      </c>
      <c r="L425" s="46"/>
      <c r="M425" s="236" t="s">
        <v>1</v>
      </c>
      <c r="N425" s="237" t="s">
        <v>48</v>
      </c>
      <c r="O425" s="93"/>
      <c r="P425" s="238">
        <f>O425*H425</f>
        <v>0</v>
      </c>
      <c r="Q425" s="238">
        <v>0.0147</v>
      </c>
      <c r="R425" s="238">
        <f>Q425*H425</f>
        <v>4.3675170000000003</v>
      </c>
      <c r="S425" s="238">
        <v>0</v>
      </c>
      <c r="T425" s="239">
        <f>S425*H425</f>
        <v>0</v>
      </c>
      <c r="U425" s="40"/>
      <c r="V425" s="40"/>
      <c r="W425" s="40"/>
      <c r="X425" s="40"/>
      <c r="Y425" s="40"/>
      <c r="Z425" s="40"/>
      <c r="AA425" s="40"/>
      <c r="AB425" s="40"/>
      <c r="AC425" s="40"/>
      <c r="AD425" s="40"/>
      <c r="AE425" s="40"/>
      <c r="AR425" s="240" t="s">
        <v>211</v>
      </c>
      <c r="AT425" s="240" t="s">
        <v>192</v>
      </c>
      <c r="AU425" s="240" t="s">
        <v>93</v>
      </c>
      <c r="AY425" s="18" t="s">
        <v>189</v>
      </c>
      <c r="BE425" s="241">
        <f>IF(N425="základní",J425,0)</f>
        <v>0</v>
      </c>
      <c r="BF425" s="241">
        <f>IF(N425="snížená",J425,0)</f>
        <v>0</v>
      </c>
      <c r="BG425" s="241">
        <f>IF(N425="zákl. přenesená",J425,0)</f>
        <v>0</v>
      </c>
      <c r="BH425" s="241">
        <f>IF(N425="sníž. přenesená",J425,0)</f>
        <v>0</v>
      </c>
      <c r="BI425" s="241">
        <f>IF(N425="nulová",J425,0)</f>
        <v>0</v>
      </c>
      <c r="BJ425" s="18" t="s">
        <v>91</v>
      </c>
      <c r="BK425" s="241">
        <f>ROUND(I425*H425,2)</f>
        <v>0</v>
      </c>
      <c r="BL425" s="18" t="s">
        <v>211</v>
      </c>
      <c r="BM425" s="240" t="s">
        <v>785</v>
      </c>
    </row>
    <row r="426" s="2" customFormat="1" ht="16.5" customHeight="1">
      <c r="A426" s="40"/>
      <c r="B426" s="41"/>
      <c r="C426" s="229" t="s">
        <v>786</v>
      </c>
      <c r="D426" s="229" t="s">
        <v>192</v>
      </c>
      <c r="E426" s="230" t="s">
        <v>787</v>
      </c>
      <c r="F426" s="231" t="s">
        <v>788</v>
      </c>
      <c r="G426" s="232" t="s">
        <v>262</v>
      </c>
      <c r="H426" s="233">
        <v>2863.0569999999998</v>
      </c>
      <c r="I426" s="234"/>
      <c r="J426" s="235">
        <f>ROUND(I426*H426,2)</f>
        <v>0</v>
      </c>
      <c r="K426" s="231" t="s">
        <v>196</v>
      </c>
      <c r="L426" s="46"/>
      <c r="M426" s="236" t="s">
        <v>1</v>
      </c>
      <c r="N426" s="237" t="s">
        <v>48</v>
      </c>
      <c r="O426" s="93"/>
      <c r="P426" s="238">
        <f>O426*H426</f>
        <v>0</v>
      </c>
      <c r="Q426" s="238">
        <v>0.017330000000000002</v>
      </c>
      <c r="R426" s="238">
        <f>Q426*H426</f>
        <v>49.616777810000002</v>
      </c>
      <c r="S426" s="238">
        <v>0</v>
      </c>
      <c r="T426" s="239">
        <f>S426*H426</f>
        <v>0</v>
      </c>
      <c r="U426" s="40"/>
      <c r="V426" s="40"/>
      <c r="W426" s="40"/>
      <c r="X426" s="40"/>
      <c r="Y426" s="40"/>
      <c r="Z426" s="40"/>
      <c r="AA426" s="40"/>
      <c r="AB426" s="40"/>
      <c r="AC426" s="40"/>
      <c r="AD426" s="40"/>
      <c r="AE426" s="40"/>
      <c r="AR426" s="240" t="s">
        <v>211</v>
      </c>
      <c r="AT426" s="240" t="s">
        <v>192</v>
      </c>
      <c r="AU426" s="240" t="s">
        <v>93</v>
      </c>
      <c r="AY426" s="18" t="s">
        <v>189</v>
      </c>
      <c r="BE426" s="241">
        <f>IF(N426="základní",J426,0)</f>
        <v>0</v>
      </c>
      <c r="BF426" s="241">
        <f>IF(N426="snížená",J426,0)</f>
        <v>0</v>
      </c>
      <c r="BG426" s="241">
        <f>IF(N426="zákl. přenesená",J426,0)</f>
        <v>0</v>
      </c>
      <c r="BH426" s="241">
        <f>IF(N426="sníž. přenesená",J426,0)</f>
        <v>0</v>
      </c>
      <c r="BI426" s="241">
        <f>IF(N426="nulová",J426,0)</f>
        <v>0</v>
      </c>
      <c r="BJ426" s="18" t="s">
        <v>91</v>
      </c>
      <c r="BK426" s="241">
        <f>ROUND(I426*H426,2)</f>
        <v>0</v>
      </c>
      <c r="BL426" s="18" t="s">
        <v>211</v>
      </c>
      <c r="BM426" s="240" t="s">
        <v>789</v>
      </c>
    </row>
    <row r="427" s="14" customFormat="1">
      <c r="A427" s="14"/>
      <c r="B427" s="265"/>
      <c r="C427" s="266"/>
      <c r="D427" s="242" t="s">
        <v>277</v>
      </c>
      <c r="E427" s="267" t="s">
        <v>1</v>
      </c>
      <c r="F427" s="268" t="s">
        <v>482</v>
      </c>
      <c r="G427" s="266"/>
      <c r="H427" s="267" t="s">
        <v>1</v>
      </c>
      <c r="I427" s="269"/>
      <c r="J427" s="266"/>
      <c r="K427" s="266"/>
      <c r="L427" s="270"/>
      <c r="M427" s="271"/>
      <c r="N427" s="272"/>
      <c r="O427" s="272"/>
      <c r="P427" s="272"/>
      <c r="Q427" s="272"/>
      <c r="R427" s="272"/>
      <c r="S427" s="272"/>
      <c r="T427" s="273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T427" s="274" t="s">
        <v>277</v>
      </c>
      <c r="AU427" s="274" t="s">
        <v>93</v>
      </c>
      <c r="AV427" s="14" t="s">
        <v>91</v>
      </c>
      <c r="AW427" s="14" t="s">
        <v>38</v>
      </c>
      <c r="AX427" s="14" t="s">
        <v>83</v>
      </c>
      <c r="AY427" s="274" t="s">
        <v>189</v>
      </c>
    </row>
    <row r="428" s="14" customFormat="1">
      <c r="A428" s="14"/>
      <c r="B428" s="265"/>
      <c r="C428" s="266"/>
      <c r="D428" s="242" t="s">
        <v>277</v>
      </c>
      <c r="E428" s="267" t="s">
        <v>1</v>
      </c>
      <c r="F428" s="268" t="s">
        <v>765</v>
      </c>
      <c r="G428" s="266"/>
      <c r="H428" s="267" t="s">
        <v>1</v>
      </c>
      <c r="I428" s="269"/>
      <c r="J428" s="266"/>
      <c r="K428" s="266"/>
      <c r="L428" s="270"/>
      <c r="M428" s="271"/>
      <c r="N428" s="272"/>
      <c r="O428" s="272"/>
      <c r="P428" s="272"/>
      <c r="Q428" s="272"/>
      <c r="R428" s="272"/>
      <c r="S428" s="272"/>
      <c r="T428" s="273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T428" s="274" t="s">
        <v>277</v>
      </c>
      <c r="AU428" s="274" t="s">
        <v>93</v>
      </c>
      <c r="AV428" s="14" t="s">
        <v>91</v>
      </c>
      <c r="AW428" s="14" t="s">
        <v>38</v>
      </c>
      <c r="AX428" s="14" t="s">
        <v>83</v>
      </c>
      <c r="AY428" s="274" t="s">
        <v>189</v>
      </c>
    </row>
    <row r="429" s="13" customFormat="1">
      <c r="A429" s="13"/>
      <c r="B429" s="251"/>
      <c r="C429" s="252"/>
      <c r="D429" s="242" t="s">
        <v>277</v>
      </c>
      <c r="E429" s="275" t="s">
        <v>1</v>
      </c>
      <c r="F429" s="253" t="s">
        <v>790</v>
      </c>
      <c r="G429" s="252"/>
      <c r="H429" s="254">
        <v>2863.0569999999998</v>
      </c>
      <c r="I429" s="255"/>
      <c r="J429" s="252"/>
      <c r="K429" s="252"/>
      <c r="L429" s="256"/>
      <c r="M429" s="257"/>
      <c r="N429" s="258"/>
      <c r="O429" s="258"/>
      <c r="P429" s="258"/>
      <c r="Q429" s="258"/>
      <c r="R429" s="258"/>
      <c r="S429" s="258"/>
      <c r="T429" s="259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60" t="s">
        <v>277</v>
      </c>
      <c r="AU429" s="260" t="s">
        <v>93</v>
      </c>
      <c r="AV429" s="13" t="s">
        <v>93</v>
      </c>
      <c r="AW429" s="13" t="s">
        <v>38</v>
      </c>
      <c r="AX429" s="13" t="s">
        <v>83</v>
      </c>
      <c r="AY429" s="260" t="s">
        <v>189</v>
      </c>
    </row>
    <row r="430" s="15" customFormat="1">
      <c r="A430" s="15"/>
      <c r="B430" s="276"/>
      <c r="C430" s="277"/>
      <c r="D430" s="242" t="s">
        <v>277</v>
      </c>
      <c r="E430" s="278" t="s">
        <v>1</v>
      </c>
      <c r="F430" s="279" t="s">
        <v>354</v>
      </c>
      <c r="G430" s="277"/>
      <c r="H430" s="280">
        <v>2863.0569999999998</v>
      </c>
      <c r="I430" s="281"/>
      <c r="J430" s="277"/>
      <c r="K430" s="277"/>
      <c r="L430" s="282"/>
      <c r="M430" s="283"/>
      <c r="N430" s="284"/>
      <c r="O430" s="284"/>
      <c r="P430" s="284"/>
      <c r="Q430" s="284"/>
      <c r="R430" s="284"/>
      <c r="S430" s="284"/>
      <c r="T430" s="285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T430" s="286" t="s">
        <v>277</v>
      </c>
      <c r="AU430" s="286" t="s">
        <v>93</v>
      </c>
      <c r="AV430" s="15" t="s">
        <v>211</v>
      </c>
      <c r="AW430" s="15" t="s">
        <v>38</v>
      </c>
      <c r="AX430" s="15" t="s">
        <v>91</v>
      </c>
      <c r="AY430" s="286" t="s">
        <v>189</v>
      </c>
    </row>
    <row r="431" s="2" customFormat="1" ht="16.5" customHeight="1">
      <c r="A431" s="40"/>
      <c r="B431" s="41"/>
      <c r="C431" s="229" t="s">
        <v>791</v>
      </c>
      <c r="D431" s="229" t="s">
        <v>192</v>
      </c>
      <c r="E431" s="230" t="s">
        <v>792</v>
      </c>
      <c r="F431" s="231" t="s">
        <v>793</v>
      </c>
      <c r="G431" s="232" t="s">
        <v>262</v>
      </c>
      <c r="H431" s="233">
        <v>2863.0569999999998</v>
      </c>
      <c r="I431" s="234"/>
      <c r="J431" s="235">
        <f>ROUND(I431*H431,2)</f>
        <v>0</v>
      </c>
      <c r="K431" s="231" t="s">
        <v>196</v>
      </c>
      <c r="L431" s="46"/>
      <c r="M431" s="236" t="s">
        <v>1</v>
      </c>
      <c r="N431" s="237" t="s">
        <v>48</v>
      </c>
      <c r="O431" s="93"/>
      <c r="P431" s="238">
        <f>O431*H431</f>
        <v>0</v>
      </c>
      <c r="Q431" s="238">
        <v>0.0073499999999999998</v>
      </c>
      <c r="R431" s="238">
        <f>Q431*H431</f>
        <v>21.043468949999998</v>
      </c>
      <c r="S431" s="238">
        <v>0</v>
      </c>
      <c r="T431" s="239">
        <f>S431*H431</f>
        <v>0</v>
      </c>
      <c r="U431" s="40"/>
      <c r="V431" s="40"/>
      <c r="W431" s="40"/>
      <c r="X431" s="40"/>
      <c r="Y431" s="40"/>
      <c r="Z431" s="40"/>
      <c r="AA431" s="40"/>
      <c r="AB431" s="40"/>
      <c r="AC431" s="40"/>
      <c r="AD431" s="40"/>
      <c r="AE431" s="40"/>
      <c r="AR431" s="240" t="s">
        <v>211</v>
      </c>
      <c r="AT431" s="240" t="s">
        <v>192</v>
      </c>
      <c r="AU431" s="240" t="s">
        <v>93</v>
      </c>
      <c r="AY431" s="18" t="s">
        <v>189</v>
      </c>
      <c r="BE431" s="241">
        <f>IF(N431="základní",J431,0)</f>
        <v>0</v>
      </c>
      <c r="BF431" s="241">
        <f>IF(N431="snížená",J431,0)</f>
        <v>0</v>
      </c>
      <c r="BG431" s="241">
        <f>IF(N431="zákl. přenesená",J431,0)</f>
        <v>0</v>
      </c>
      <c r="BH431" s="241">
        <f>IF(N431="sníž. přenesená",J431,0)</f>
        <v>0</v>
      </c>
      <c r="BI431" s="241">
        <f>IF(N431="nulová",J431,0)</f>
        <v>0</v>
      </c>
      <c r="BJ431" s="18" t="s">
        <v>91</v>
      </c>
      <c r="BK431" s="241">
        <f>ROUND(I431*H431,2)</f>
        <v>0</v>
      </c>
      <c r="BL431" s="18" t="s">
        <v>211</v>
      </c>
      <c r="BM431" s="240" t="s">
        <v>794</v>
      </c>
    </row>
    <row r="432" s="2" customFormat="1" ht="16.5" customHeight="1">
      <c r="A432" s="40"/>
      <c r="B432" s="41"/>
      <c r="C432" s="229" t="s">
        <v>795</v>
      </c>
      <c r="D432" s="229" t="s">
        <v>192</v>
      </c>
      <c r="E432" s="230" t="s">
        <v>792</v>
      </c>
      <c r="F432" s="231" t="s">
        <v>793</v>
      </c>
      <c r="G432" s="232" t="s">
        <v>262</v>
      </c>
      <c r="H432" s="233">
        <v>297.11000000000001</v>
      </c>
      <c r="I432" s="234"/>
      <c r="J432" s="235">
        <f>ROUND(I432*H432,2)</f>
        <v>0</v>
      </c>
      <c r="K432" s="231" t="s">
        <v>196</v>
      </c>
      <c r="L432" s="46"/>
      <c r="M432" s="236" t="s">
        <v>1</v>
      </c>
      <c r="N432" s="237" t="s">
        <v>48</v>
      </c>
      <c r="O432" s="93"/>
      <c r="P432" s="238">
        <f>O432*H432</f>
        <v>0</v>
      </c>
      <c r="Q432" s="238">
        <v>0.0073499999999999998</v>
      </c>
      <c r="R432" s="238">
        <f>Q432*H432</f>
        <v>2.1837585000000002</v>
      </c>
      <c r="S432" s="238">
        <v>0</v>
      </c>
      <c r="T432" s="239">
        <f>S432*H432</f>
        <v>0</v>
      </c>
      <c r="U432" s="40"/>
      <c r="V432" s="40"/>
      <c r="W432" s="40"/>
      <c r="X432" s="40"/>
      <c r="Y432" s="40"/>
      <c r="Z432" s="40"/>
      <c r="AA432" s="40"/>
      <c r="AB432" s="40"/>
      <c r="AC432" s="40"/>
      <c r="AD432" s="40"/>
      <c r="AE432" s="40"/>
      <c r="AR432" s="240" t="s">
        <v>211</v>
      </c>
      <c r="AT432" s="240" t="s">
        <v>192</v>
      </c>
      <c r="AU432" s="240" t="s">
        <v>93</v>
      </c>
      <c r="AY432" s="18" t="s">
        <v>189</v>
      </c>
      <c r="BE432" s="241">
        <f>IF(N432="základní",J432,0)</f>
        <v>0</v>
      </c>
      <c r="BF432" s="241">
        <f>IF(N432="snížená",J432,0)</f>
        <v>0</v>
      </c>
      <c r="BG432" s="241">
        <f>IF(N432="zákl. přenesená",J432,0)</f>
        <v>0</v>
      </c>
      <c r="BH432" s="241">
        <f>IF(N432="sníž. přenesená",J432,0)</f>
        <v>0</v>
      </c>
      <c r="BI432" s="241">
        <f>IF(N432="nulová",J432,0)</f>
        <v>0</v>
      </c>
      <c r="BJ432" s="18" t="s">
        <v>91</v>
      </c>
      <c r="BK432" s="241">
        <f>ROUND(I432*H432,2)</f>
        <v>0</v>
      </c>
      <c r="BL432" s="18" t="s">
        <v>211</v>
      </c>
      <c r="BM432" s="240" t="s">
        <v>796</v>
      </c>
    </row>
    <row r="433" s="2" customFormat="1" ht="16.5" customHeight="1">
      <c r="A433" s="40"/>
      <c r="B433" s="41"/>
      <c r="C433" s="229" t="s">
        <v>797</v>
      </c>
      <c r="D433" s="229" t="s">
        <v>192</v>
      </c>
      <c r="E433" s="230" t="s">
        <v>798</v>
      </c>
      <c r="F433" s="231" t="s">
        <v>799</v>
      </c>
      <c r="G433" s="232" t="s">
        <v>262</v>
      </c>
      <c r="H433" s="233">
        <v>11.25</v>
      </c>
      <c r="I433" s="234"/>
      <c r="J433" s="235">
        <f>ROUND(I433*H433,2)</f>
        <v>0</v>
      </c>
      <c r="K433" s="231" t="s">
        <v>196</v>
      </c>
      <c r="L433" s="46"/>
      <c r="M433" s="236" t="s">
        <v>1</v>
      </c>
      <c r="N433" s="237" t="s">
        <v>48</v>
      </c>
      <c r="O433" s="93"/>
      <c r="P433" s="238">
        <f>O433*H433</f>
        <v>0</v>
      </c>
      <c r="Q433" s="238">
        <v>0.00084999999999999995</v>
      </c>
      <c r="R433" s="238">
        <f>Q433*H433</f>
        <v>0.0095624999999999998</v>
      </c>
      <c r="S433" s="238">
        <v>0</v>
      </c>
      <c r="T433" s="239">
        <f>S433*H433</f>
        <v>0</v>
      </c>
      <c r="U433" s="40"/>
      <c r="V433" s="40"/>
      <c r="W433" s="40"/>
      <c r="X433" s="40"/>
      <c r="Y433" s="40"/>
      <c r="Z433" s="40"/>
      <c r="AA433" s="40"/>
      <c r="AB433" s="40"/>
      <c r="AC433" s="40"/>
      <c r="AD433" s="40"/>
      <c r="AE433" s="40"/>
      <c r="AR433" s="240" t="s">
        <v>211</v>
      </c>
      <c r="AT433" s="240" t="s">
        <v>192</v>
      </c>
      <c r="AU433" s="240" t="s">
        <v>93</v>
      </c>
      <c r="AY433" s="18" t="s">
        <v>189</v>
      </c>
      <c r="BE433" s="241">
        <f>IF(N433="základní",J433,0)</f>
        <v>0</v>
      </c>
      <c r="BF433" s="241">
        <f>IF(N433="snížená",J433,0)</f>
        <v>0</v>
      </c>
      <c r="BG433" s="241">
        <f>IF(N433="zákl. přenesená",J433,0)</f>
        <v>0</v>
      </c>
      <c r="BH433" s="241">
        <f>IF(N433="sníž. přenesená",J433,0)</f>
        <v>0</v>
      </c>
      <c r="BI433" s="241">
        <f>IF(N433="nulová",J433,0)</f>
        <v>0</v>
      </c>
      <c r="BJ433" s="18" t="s">
        <v>91</v>
      </c>
      <c r="BK433" s="241">
        <f>ROUND(I433*H433,2)</f>
        <v>0</v>
      </c>
      <c r="BL433" s="18" t="s">
        <v>211</v>
      </c>
      <c r="BM433" s="240" t="s">
        <v>800</v>
      </c>
    </row>
    <row r="434" s="2" customFormat="1" ht="24.15" customHeight="1">
      <c r="A434" s="40"/>
      <c r="B434" s="41"/>
      <c r="C434" s="229" t="s">
        <v>801</v>
      </c>
      <c r="D434" s="229" t="s">
        <v>192</v>
      </c>
      <c r="E434" s="230" t="s">
        <v>802</v>
      </c>
      <c r="F434" s="231" t="s">
        <v>803</v>
      </c>
      <c r="G434" s="232" t="s">
        <v>262</v>
      </c>
      <c r="H434" s="233">
        <v>554.40099999999995</v>
      </c>
      <c r="I434" s="234"/>
      <c r="J434" s="235">
        <f>ROUND(I434*H434,2)</f>
        <v>0</v>
      </c>
      <c r="K434" s="231" t="s">
        <v>196</v>
      </c>
      <c r="L434" s="46"/>
      <c r="M434" s="236" t="s">
        <v>1</v>
      </c>
      <c r="N434" s="237" t="s">
        <v>48</v>
      </c>
      <c r="O434" s="93"/>
      <c r="P434" s="238">
        <f>O434*H434</f>
        <v>0</v>
      </c>
      <c r="Q434" s="238">
        <v>0.0085199999999999998</v>
      </c>
      <c r="R434" s="238">
        <f>Q434*H434</f>
        <v>4.7234965199999994</v>
      </c>
      <c r="S434" s="238">
        <v>0</v>
      </c>
      <c r="T434" s="239">
        <f>S434*H434</f>
        <v>0</v>
      </c>
      <c r="U434" s="40"/>
      <c r="V434" s="40"/>
      <c r="W434" s="40"/>
      <c r="X434" s="40"/>
      <c r="Y434" s="40"/>
      <c r="Z434" s="40"/>
      <c r="AA434" s="40"/>
      <c r="AB434" s="40"/>
      <c r="AC434" s="40"/>
      <c r="AD434" s="40"/>
      <c r="AE434" s="40"/>
      <c r="AR434" s="240" t="s">
        <v>211</v>
      </c>
      <c r="AT434" s="240" t="s">
        <v>192</v>
      </c>
      <c r="AU434" s="240" t="s">
        <v>93</v>
      </c>
      <c r="AY434" s="18" t="s">
        <v>189</v>
      </c>
      <c r="BE434" s="241">
        <f>IF(N434="základní",J434,0)</f>
        <v>0</v>
      </c>
      <c r="BF434" s="241">
        <f>IF(N434="snížená",J434,0)</f>
        <v>0</v>
      </c>
      <c r="BG434" s="241">
        <f>IF(N434="zákl. přenesená",J434,0)</f>
        <v>0</v>
      </c>
      <c r="BH434" s="241">
        <f>IF(N434="sníž. přenesená",J434,0)</f>
        <v>0</v>
      </c>
      <c r="BI434" s="241">
        <f>IF(N434="nulová",J434,0)</f>
        <v>0</v>
      </c>
      <c r="BJ434" s="18" t="s">
        <v>91</v>
      </c>
      <c r="BK434" s="241">
        <f>ROUND(I434*H434,2)</f>
        <v>0</v>
      </c>
      <c r="BL434" s="18" t="s">
        <v>211</v>
      </c>
      <c r="BM434" s="240" t="s">
        <v>804</v>
      </c>
    </row>
    <row r="435" s="14" customFormat="1">
      <c r="A435" s="14"/>
      <c r="B435" s="265"/>
      <c r="C435" s="266"/>
      <c r="D435" s="242" t="s">
        <v>277</v>
      </c>
      <c r="E435" s="267" t="s">
        <v>1</v>
      </c>
      <c r="F435" s="268" t="s">
        <v>805</v>
      </c>
      <c r="G435" s="266"/>
      <c r="H435" s="267" t="s">
        <v>1</v>
      </c>
      <c r="I435" s="269"/>
      <c r="J435" s="266"/>
      <c r="K435" s="266"/>
      <c r="L435" s="270"/>
      <c r="M435" s="271"/>
      <c r="N435" s="272"/>
      <c r="O435" s="272"/>
      <c r="P435" s="272"/>
      <c r="Q435" s="272"/>
      <c r="R435" s="272"/>
      <c r="S435" s="272"/>
      <c r="T435" s="273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T435" s="274" t="s">
        <v>277</v>
      </c>
      <c r="AU435" s="274" t="s">
        <v>93</v>
      </c>
      <c r="AV435" s="14" t="s">
        <v>91</v>
      </c>
      <c r="AW435" s="14" t="s">
        <v>38</v>
      </c>
      <c r="AX435" s="14" t="s">
        <v>83</v>
      </c>
      <c r="AY435" s="274" t="s">
        <v>189</v>
      </c>
    </row>
    <row r="436" s="13" customFormat="1">
      <c r="A436" s="13"/>
      <c r="B436" s="251"/>
      <c r="C436" s="252"/>
      <c r="D436" s="242" t="s">
        <v>277</v>
      </c>
      <c r="E436" s="275" t="s">
        <v>1</v>
      </c>
      <c r="F436" s="253" t="s">
        <v>806</v>
      </c>
      <c r="G436" s="252"/>
      <c r="H436" s="254">
        <v>554.40099999999995</v>
      </c>
      <c r="I436" s="255"/>
      <c r="J436" s="252"/>
      <c r="K436" s="252"/>
      <c r="L436" s="256"/>
      <c r="M436" s="257"/>
      <c r="N436" s="258"/>
      <c r="O436" s="258"/>
      <c r="P436" s="258"/>
      <c r="Q436" s="258"/>
      <c r="R436" s="258"/>
      <c r="S436" s="258"/>
      <c r="T436" s="259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60" t="s">
        <v>277</v>
      </c>
      <c r="AU436" s="260" t="s">
        <v>93</v>
      </c>
      <c r="AV436" s="13" t="s">
        <v>93</v>
      </c>
      <c r="AW436" s="13" t="s">
        <v>38</v>
      </c>
      <c r="AX436" s="13" t="s">
        <v>83</v>
      </c>
      <c r="AY436" s="260" t="s">
        <v>189</v>
      </c>
    </row>
    <row r="437" s="15" customFormat="1">
      <c r="A437" s="15"/>
      <c r="B437" s="276"/>
      <c r="C437" s="277"/>
      <c r="D437" s="242" t="s">
        <v>277</v>
      </c>
      <c r="E437" s="278" t="s">
        <v>1</v>
      </c>
      <c r="F437" s="279" t="s">
        <v>354</v>
      </c>
      <c r="G437" s="277"/>
      <c r="H437" s="280">
        <v>554.40099999999995</v>
      </c>
      <c r="I437" s="281"/>
      <c r="J437" s="277"/>
      <c r="K437" s="277"/>
      <c r="L437" s="282"/>
      <c r="M437" s="283"/>
      <c r="N437" s="284"/>
      <c r="O437" s="284"/>
      <c r="P437" s="284"/>
      <c r="Q437" s="284"/>
      <c r="R437" s="284"/>
      <c r="S437" s="284"/>
      <c r="T437" s="285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T437" s="286" t="s">
        <v>277</v>
      </c>
      <c r="AU437" s="286" t="s">
        <v>93</v>
      </c>
      <c r="AV437" s="15" t="s">
        <v>211</v>
      </c>
      <c r="AW437" s="15" t="s">
        <v>38</v>
      </c>
      <c r="AX437" s="15" t="s">
        <v>91</v>
      </c>
      <c r="AY437" s="286" t="s">
        <v>189</v>
      </c>
    </row>
    <row r="438" s="2" customFormat="1" ht="16.5" customHeight="1">
      <c r="A438" s="40"/>
      <c r="B438" s="41"/>
      <c r="C438" s="287" t="s">
        <v>807</v>
      </c>
      <c r="D438" s="287" t="s">
        <v>363</v>
      </c>
      <c r="E438" s="288" t="s">
        <v>808</v>
      </c>
      <c r="F438" s="289" t="s">
        <v>809</v>
      </c>
      <c r="G438" s="290" t="s">
        <v>262</v>
      </c>
      <c r="H438" s="291">
        <v>609.84100000000001</v>
      </c>
      <c r="I438" s="292"/>
      <c r="J438" s="293">
        <f>ROUND(I438*H438,2)</f>
        <v>0</v>
      </c>
      <c r="K438" s="289" t="s">
        <v>196</v>
      </c>
      <c r="L438" s="294"/>
      <c r="M438" s="295" t="s">
        <v>1</v>
      </c>
      <c r="N438" s="296" t="s">
        <v>48</v>
      </c>
      <c r="O438" s="93"/>
      <c r="P438" s="238">
        <f>O438*H438</f>
        <v>0</v>
      </c>
      <c r="Q438" s="238">
        <v>0.0020400000000000001</v>
      </c>
      <c r="R438" s="238">
        <f>Q438*H438</f>
        <v>1.2440756400000002</v>
      </c>
      <c r="S438" s="238">
        <v>0</v>
      </c>
      <c r="T438" s="239">
        <f>S438*H438</f>
        <v>0</v>
      </c>
      <c r="U438" s="40"/>
      <c r="V438" s="40"/>
      <c r="W438" s="40"/>
      <c r="X438" s="40"/>
      <c r="Y438" s="40"/>
      <c r="Z438" s="40"/>
      <c r="AA438" s="40"/>
      <c r="AB438" s="40"/>
      <c r="AC438" s="40"/>
      <c r="AD438" s="40"/>
      <c r="AE438" s="40"/>
      <c r="AR438" s="240" t="s">
        <v>234</v>
      </c>
      <c r="AT438" s="240" t="s">
        <v>363</v>
      </c>
      <c r="AU438" s="240" t="s">
        <v>93</v>
      </c>
      <c r="AY438" s="18" t="s">
        <v>189</v>
      </c>
      <c r="BE438" s="241">
        <f>IF(N438="základní",J438,0)</f>
        <v>0</v>
      </c>
      <c r="BF438" s="241">
        <f>IF(N438="snížená",J438,0)</f>
        <v>0</v>
      </c>
      <c r="BG438" s="241">
        <f>IF(N438="zákl. přenesená",J438,0)</f>
        <v>0</v>
      </c>
      <c r="BH438" s="241">
        <f>IF(N438="sníž. přenesená",J438,0)</f>
        <v>0</v>
      </c>
      <c r="BI438" s="241">
        <f>IF(N438="nulová",J438,0)</f>
        <v>0</v>
      </c>
      <c r="BJ438" s="18" t="s">
        <v>91</v>
      </c>
      <c r="BK438" s="241">
        <f>ROUND(I438*H438,2)</f>
        <v>0</v>
      </c>
      <c r="BL438" s="18" t="s">
        <v>211</v>
      </c>
      <c r="BM438" s="240" t="s">
        <v>810</v>
      </c>
    </row>
    <row r="439" s="13" customFormat="1">
      <c r="A439" s="13"/>
      <c r="B439" s="251"/>
      <c r="C439" s="252"/>
      <c r="D439" s="242" t="s">
        <v>277</v>
      </c>
      <c r="E439" s="252"/>
      <c r="F439" s="253" t="s">
        <v>811</v>
      </c>
      <c r="G439" s="252"/>
      <c r="H439" s="254">
        <v>609.84100000000001</v>
      </c>
      <c r="I439" s="255"/>
      <c r="J439" s="252"/>
      <c r="K439" s="252"/>
      <c r="L439" s="256"/>
      <c r="M439" s="257"/>
      <c r="N439" s="258"/>
      <c r="O439" s="258"/>
      <c r="P439" s="258"/>
      <c r="Q439" s="258"/>
      <c r="R439" s="258"/>
      <c r="S439" s="258"/>
      <c r="T439" s="259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60" t="s">
        <v>277</v>
      </c>
      <c r="AU439" s="260" t="s">
        <v>93</v>
      </c>
      <c r="AV439" s="13" t="s">
        <v>93</v>
      </c>
      <c r="AW439" s="13" t="s">
        <v>4</v>
      </c>
      <c r="AX439" s="13" t="s">
        <v>91</v>
      </c>
      <c r="AY439" s="260" t="s">
        <v>189</v>
      </c>
    </row>
    <row r="440" s="2" customFormat="1" ht="24.15" customHeight="1">
      <c r="A440" s="40"/>
      <c r="B440" s="41"/>
      <c r="C440" s="229" t="s">
        <v>812</v>
      </c>
      <c r="D440" s="229" t="s">
        <v>192</v>
      </c>
      <c r="E440" s="230" t="s">
        <v>813</v>
      </c>
      <c r="F440" s="231" t="s">
        <v>814</v>
      </c>
      <c r="G440" s="232" t="s">
        <v>289</v>
      </c>
      <c r="H440" s="233">
        <v>183.13999999999999</v>
      </c>
      <c r="I440" s="234"/>
      <c r="J440" s="235">
        <f>ROUND(I440*H440,2)</f>
        <v>0</v>
      </c>
      <c r="K440" s="231" t="s">
        <v>196</v>
      </c>
      <c r="L440" s="46"/>
      <c r="M440" s="236" t="s">
        <v>1</v>
      </c>
      <c r="N440" s="237" t="s">
        <v>48</v>
      </c>
      <c r="O440" s="93"/>
      <c r="P440" s="238">
        <f>O440*H440</f>
        <v>0</v>
      </c>
      <c r="Q440" s="238">
        <v>0.0017600000000000001</v>
      </c>
      <c r="R440" s="238">
        <f>Q440*H440</f>
        <v>0.32232640000000001</v>
      </c>
      <c r="S440" s="238">
        <v>0</v>
      </c>
      <c r="T440" s="239">
        <f>S440*H440</f>
        <v>0</v>
      </c>
      <c r="U440" s="40"/>
      <c r="V440" s="40"/>
      <c r="W440" s="40"/>
      <c r="X440" s="40"/>
      <c r="Y440" s="40"/>
      <c r="Z440" s="40"/>
      <c r="AA440" s="40"/>
      <c r="AB440" s="40"/>
      <c r="AC440" s="40"/>
      <c r="AD440" s="40"/>
      <c r="AE440" s="40"/>
      <c r="AR440" s="240" t="s">
        <v>211</v>
      </c>
      <c r="AT440" s="240" t="s">
        <v>192</v>
      </c>
      <c r="AU440" s="240" t="s">
        <v>93</v>
      </c>
      <c r="AY440" s="18" t="s">
        <v>189</v>
      </c>
      <c r="BE440" s="241">
        <f>IF(N440="základní",J440,0)</f>
        <v>0</v>
      </c>
      <c r="BF440" s="241">
        <f>IF(N440="snížená",J440,0)</f>
        <v>0</v>
      </c>
      <c r="BG440" s="241">
        <f>IF(N440="zákl. přenesená",J440,0)</f>
        <v>0</v>
      </c>
      <c r="BH440" s="241">
        <f>IF(N440="sníž. přenesená",J440,0)</f>
        <v>0</v>
      </c>
      <c r="BI440" s="241">
        <f>IF(N440="nulová",J440,0)</f>
        <v>0</v>
      </c>
      <c r="BJ440" s="18" t="s">
        <v>91</v>
      </c>
      <c r="BK440" s="241">
        <f>ROUND(I440*H440,2)</f>
        <v>0</v>
      </c>
      <c r="BL440" s="18" t="s">
        <v>211</v>
      </c>
      <c r="BM440" s="240" t="s">
        <v>815</v>
      </c>
    </row>
    <row r="441" s="2" customFormat="1" ht="16.5" customHeight="1">
      <c r="A441" s="40"/>
      <c r="B441" s="41"/>
      <c r="C441" s="287" t="s">
        <v>816</v>
      </c>
      <c r="D441" s="287" t="s">
        <v>363</v>
      </c>
      <c r="E441" s="288" t="s">
        <v>817</v>
      </c>
      <c r="F441" s="289" t="s">
        <v>818</v>
      </c>
      <c r="G441" s="290" t="s">
        <v>262</v>
      </c>
      <c r="H441" s="291">
        <v>36.628</v>
      </c>
      <c r="I441" s="292"/>
      <c r="J441" s="293">
        <f>ROUND(I441*H441,2)</f>
        <v>0</v>
      </c>
      <c r="K441" s="289" t="s">
        <v>196</v>
      </c>
      <c r="L441" s="294"/>
      <c r="M441" s="295" t="s">
        <v>1</v>
      </c>
      <c r="N441" s="296" t="s">
        <v>48</v>
      </c>
      <c r="O441" s="93"/>
      <c r="P441" s="238">
        <f>O441*H441</f>
        <v>0</v>
      </c>
      <c r="Q441" s="238">
        <v>0.00068000000000000005</v>
      </c>
      <c r="R441" s="238">
        <f>Q441*H441</f>
        <v>0.024907040000000002</v>
      </c>
      <c r="S441" s="238">
        <v>0</v>
      </c>
      <c r="T441" s="239">
        <f>S441*H441</f>
        <v>0</v>
      </c>
      <c r="U441" s="40"/>
      <c r="V441" s="40"/>
      <c r="W441" s="40"/>
      <c r="X441" s="40"/>
      <c r="Y441" s="40"/>
      <c r="Z441" s="40"/>
      <c r="AA441" s="40"/>
      <c r="AB441" s="40"/>
      <c r="AC441" s="40"/>
      <c r="AD441" s="40"/>
      <c r="AE441" s="40"/>
      <c r="AR441" s="240" t="s">
        <v>234</v>
      </c>
      <c r="AT441" s="240" t="s">
        <v>363</v>
      </c>
      <c r="AU441" s="240" t="s">
        <v>93</v>
      </c>
      <c r="AY441" s="18" t="s">
        <v>189</v>
      </c>
      <c r="BE441" s="241">
        <f>IF(N441="základní",J441,0)</f>
        <v>0</v>
      </c>
      <c r="BF441" s="241">
        <f>IF(N441="snížená",J441,0)</f>
        <v>0</v>
      </c>
      <c r="BG441" s="241">
        <f>IF(N441="zákl. přenesená",J441,0)</f>
        <v>0</v>
      </c>
      <c r="BH441" s="241">
        <f>IF(N441="sníž. přenesená",J441,0)</f>
        <v>0</v>
      </c>
      <c r="BI441" s="241">
        <f>IF(N441="nulová",J441,0)</f>
        <v>0</v>
      </c>
      <c r="BJ441" s="18" t="s">
        <v>91</v>
      </c>
      <c r="BK441" s="241">
        <f>ROUND(I441*H441,2)</f>
        <v>0</v>
      </c>
      <c r="BL441" s="18" t="s">
        <v>211</v>
      </c>
      <c r="BM441" s="240" t="s">
        <v>819</v>
      </c>
    </row>
    <row r="442" s="13" customFormat="1">
      <c r="A442" s="13"/>
      <c r="B442" s="251"/>
      <c r="C442" s="252"/>
      <c r="D442" s="242" t="s">
        <v>277</v>
      </c>
      <c r="E442" s="252"/>
      <c r="F442" s="253" t="s">
        <v>820</v>
      </c>
      <c r="G442" s="252"/>
      <c r="H442" s="254">
        <v>36.628</v>
      </c>
      <c r="I442" s="255"/>
      <c r="J442" s="252"/>
      <c r="K442" s="252"/>
      <c r="L442" s="256"/>
      <c r="M442" s="257"/>
      <c r="N442" s="258"/>
      <c r="O442" s="258"/>
      <c r="P442" s="258"/>
      <c r="Q442" s="258"/>
      <c r="R442" s="258"/>
      <c r="S442" s="258"/>
      <c r="T442" s="259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60" t="s">
        <v>277</v>
      </c>
      <c r="AU442" s="260" t="s">
        <v>93</v>
      </c>
      <c r="AV442" s="13" t="s">
        <v>93</v>
      </c>
      <c r="AW442" s="13" t="s">
        <v>4</v>
      </c>
      <c r="AX442" s="13" t="s">
        <v>91</v>
      </c>
      <c r="AY442" s="260" t="s">
        <v>189</v>
      </c>
    </row>
    <row r="443" s="2" customFormat="1" ht="24.15" customHeight="1">
      <c r="A443" s="40"/>
      <c r="B443" s="41"/>
      <c r="C443" s="229" t="s">
        <v>821</v>
      </c>
      <c r="D443" s="229" t="s">
        <v>192</v>
      </c>
      <c r="E443" s="230" t="s">
        <v>813</v>
      </c>
      <c r="F443" s="231" t="s">
        <v>814</v>
      </c>
      <c r="G443" s="232" t="s">
        <v>289</v>
      </c>
      <c r="H443" s="233">
        <v>41.520000000000003</v>
      </c>
      <c r="I443" s="234"/>
      <c r="J443" s="235">
        <f>ROUND(I443*H443,2)</f>
        <v>0</v>
      </c>
      <c r="K443" s="231" t="s">
        <v>196</v>
      </c>
      <c r="L443" s="46"/>
      <c r="M443" s="236" t="s">
        <v>1</v>
      </c>
      <c r="N443" s="237" t="s">
        <v>48</v>
      </c>
      <c r="O443" s="93"/>
      <c r="P443" s="238">
        <f>O443*H443</f>
        <v>0</v>
      </c>
      <c r="Q443" s="238">
        <v>0.0017600000000000001</v>
      </c>
      <c r="R443" s="238">
        <f>Q443*H443</f>
        <v>0.073075200000000007</v>
      </c>
      <c r="S443" s="238">
        <v>0</v>
      </c>
      <c r="T443" s="239">
        <f>S443*H443</f>
        <v>0</v>
      </c>
      <c r="U443" s="40"/>
      <c r="V443" s="40"/>
      <c r="W443" s="40"/>
      <c r="X443" s="40"/>
      <c r="Y443" s="40"/>
      <c r="Z443" s="40"/>
      <c r="AA443" s="40"/>
      <c r="AB443" s="40"/>
      <c r="AC443" s="40"/>
      <c r="AD443" s="40"/>
      <c r="AE443" s="40"/>
      <c r="AR443" s="240" t="s">
        <v>211</v>
      </c>
      <c r="AT443" s="240" t="s">
        <v>192</v>
      </c>
      <c r="AU443" s="240" t="s">
        <v>93</v>
      </c>
      <c r="AY443" s="18" t="s">
        <v>189</v>
      </c>
      <c r="BE443" s="241">
        <f>IF(N443="základní",J443,0)</f>
        <v>0</v>
      </c>
      <c r="BF443" s="241">
        <f>IF(N443="snížená",J443,0)</f>
        <v>0</v>
      </c>
      <c r="BG443" s="241">
        <f>IF(N443="zákl. přenesená",J443,0)</f>
        <v>0</v>
      </c>
      <c r="BH443" s="241">
        <f>IF(N443="sníž. přenesená",J443,0)</f>
        <v>0</v>
      </c>
      <c r="BI443" s="241">
        <f>IF(N443="nulová",J443,0)</f>
        <v>0</v>
      </c>
      <c r="BJ443" s="18" t="s">
        <v>91</v>
      </c>
      <c r="BK443" s="241">
        <f>ROUND(I443*H443,2)</f>
        <v>0</v>
      </c>
      <c r="BL443" s="18" t="s">
        <v>211</v>
      </c>
      <c r="BM443" s="240" t="s">
        <v>822</v>
      </c>
    </row>
    <row r="444" s="13" customFormat="1">
      <c r="A444" s="13"/>
      <c r="B444" s="251"/>
      <c r="C444" s="252"/>
      <c r="D444" s="242" t="s">
        <v>277</v>
      </c>
      <c r="E444" s="275" t="s">
        <v>1</v>
      </c>
      <c r="F444" s="253" t="s">
        <v>823</v>
      </c>
      <c r="G444" s="252"/>
      <c r="H444" s="254">
        <v>41.520000000000003</v>
      </c>
      <c r="I444" s="255"/>
      <c r="J444" s="252"/>
      <c r="K444" s="252"/>
      <c r="L444" s="256"/>
      <c r="M444" s="257"/>
      <c r="N444" s="258"/>
      <c r="O444" s="258"/>
      <c r="P444" s="258"/>
      <c r="Q444" s="258"/>
      <c r="R444" s="258"/>
      <c r="S444" s="258"/>
      <c r="T444" s="259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60" t="s">
        <v>277</v>
      </c>
      <c r="AU444" s="260" t="s">
        <v>93</v>
      </c>
      <c r="AV444" s="13" t="s">
        <v>93</v>
      </c>
      <c r="AW444" s="13" t="s">
        <v>38</v>
      </c>
      <c r="AX444" s="13" t="s">
        <v>83</v>
      </c>
      <c r="AY444" s="260" t="s">
        <v>189</v>
      </c>
    </row>
    <row r="445" s="15" customFormat="1">
      <c r="A445" s="15"/>
      <c r="B445" s="276"/>
      <c r="C445" s="277"/>
      <c r="D445" s="242" t="s">
        <v>277</v>
      </c>
      <c r="E445" s="278" t="s">
        <v>1</v>
      </c>
      <c r="F445" s="279" t="s">
        <v>354</v>
      </c>
      <c r="G445" s="277"/>
      <c r="H445" s="280">
        <v>41.520000000000003</v>
      </c>
      <c r="I445" s="281"/>
      <c r="J445" s="277"/>
      <c r="K445" s="277"/>
      <c r="L445" s="282"/>
      <c r="M445" s="283"/>
      <c r="N445" s="284"/>
      <c r="O445" s="284"/>
      <c r="P445" s="284"/>
      <c r="Q445" s="284"/>
      <c r="R445" s="284"/>
      <c r="S445" s="284"/>
      <c r="T445" s="285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T445" s="286" t="s">
        <v>277</v>
      </c>
      <c r="AU445" s="286" t="s">
        <v>93</v>
      </c>
      <c r="AV445" s="15" t="s">
        <v>211</v>
      </c>
      <c r="AW445" s="15" t="s">
        <v>38</v>
      </c>
      <c r="AX445" s="15" t="s">
        <v>91</v>
      </c>
      <c r="AY445" s="286" t="s">
        <v>189</v>
      </c>
    </row>
    <row r="446" s="2" customFormat="1" ht="16.5" customHeight="1">
      <c r="A446" s="40"/>
      <c r="B446" s="41"/>
      <c r="C446" s="287" t="s">
        <v>824</v>
      </c>
      <c r="D446" s="287" t="s">
        <v>363</v>
      </c>
      <c r="E446" s="288" t="s">
        <v>825</v>
      </c>
      <c r="F446" s="289" t="s">
        <v>826</v>
      </c>
      <c r="G446" s="290" t="s">
        <v>262</v>
      </c>
      <c r="H446" s="291">
        <v>10.380000000000001</v>
      </c>
      <c r="I446" s="292"/>
      <c r="J446" s="293">
        <f>ROUND(I446*H446,2)</f>
        <v>0</v>
      </c>
      <c r="K446" s="289" t="s">
        <v>196</v>
      </c>
      <c r="L446" s="294"/>
      <c r="M446" s="295" t="s">
        <v>1</v>
      </c>
      <c r="N446" s="296" t="s">
        <v>48</v>
      </c>
      <c r="O446" s="93"/>
      <c r="P446" s="238">
        <f>O446*H446</f>
        <v>0</v>
      </c>
      <c r="Q446" s="238">
        <v>0.0011999999999999999</v>
      </c>
      <c r="R446" s="238">
        <f>Q446*H446</f>
        <v>0.012456</v>
      </c>
      <c r="S446" s="238">
        <v>0</v>
      </c>
      <c r="T446" s="239">
        <f>S446*H446</f>
        <v>0</v>
      </c>
      <c r="U446" s="40"/>
      <c r="V446" s="40"/>
      <c r="W446" s="40"/>
      <c r="X446" s="40"/>
      <c r="Y446" s="40"/>
      <c r="Z446" s="40"/>
      <c r="AA446" s="40"/>
      <c r="AB446" s="40"/>
      <c r="AC446" s="40"/>
      <c r="AD446" s="40"/>
      <c r="AE446" s="40"/>
      <c r="AR446" s="240" t="s">
        <v>234</v>
      </c>
      <c r="AT446" s="240" t="s">
        <v>363</v>
      </c>
      <c r="AU446" s="240" t="s">
        <v>93</v>
      </c>
      <c r="AY446" s="18" t="s">
        <v>189</v>
      </c>
      <c r="BE446" s="241">
        <f>IF(N446="základní",J446,0)</f>
        <v>0</v>
      </c>
      <c r="BF446" s="241">
        <f>IF(N446="snížená",J446,0)</f>
        <v>0</v>
      </c>
      <c r="BG446" s="241">
        <f>IF(N446="zákl. přenesená",J446,0)</f>
        <v>0</v>
      </c>
      <c r="BH446" s="241">
        <f>IF(N446="sníž. přenesená",J446,0)</f>
        <v>0</v>
      </c>
      <c r="BI446" s="241">
        <f>IF(N446="nulová",J446,0)</f>
        <v>0</v>
      </c>
      <c r="BJ446" s="18" t="s">
        <v>91</v>
      </c>
      <c r="BK446" s="241">
        <f>ROUND(I446*H446,2)</f>
        <v>0</v>
      </c>
      <c r="BL446" s="18" t="s">
        <v>211</v>
      </c>
      <c r="BM446" s="240" t="s">
        <v>827</v>
      </c>
    </row>
    <row r="447" s="13" customFormat="1">
      <c r="A447" s="13"/>
      <c r="B447" s="251"/>
      <c r="C447" s="252"/>
      <c r="D447" s="242" t="s">
        <v>277</v>
      </c>
      <c r="E447" s="252"/>
      <c r="F447" s="253" t="s">
        <v>828</v>
      </c>
      <c r="G447" s="252"/>
      <c r="H447" s="254">
        <v>10.380000000000001</v>
      </c>
      <c r="I447" s="255"/>
      <c r="J447" s="252"/>
      <c r="K447" s="252"/>
      <c r="L447" s="256"/>
      <c r="M447" s="257"/>
      <c r="N447" s="258"/>
      <c r="O447" s="258"/>
      <c r="P447" s="258"/>
      <c r="Q447" s="258"/>
      <c r="R447" s="258"/>
      <c r="S447" s="258"/>
      <c r="T447" s="259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60" t="s">
        <v>277</v>
      </c>
      <c r="AU447" s="260" t="s">
        <v>93</v>
      </c>
      <c r="AV447" s="13" t="s">
        <v>93</v>
      </c>
      <c r="AW447" s="13" t="s">
        <v>4</v>
      </c>
      <c r="AX447" s="13" t="s">
        <v>91</v>
      </c>
      <c r="AY447" s="260" t="s">
        <v>189</v>
      </c>
    </row>
    <row r="448" s="2" customFormat="1" ht="24.15" customHeight="1">
      <c r="A448" s="40"/>
      <c r="B448" s="41"/>
      <c r="C448" s="229" t="s">
        <v>829</v>
      </c>
      <c r="D448" s="229" t="s">
        <v>192</v>
      </c>
      <c r="E448" s="230" t="s">
        <v>830</v>
      </c>
      <c r="F448" s="231" t="s">
        <v>831</v>
      </c>
      <c r="G448" s="232" t="s">
        <v>262</v>
      </c>
      <c r="H448" s="233">
        <v>696.85199999999998</v>
      </c>
      <c r="I448" s="234"/>
      <c r="J448" s="235">
        <f>ROUND(I448*H448,2)</f>
        <v>0</v>
      </c>
      <c r="K448" s="231" t="s">
        <v>196</v>
      </c>
      <c r="L448" s="46"/>
      <c r="M448" s="236" t="s">
        <v>1</v>
      </c>
      <c r="N448" s="237" t="s">
        <v>48</v>
      </c>
      <c r="O448" s="93"/>
      <c r="P448" s="238">
        <f>O448*H448</f>
        <v>0</v>
      </c>
      <c r="Q448" s="238">
        <v>0.0095200000000000007</v>
      </c>
      <c r="R448" s="238">
        <f>Q448*H448</f>
        <v>6.63403104</v>
      </c>
      <c r="S448" s="238">
        <v>0</v>
      </c>
      <c r="T448" s="239">
        <f>S448*H448</f>
        <v>0</v>
      </c>
      <c r="U448" s="40"/>
      <c r="V448" s="40"/>
      <c r="W448" s="40"/>
      <c r="X448" s="40"/>
      <c r="Y448" s="40"/>
      <c r="Z448" s="40"/>
      <c r="AA448" s="40"/>
      <c r="AB448" s="40"/>
      <c r="AC448" s="40"/>
      <c r="AD448" s="40"/>
      <c r="AE448" s="40"/>
      <c r="AR448" s="240" t="s">
        <v>211</v>
      </c>
      <c r="AT448" s="240" t="s">
        <v>192</v>
      </c>
      <c r="AU448" s="240" t="s">
        <v>93</v>
      </c>
      <c r="AY448" s="18" t="s">
        <v>189</v>
      </c>
      <c r="BE448" s="241">
        <f>IF(N448="základní",J448,0)</f>
        <v>0</v>
      </c>
      <c r="BF448" s="241">
        <f>IF(N448="snížená",J448,0)</f>
        <v>0</v>
      </c>
      <c r="BG448" s="241">
        <f>IF(N448="zákl. přenesená",J448,0)</f>
        <v>0</v>
      </c>
      <c r="BH448" s="241">
        <f>IF(N448="sníž. přenesená",J448,0)</f>
        <v>0</v>
      </c>
      <c r="BI448" s="241">
        <f>IF(N448="nulová",J448,0)</f>
        <v>0</v>
      </c>
      <c r="BJ448" s="18" t="s">
        <v>91</v>
      </c>
      <c r="BK448" s="241">
        <f>ROUND(I448*H448,2)</f>
        <v>0</v>
      </c>
      <c r="BL448" s="18" t="s">
        <v>211</v>
      </c>
      <c r="BM448" s="240" t="s">
        <v>832</v>
      </c>
    </row>
    <row r="449" s="14" customFormat="1">
      <c r="A449" s="14"/>
      <c r="B449" s="265"/>
      <c r="C449" s="266"/>
      <c r="D449" s="242" t="s">
        <v>277</v>
      </c>
      <c r="E449" s="267" t="s">
        <v>1</v>
      </c>
      <c r="F449" s="268" t="s">
        <v>805</v>
      </c>
      <c r="G449" s="266"/>
      <c r="H449" s="267" t="s">
        <v>1</v>
      </c>
      <c r="I449" s="269"/>
      <c r="J449" s="266"/>
      <c r="K449" s="266"/>
      <c r="L449" s="270"/>
      <c r="M449" s="271"/>
      <c r="N449" s="272"/>
      <c r="O449" s="272"/>
      <c r="P449" s="272"/>
      <c r="Q449" s="272"/>
      <c r="R449" s="272"/>
      <c r="S449" s="272"/>
      <c r="T449" s="273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T449" s="274" t="s">
        <v>277</v>
      </c>
      <c r="AU449" s="274" t="s">
        <v>93</v>
      </c>
      <c r="AV449" s="14" t="s">
        <v>91</v>
      </c>
      <c r="AW449" s="14" t="s">
        <v>38</v>
      </c>
      <c r="AX449" s="14" t="s">
        <v>83</v>
      </c>
      <c r="AY449" s="274" t="s">
        <v>189</v>
      </c>
    </row>
    <row r="450" s="13" customFormat="1">
      <c r="A450" s="13"/>
      <c r="B450" s="251"/>
      <c r="C450" s="252"/>
      <c r="D450" s="242" t="s">
        <v>277</v>
      </c>
      <c r="E450" s="275" t="s">
        <v>1</v>
      </c>
      <c r="F450" s="253" t="s">
        <v>833</v>
      </c>
      <c r="G450" s="252"/>
      <c r="H450" s="254">
        <v>696.85199999999998</v>
      </c>
      <c r="I450" s="255"/>
      <c r="J450" s="252"/>
      <c r="K450" s="252"/>
      <c r="L450" s="256"/>
      <c r="M450" s="257"/>
      <c r="N450" s="258"/>
      <c r="O450" s="258"/>
      <c r="P450" s="258"/>
      <c r="Q450" s="258"/>
      <c r="R450" s="258"/>
      <c r="S450" s="258"/>
      <c r="T450" s="259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60" t="s">
        <v>277</v>
      </c>
      <c r="AU450" s="260" t="s">
        <v>93</v>
      </c>
      <c r="AV450" s="13" t="s">
        <v>93</v>
      </c>
      <c r="AW450" s="13" t="s">
        <v>38</v>
      </c>
      <c r="AX450" s="13" t="s">
        <v>83</v>
      </c>
      <c r="AY450" s="260" t="s">
        <v>189</v>
      </c>
    </row>
    <row r="451" s="15" customFormat="1">
      <c r="A451" s="15"/>
      <c r="B451" s="276"/>
      <c r="C451" s="277"/>
      <c r="D451" s="242" t="s">
        <v>277</v>
      </c>
      <c r="E451" s="278" t="s">
        <v>1</v>
      </c>
      <c r="F451" s="279" t="s">
        <v>354</v>
      </c>
      <c r="G451" s="277"/>
      <c r="H451" s="280">
        <v>696.85199999999998</v>
      </c>
      <c r="I451" s="281"/>
      <c r="J451" s="277"/>
      <c r="K451" s="277"/>
      <c r="L451" s="282"/>
      <c r="M451" s="283"/>
      <c r="N451" s="284"/>
      <c r="O451" s="284"/>
      <c r="P451" s="284"/>
      <c r="Q451" s="284"/>
      <c r="R451" s="284"/>
      <c r="S451" s="284"/>
      <c r="T451" s="285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T451" s="286" t="s">
        <v>277</v>
      </c>
      <c r="AU451" s="286" t="s">
        <v>93</v>
      </c>
      <c r="AV451" s="15" t="s">
        <v>211</v>
      </c>
      <c r="AW451" s="15" t="s">
        <v>38</v>
      </c>
      <c r="AX451" s="15" t="s">
        <v>91</v>
      </c>
      <c r="AY451" s="286" t="s">
        <v>189</v>
      </c>
    </row>
    <row r="452" s="2" customFormat="1" ht="16.5" customHeight="1">
      <c r="A452" s="40"/>
      <c r="B452" s="41"/>
      <c r="C452" s="287" t="s">
        <v>834</v>
      </c>
      <c r="D452" s="287" t="s">
        <v>363</v>
      </c>
      <c r="E452" s="288" t="s">
        <v>835</v>
      </c>
      <c r="F452" s="289" t="s">
        <v>836</v>
      </c>
      <c r="G452" s="290" t="s">
        <v>262</v>
      </c>
      <c r="H452" s="291">
        <v>731.69500000000005</v>
      </c>
      <c r="I452" s="292"/>
      <c r="J452" s="293">
        <f>ROUND(I452*H452,2)</f>
        <v>0</v>
      </c>
      <c r="K452" s="289" t="s">
        <v>196</v>
      </c>
      <c r="L452" s="294"/>
      <c r="M452" s="295" t="s">
        <v>1</v>
      </c>
      <c r="N452" s="296" t="s">
        <v>48</v>
      </c>
      <c r="O452" s="93"/>
      <c r="P452" s="238">
        <f>O452*H452</f>
        <v>0</v>
      </c>
      <c r="Q452" s="238">
        <v>0.014999999999999999</v>
      </c>
      <c r="R452" s="238">
        <f>Q452*H452</f>
        <v>10.975425</v>
      </c>
      <c r="S452" s="238">
        <v>0</v>
      </c>
      <c r="T452" s="239">
        <f>S452*H452</f>
        <v>0</v>
      </c>
      <c r="U452" s="40"/>
      <c r="V452" s="40"/>
      <c r="W452" s="40"/>
      <c r="X452" s="40"/>
      <c r="Y452" s="40"/>
      <c r="Z452" s="40"/>
      <c r="AA452" s="40"/>
      <c r="AB452" s="40"/>
      <c r="AC452" s="40"/>
      <c r="AD452" s="40"/>
      <c r="AE452" s="40"/>
      <c r="AR452" s="240" t="s">
        <v>234</v>
      </c>
      <c r="AT452" s="240" t="s">
        <v>363</v>
      </c>
      <c r="AU452" s="240" t="s">
        <v>93</v>
      </c>
      <c r="AY452" s="18" t="s">
        <v>189</v>
      </c>
      <c r="BE452" s="241">
        <f>IF(N452="základní",J452,0)</f>
        <v>0</v>
      </c>
      <c r="BF452" s="241">
        <f>IF(N452="snížená",J452,0)</f>
        <v>0</v>
      </c>
      <c r="BG452" s="241">
        <f>IF(N452="zákl. přenesená",J452,0)</f>
        <v>0</v>
      </c>
      <c r="BH452" s="241">
        <f>IF(N452="sníž. přenesená",J452,0)</f>
        <v>0</v>
      </c>
      <c r="BI452" s="241">
        <f>IF(N452="nulová",J452,0)</f>
        <v>0</v>
      </c>
      <c r="BJ452" s="18" t="s">
        <v>91</v>
      </c>
      <c r="BK452" s="241">
        <f>ROUND(I452*H452,2)</f>
        <v>0</v>
      </c>
      <c r="BL452" s="18" t="s">
        <v>211</v>
      </c>
      <c r="BM452" s="240" t="s">
        <v>837</v>
      </c>
    </row>
    <row r="453" s="13" customFormat="1">
      <c r="A453" s="13"/>
      <c r="B453" s="251"/>
      <c r="C453" s="252"/>
      <c r="D453" s="242" t="s">
        <v>277</v>
      </c>
      <c r="E453" s="252"/>
      <c r="F453" s="253" t="s">
        <v>838</v>
      </c>
      <c r="G453" s="252"/>
      <c r="H453" s="254">
        <v>731.69500000000005</v>
      </c>
      <c r="I453" s="255"/>
      <c r="J453" s="252"/>
      <c r="K453" s="252"/>
      <c r="L453" s="256"/>
      <c r="M453" s="257"/>
      <c r="N453" s="258"/>
      <c r="O453" s="258"/>
      <c r="P453" s="258"/>
      <c r="Q453" s="258"/>
      <c r="R453" s="258"/>
      <c r="S453" s="258"/>
      <c r="T453" s="259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60" t="s">
        <v>277</v>
      </c>
      <c r="AU453" s="260" t="s">
        <v>93</v>
      </c>
      <c r="AV453" s="13" t="s">
        <v>93</v>
      </c>
      <c r="AW453" s="13" t="s">
        <v>4</v>
      </c>
      <c r="AX453" s="13" t="s">
        <v>91</v>
      </c>
      <c r="AY453" s="260" t="s">
        <v>189</v>
      </c>
    </row>
    <row r="454" s="2" customFormat="1" ht="24.15" customHeight="1">
      <c r="A454" s="40"/>
      <c r="B454" s="41"/>
      <c r="C454" s="229" t="s">
        <v>839</v>
      </c>
      <c r="D454" s="229" t="s">
        <v>192</v>
      </c>
      <c r="E454" s="230" t="s">
        <v>840</v>
      </c>
      <c r="F454" s="231" t="s">
        <v>841</v>
      </c>
      <c r="G454" s="232" t="s">
        <v>289</v>
      </c>
      <c r="H454" s="233">
        <v>52.399999999999999</v>
      </c>
      <c r="I454" s="234"/>
      <c r="J454" s="235">
        <f>ROUND(I454*H454,2)</f>
        <v>0</v>
      </c>
      <c r="K454" s="231" t="s">
        <v>196</v>
      </c>
      <c r="L454" s="46"/>
      <c r="M454" s="236" t="s">
        <v>1</v>
      </c>
      <c r="N454" s="237" t="s">
        <v>48</v>
      </c>
      <c r="O454" s="93"/>
      <c r="P454" s="238">
        <f>O454*H454</f>
        <v>0</v>
      </c>
      <c r="Q454" s="238">
        <v>0.0033899999999999998</v>
      </c>
      <c r="R454" s="238">
        <f>Q454*H454</f>
        <v>0.17763599999999999</v>
      </c>
      <c r="S454" s="238">
        <v>0</v>
      </c>
      <c r="T454" s="239">
        <f>S454*H454</f>
        <v>0</v>
      </c>
      <c r="U454" s="40"/>
      <c r="V454" s="40"/>
      <c r="W454" s="40"/>
      <c r="X454" s="40"/>
      <c r="Y454" s="40"/>
      <c r="Z454" s="40"/>
      <c r="AA454" s="40"/>
      <c r="AB454" s="40"/>
      <c r="AC454" s="40"/>
      <c r="AD454" s="40"/>
      <c r="AE454" s="40"/>
      <c r="AR454" s="240" t="s">
        <v>211</v>
      </c>
      <c r="AT454" s="240" t="s">
        <v>192</v>
      </c>
      <c r="AU454" s="240" t="s">
        <v>93</v>
      </c>
      <c r="AY454" s="18" t="s">
        <v>189</v>
      </c>
      <c r="BE454" s="241">
        <f>IF(N454="základní",J454,0)</f>
        <v>0</v>
      </c>
      <c r="BF454" s="241">
        <f>IF(N454="snížená",J454,0)</f>
        <v>0</v>
      </c>
      <c r="BG454" s="241">
        <f>IF(N454="zákl. přenesená",J454,0)</f>
        <v>0</v>
      </c>
      <c r="BH454" s="241">
        <f>IF(N454="sníž. přenesená",J454,0)</f>
        <v>0</v>
      </c>
      <c r="BI454" s="241">
        <f>IF(N454="nulová",J454,0)</f>
        <v>0</v>
      </c>
      <c r="BJ454" s="18" t="s">
        <v>91</v>
      </c>
      <c r="BK454" s="241">
        <f>ROUND(I454*H454,2)</f>
        <v>0</v>
      </c>
      <c r="BL454" s="18" t="s">
        <v>211</v>
      </c>
      <c r="BM454" s="240" t="s">
        <v>842</v>
      </c>
    </row>
    <row r="455" s="2" customFormat="1" ht="16.5" customHeight="1">
      <c r="A455" s="40"/>
      <c r="B455" s="41"/>
      <c r="C455" s="287" t="s">
        <v>843</v>
      </c>
      <c r="D455" s="287" t="s">
        <v>363</v>
      </c>
      <c r="E455" s="288" t="s">
        <v>844</v>
      </c>
      <c r="F455" s="289" t="s">
        <v>845</v>
      </c>
      <c r="G455" s="290" t="s">
        <v>262</v>
      </c>
      <c r="H455" s="291">
        <v>15.720000000000001</v>
      </c>
      <c r="I455" s="292"/>
      <c r="J455" s="293">
        <f>ROUND(I455*H455,2)</f>
        <v>0</v>
      </c>
      <c r="K455" s="289" t="s">
        <v>196</v>
      </c>
      <c r="L455" s="294"/>
      <c r="M455" s="295" t="s">
        <v>1</v>
      </c>
      <c r="N455" s="296" t="s">
        <v>48</v>
      </c>
      <c r="O455" s="93"/>
      <c r="P455" s="238">
        <f>O455*H455</f>
        <v>0</v>
      </c>
      <c r="Q455" s="238">
        <v>0.0060000000000000001</v>
      </c>
      <c r="R455" s="238">
        <f>Q455*H455</f>
        <v>0.094320000000000001</v>
      </c>
      <c r="S455" s="238">
        <v>0</v>
      </c>
      <c r="T455" s="239">
        <f>S455*H455</f>
        <v>0</v>
      </c>
      <c r="U455" s="40"/>
      <c r="V455" s="40"/>
      <c r="W455" s="40"/>
      <c r="X455" s="40"/>
      <c r="Y455" s="40"/>
      <c r="Z455" s="40"/>
      <c r="AA455" s="40"/>
      <c r="AB455" s="40"/>
      <c r="AC455" s="40"/>
      <c r="AD455" s="40"/>
      <c r="AE455" s="40"/>
      <c r="AR455" s="240" t="s">
        <v>234</v>
      </c>
      <c r="AT455" s="240" t="s">
        <v>363</v>
      </c>
      <c r="AU455" s="240" t="s">
        <v>93</v>
      </c>
      <c r="AY455" s="18" t="s">
        <v>189</v>
      </c>
      <c r="BE455" s="241">
        <f>IF(N455="základní",J455,0)</f>
        <v>0</v>
      </c>
      <c r="BF455" s="241">
        <f>IF(N455="snížená",J455,0)</f>
        <v>0</v>
      </c>
      <c r="BG455" s="241">
        <f>IF(N455="zákl. přenesená",J455,0)</f>
        <v>0</v>
      </c>
      <c r="BH455" s="241">
        <f>IF(N455="sníž. přenesená",J455,0)</f>
        <v>0</v>
      </c>
      <c r="BI455" s="241">
        <f>IF(N455="nulová",J455,0)</f>
        <v>0</v>
      </c>
      <c r="BJ455" s="18" t="s">
        <v>91</v>
      </c>
      <c r="BK455" s="241">
        <f>ROUND(I455*H455,2)</f>
        <v>0</v>
      </c>
      <c r="BL455" s="18" t="s">
        <v>211</v>
      </c>
      <c r="BM455" s="240" t="s">
        <v>846</v>
      </c>
    </row>
    <row r="456" s="13" customFormat="1">
      <c r="A456" s="13"/>
      <c r="B456" s="251"/>
      <c r="C456" s="252"/>
      <c r="D456" s="242" t="s">
        <v>277</v>
      </c>
      <c r="E456" s="252"/>
      <c r="F456" s="253" t="s">
        <v>847</v>
      </c>
      <c r="G456" s="252"/>
      <c r="H456" s="254">
        <v>15.720000000000001</v>
      </c>
      <c r="I456" s="255"/>
      <c r="J456" s="252"/>
      <c r="K456" s="252"/>
      <c r="L456" s="256"/>
      <c r="M456" s="257"/>
      <c r="N456" s="258"/>
      <c r="O456" s="258"/>
      <c r="P456" s="258"/>
      <c r="Q456" s="258"/>
      <c r="R456" s="258"/>
      <c r="S456" s="258"/>
      <c r="T456" s="259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260" t="s">
        <v>277</v>
      </c>
      <c r="AU456" s="260" t="s">
        <v>93</v>
      </c>
      <c r="AV456" s="13" t="s">
        <v>93</v>
      </c>
      <c r="AW456" s="13" t="s">
        <v>4</v>
      </c>
      <c r="AX456" s="13" t="s">
        <v>91</v>
      </c>
      <c r="AY456" s="260" t="s">
        <v>189</v>
      </c>
    </row>
    <row r="457" s="2" customFormat="1" ht="16.5" customHeight="1">
      <c r="A457" s="40"/>
      <c r="B457" s="41"/>
      <c r="C457" s="229" t="s">
        <v>848</v>
      </c>
      <c r="D457" s="229" t="s">
        <v>192</v>
      </c>
      <c r="E457" s="230" t="s">
        <v>849</v>
      </c>
      <c r="F457" s="231" t="s">
        <v>850</v>
      </c>
      <c r="G457" s="232" t="s">
        <v>262</v>
      </c>
      <c r="H457" s="233">
        <v>554.40099999999995</v>
      </c>
      <c r="I457" s="234"/>
      <c r="J457" s="235">
        <f>ROUND(I457*H457,2)</f>
        <v>0</v>
      </c>
      <c r="K457" s="231" t="s">
        <v>196</v>
      </c>
      <c r="L457" s="46"/>
      <c r="M457" s="236" t="s">
        <v>1</v>
      </c>
      <c r="N457" s="237" t="s">
        <v>48</v>
      </c>
      <c r="O457" s="93"/>
      <c r="P457" s="238">
        <f>O457*H457</f>
        <v>0</v>
      </c>
      <c r="Q457" s="238">
        <v>6.0000000000000002E-05</v>
      </c>
      <c r="R457" s="238">
        <f>Q457*H457</f>
        <v>0.033264059999999998</v>
      </c>
      <c r="S457" s="238">
        <v>0</v>
      </c>
      <c r="T457" s="239">
        <f>S457*H457</f>
        <v>0</v>
      </c>
      <c r="U457" s="40"/>
      <c r="V457" s="40"/>
      <c r="W457" s="40"/>
      <c r="X457" s="40"/>
      <c r="Y457" s="40"/>
      <c r="Z457" s="40"/>
      <c r="AA457" s="40"/>
      <c r="AB457" s="40"/>
      <c r="AC457" s="40"/>
      <c r="AD457" s="40"/>
      <c r="AE457" s="40"/>
      <c r="AR457" s="240" t="s">
        <v>211</v>
      </c>
      <c r="AT457" s="240" t="s">
        <v>192</v>
      </c>
      <c r="AU457" s="240" t="s">
        <v>93</v>
      </c>
      <c r="AY457" s="18" t="s">
        <v>189</v>
      </c>
      <c r="BE457" s="241">
        <f>IF(N457="základní",J457,0)</f>
        <v>0</v>
      </c>
      <c r="BF457" s="241">
        <f>IF(N457="snížená",J457,0)</f>
        <v>0</v>
      </c>
      <c r="BG457" s="241">
        <f>IF(N457="zákl. přenesená",J457,0)</f>
        <v>0</v>
      </c>
      <c r="BH457" s="241">
        <f>IF(N457="sníž. přenesená",J457,0)</f>
        <v>0</v>
      </c>
      <c r="BI457" s="241">
        <f>IF(N457="nulová",J457,0)</f>
        <v>0</v>
      </c>
      <c r="BJ457" s="18" t="s">
        <v>91</v>
      </c>
      <c r="BK457" s="241">
        <f>ROUND(I457*H457,2)</f>
        <v>0</v>
      </c>
      <c r="BL457" s="18" t="s">
        <v>211</v>
      </c>
      <c r="BM457" s="240" t="s">
        <v>851</v>
      </c>
    </row>
    <row r="458" s="2" customFormat="1" ht="16.5" customHeight="1">
      <c r="A458" s="40"/>
      <c r="B458" s="41"/>
      <c r="C458" s="229" t="s">
        <v>852</v>
      </c>
      <c r="D458" s="229" t="s">
        <v>192</v>
      </c>
      <c r="E458" s="230" t="s">
        <v>853</v>
      </c>
      <c r="F458" s="231" t="s">
        <v>854</v>
      </c>
      <c r="G458" s="232" t="s">
        <v>262</v>
      </c>
      <c r="H458" s="233">
        <v>696.85199999999998</v>
      </c>
      <c r="I458" s="234"/>
      <c r="J458" s="235">
        <f>ROUND(I458*H458,2)</f>
        <v>0</v>
      </c>
      <c r="K458" s="231" t="s">
        <v>196</v>
      </c>
      <c r="L458" s="46"/>
      <c r="M458" s="236" t="s">
        <v>1</v>
      </c>
      <c r="N458" s="237" t="s">
        <v>48</v>
      </c>
      <c r="O458" s="93"/>
      <c r="P458" s="238">
        <f>O458*H458</f>
        <v>0</v>
      </c>
      <c r="Q458" s="238">
        <v>6.0000000000000002E-05</v>
      </c>
      <c r="R458" s="238">
        <f>Q458*H458</f>
        <v>0.04181112</v>
      </c>
      <c r="S458" s="238">
        <v>0</v>
      </c>
      <c r="T458" s="239">
        <f>S458*H458</f>
        <v>0</v>
      </c>
      <c r="U458" s="40"/>
      <c r="V458" s="40"/>
      <c r="W458" s="40"/>
      <c r="X458" s="40"/>
      <c r="Y458" s="40"/>
      <c r="Z458" s="40"/>
      <c r="AA458" s="40"/>
      <c r="AB458" s="40"/>
      <c r="AC458" s="40"/>
      <c r="AD458" s="40"/>
      <c r="AE458" s="40"/>
      <c r="AR458" s="240" t="s">
        <v>211</v>
      </c>
      <c r="AT458" s="240" t="s">
        <v>192</v>
      </c>
      <c r="AU458" s="240" t="s">
        <v>93</v>
      </c>
      <c r="AY458" s="18" t="s">
        <v>189</v>
      </c>
      <c r="BE458" s="241">
        <f>IF(N458="základní",J458,0)</f>
        <v>0</v>
      </c>
      <c r="BF458" s="241">
        <f>IF(N458="snížená",J458,0)</f>
        <v>0</v>
      </c>
      <c r="BG458" s="241">
        <f>IF(N458="zákl. přenesená",J458,0)</f>
        <v>0</v>
      </c>
      <c r="BH458" s="241">
        <f>IF(N458="sníž. přenesená",J458,0)</f>
        <v>0</v>
      </c>
      <c r="BI458" s="241">
        <f>IF(N458="nulová",J458,0)</f>
        <v>0</v>
      </c>
      <c r="BJ458" s="18" t="s">
        <v>91</v>
      </c>
      <c r="BK458" s="241">
        <f>ROUND(I458*H458,2)</f>
        <v>0</v>
      </c>
      <c r="BL458" s="18" t="s">
        <v>211</v>
      </c>
      <c r="BM458" s="240" t="s">
        <v>855</v>
      </c>
    </row>
    <row r="459" s="2" customFormat="1" ht="16.5" customHeight="1">
      <c r="A459" s="40"/>
      <c r="B459" s="41"/>
      <c r="C459" s="229" t="s">
        <v>856</v>
      </c>
      <c r="D459" s="229" t="s">
        <v>192</v>
      </c>
      <c r="E459" s="230" t="s">
        <v>857</v>
      </c>
      <c r="F459" s="231" t="s">
        <v>858</v>
      </c>
      <c r="G459" s="232" t="s">
        <v>262</v>
      </c>
      <c r="H459" s="233">
        <v>591.029</v>
      </c>
      <c r="I459" s="234"/>
      <c r="J459" s="235">
        <f>ROUND(I459*H459,2)</f>
        <v>0</v>
      </c>
      <c r="K459" s="231" t="s">
        <v>303</v>
      </c>
      <c r="L459" s="46"/>
      <c r="M459" s="236" t="s">
        <v>1</v>
      </c>
      <c r="N459" s="237" t="s">
        <v>48</v>
      </c>
      <c r="O459" s="93"/>
      <c r="P459" s="238">
        <f>O459*H459</f>
        <v>0</v>
      </c>
      <c r="Q459" s="238">
        <v>0</v>
      </c>
      <c r="R459" s="238">
        <f>Q459*H459</f>
        <v>0</v>
      </c>
      <c r="S459" s="238">
        <v>0</v>
      </c>
      <c r="T459" s="239">
        <f>S459*H459</f>
        <v>0</v>
      </c>
      <c r="U459" s="40"/>
      <c r="V459" s="40"/>
      <c r="W459" s="40"/>
      <c r="X459" s="40"/>
      <c r="Y459" s="40"/>
      <c r="Z459" s="40"/>
      <c r="AA459" s="40"/>
      <c r="AB459" s="40"/>
      <c r="AC459" s="40"/>
      <c r="AD459" s="40"/>
      <c r="AE459" s="40"/>
      <c r="AR459" s="240" t="s">
        <v>211</v>
      </c>
      <c r="AT459" s="240" t="s">
        <v>192</v>
      </c>
      <c r="AU459" s="240" t="s">
        <v>93</v>
      </c>
      <c r="AY459" s="18" t="s">
        <v>189</v>
      </c>
      <c r="BE459" s="241">
        <f>IF(N459="základní",J459,0)</f>
        <v>0</v>
      </c>
      <c r="BF459" s="241">
        <f>IF(N459="snížená",J459,0)</f>
        <v>0</v>
      </c>
      <c r="BG459" s="241">
        <f>IF(N459="zákl. přenesená",J459,0)</f>
        <v>0</v>
      </c>
      <c r="BH459" s="241">
        <f>IF(N459="sníž. přenesená",J459,0)</f>
        <v>0</v>
      </c>
      <c r="BI459" s="241">
        <f>IF(N459="nulová",J459,0)</f>
        <v>0</v>
      </c>
      <c r="BJ459" s="18" t="s">
        <v>91</v>
      </c>
      <c r="BK459" s="241">
        <f>ROUND(I459*H459,2)</f>
        <v>0</v>
      </c>
      <c r="BL459" s="18" t="s">
        <v>211</v>
      </c>
      <c r="BM459" s="240" t="s">
        <v>859</v>
      </c>
    </row>
    <row r="460" s="14" customFormat="1">
      <c r="A460" s="14"/>
      <c r="B460" s="265"/>
      <c r="C460" s="266"/>
      <c r="D460" s="242" t="s">
        <v>277</v>
      </c>
      <c r="E460" s="267" t="s">
        <v>1</v>
      </c>
      <c r="F460" s="268" t="s">
        <v>860</v>
      </c>
      <c r="G460" s="266"/>
      <c r="H460" s="267" t="s">
        <v>1</v>
      </c>
      <c r="I460" s="269"/>
      <c r="J460" s="266"/>
      <c r="K460" s="266"/>
      <c r="L460" s="270"/>
      <c r="M460" s="271"/>
      <c r="N460" s="272"/>
      <c r="O460" s="272"/>
      <c r="P460" s="272"/>
      <c r="Q460" s="272"/>
      <c r="R460" s="272"/>
      <c r="S460" s="272"/>
      <c r="T460" s="273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T460" s="274" t="s">
        <v>277</v>
      </c>
      <c r="AU460" s="274" t="s">
        <v>93</v>
      </c>
      <c r="AV460" s="14" t="s">
        <v>91</v>
      </c>
      <c r="AW460" s="14" t="s">
        <v>38</v>
      </c>
      <c r="AX460" s="14" t="s">
        <v>83</v>
      </c>
      <c r="AY460" s="274" t="s">
        <v>189</v>
      </c>
    </row>
    <row r="461" s="14" customFormat="1">
      <c r="A461" s="14"/>
      <c r="B461" s="265"/>
      <c r="C461" s="266"/>
      <c r="D461" s="242" t="s">
        <v>277</v>
      </c>
      <c r="E461" s="267" t="s">
        <v>1</v>
      </c>
      <c r="F461" s="268" t="s">
        <v>861</v>
      </c>
      <c r="G461" s="266"/>
      <c r="H461" s="267" t="s">
        <v>1</v>
      </c>
      <c r="I461" s="269"/>
      <c r="J461" s="266"/>
      <c r="K461" s="266"/>
      <c r="L461" s="270"/>
      <c r="M461" s="271"/>
      <c r="N461" s="272"/>
      <c r="O461" s="272"/>
      <c r="P461" s="272"/>
      <c r="Q461" s="272"/>
      <c r="R461" s="272"/>
      <c r="S461" s="272"/>
      <c r="T461" s="273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T461" s="274" t="s">
        <v>277</v>
      </c>
      <c r="AU461" s="274" t="s">
        <v>93</v>
      </c>
      <c r="AV461" s="14" t="s">
        <v>91</v>
      </c>
      <c r="AW461" s="14" t="s">
        <v>38</v>
      </c>
      <c r="AX461" s="14" t="s">
        <v>83</v>
      </c>
      <c r="AY461" s="274" t="s">
        <v>189</v>
      </c>
    </row>
    <row r="462" s="14" customFormat="1">
      <c r="A462" s="14"/>
      <c r="B462" s="265"/>
      <c r="C462" s="266"/>
      <c r="D462" s="242" t="s">
        <v>277</v>
      </c>
      <c r="E462" s="267" t="s">
        <v>1</v>
      </c>
      <c r="F462" s="268" t="s">
        <v>862</v>
      </c>
      <c r="G462" s="266"/>
      <c r="H462" s="267" t="s">
        <v>1</v>
      </c>
      <c r="I462" s="269"/>
      <c r="J462" s="266"/>
      <c r="K462" s="266"/>
      <c r="L462" s="270"/>
      <c r="M462" s="271"/>
      <c r="N462" s="272"/>
      <c r="O462" s="272"/>
      <c r="P462" s="272"/>
      <c r="Q462" s="272"/>
      <c r="R462" s="272"/>
      <c r="S462" s="272"/>
      <c r="T462" s="273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T462" s="274" t="s">
        <v>277</v>
      </c>
      <c r="AU462" s="274" t="s">
        <v>93</v>
      </c>
      <c r="AV462" s="14" t="s">
        <v>91</v>
      </c>
      <c r="AW462" s="14" t="s">
        <v>38</v>
      </c>
      <c r="AX462" s="14" t="s">
        <v>83</v>
      </c>
      <c r="AY462" s="274" t="s">
        <v>189</v>
      </c>
    </row>
    <row r="463" s="14" customFormat="1">
      <c r="A463" s="14"/>
      <c r="B463" s="265"/>
      <c r="C463" s="266"/>
      <c r="D463" s="242" t="s">
        <v>277</v>
      </c>
      <c r="E463" s="267" t="s">
        <v>1</v>
      </c>
      <c r="F463" s="268" t="s">
        <v>863</v>
      </c>
      <c r="G463" s="266"/>
      <c r="H463" s="267" t="s">
        <v>1</v>
      </c>
      <c r="I463" s="269"/>
      <c r="J463" s="266"/>
      <c r="K463" s="266"/>
      <c r="L463" s="270"/>
      <c r="M463" s="271"/>
      <c r="N463" s="272"/>
      <c r="O463" s="272"/>
      <c r="P463" s="272"/>
      <c r="Q463" s="272"/>
      <c r="R463" s="272"/>
      <c r="S463" s="272"/>
      <c r="T463" s="273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T463" s="274" t="s">
        <v>277</v>
      </c>
      <c r="AU463" s="274" t="s">
        <v>93</v>
      </c>
      <c r="AV463" s="14" t="s">
        <v>91</v>
      </c>
      <c r="AW463" s="14" t="s">
        <v>38</v>
      </c>
      <c r="AX463" s="14" t="s">
        <v>83</v>
      </c>
      <c r="AY463" s="274" t="s">
        <v>189</v>
      </c>
    </row>
    <row r="464" s="14" customFormat="1">
      <c r="A464" s="14"/>
      <c r="B464" s="265"/>
      <c r="C464" s="266"/>
      <c r="D464" s="242" t="s">
        <v>277</v>
      </c>
      <c r="E464" s="267" t="s">
        <v>1</v>
      </c>
      <c r="F464" s="268" t="s">
        <v>805</v>
      </c>
      <c r="G464" s="266"/>
      <c r="H464" s="267" t="s">
        <v>1</v>
      </c>
      <c r="I464" s="269"/>
      <c r="J464" s="266"/>
      <c r="K464" s="266"/>
      <c r="L464" s="270"/>
      <c r="M464" s="271"/>
      <c r="N464" s="272"/>
      <c r="O464" s="272"/>
      <c r="P464" s="272"/>
      <c r="Q464" s="272"/>
      <c r="R464" s="272"/>
      <c r="S464" s="272"/>
      <c r="T464" s="273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T464" s="274" t="s">
        <v>277</v>
      </c>
      <c r="AU464" s="274" t="s">
        <v>93</v>
      </c>
      <c r="AV464" s="14" t="s">
        <v>91</v>
      </c>
      <c r="AW464" s="14" t="s">
        <v>38</v>
      </c>
      <c r="AX464" s="14" t="s">
        <v>83</v>
      </c>
      <c r="AY464" s="274" t="s">
        <v>189</v>
      </c>
    </row>
    <row r="465" s="13" customFormat="1">
      <c r="A465" s="13"/>
      <c r="B465" s="251"/>
      <c r="C465" s="252"/>
      <c r="D465" s="242" t="s">
        <v>277</v>
      </c>
      <c r="E465" s="275" t="s">
        <v>1</v>
      </c>
      <c r="F465" s="253" t="s">
        <v>864</v>
      </c>
      <c r="G465" s="252"/>
      <c r="H465" s="254">
        <v>591.029</v>
      </c>
      <c r="I465" s="255"/>
      <c r="J465" s="252"/>
      <c r="K465" s="252"/>
      <c r="L465" s="256"/>
      <c r="M465" s="257"/>
      <c r="N465" s="258"/>
      <c r="O465" s="258"/>
      <c r="P465" s="258"/>
      <c r="Q465" s="258"/>
      <c r="R465" s="258"/>
      <c r="S465" s="258"/>
      <c r="T465" s="259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260" t="s">
        <v>277</v>
      </c>
      <c r="AU465" s="260" t="s">
        <v>93</v>
      </c>
      <c r="AV465" s="13" t="s">
        <v>93</v>
      </c>
      <c r="AW465" s="13" t="s">
        <v>38</v>
      </c>
      <c r="AX465" s="13" t="s">
        <v>83</v>
      </c>
      <c r="AY465" s="260" t="s">
        <v>189</v>
      </c>
    </row>
    <row r="466" s="15" customFormat="1">
      <c r="A466" s="15"/>
      <c r="B466" s="276"/>
      <c r="C466" s="277"/>
      <c r="D466" s="242" t="s">
        <v>277</v>
      </c>
      <c r="E466" s="278" t="s">
        <v>1</v>
      </c>
      <c r="F466" s="279" t="s">
        <v>354</v>
      </c>
      <c r="G466" s="277"/>
      <c r="H466" s="280">
        <v>591.029</v>
      </c>
      <c r="I466" s="281"/>
      <c r="J466" s="277"/>
      <c r="K466" s="277"/>
      <c r="L466" s="282"/>
      <c r="M466" s="283"/>
      <c r="N466" s="284"/>
      <c r="O466" s="284"/>
      <c r="P466" s="284"/>
      <c r="Q466" s="284"/>
      <c r="R466" s="284"/>
      <c r="S466" s="284"/>
      <c r="T466" s="285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T466" s="286" t="s">
        <v>277</v>
      </c>
      <c r="AU466" s="286" t="s">
        <v>93</v>
      </c>
      <c r="AV466" s="15" t="s">
        <v>211</v>
      </c>
      <c r="AW466" s="15" t="s">
        <v>38</v>
      </c>
      <c r="AX466" s="15" t="s">
        <v>91</v>
      </c>
      <c r="AY466" s="286" t="s">
        <v>189</v>
      </c>
    </row>
    <row r="467" s="2" customFormat="1" ht="16.5" customHeight="1">
      <c r="A467" s="40"/>
      <c r="B467" s="41"/>
      <c r="C467" s="229" t="s">
        <v>865</v>
      </c>
      <c r="D467" s="229" t="s">
        <v>192</v>
      </c>
      <c r="E467" s="230" t="s">
        <v>866</v>
      </c>
      <c r="F467" s="231" t="s">
        <v>867</v>
      </c>
      <c r="G467" s="232" t="s">
        <v>262</v>
      </c>
      <c r="H467" s="233">
        <v>591.029</v>
      </c>
      <c r="I467" s="234"/>
      <c r="J467" s="235">
        <f>ROUND(I467*H467,2)</f>
        <v>0</v>
      </c>
      <c r="K467" s="231" t="s">
        <v>196</v>
      </c>
      <c r="L467" s="46"/>
      <c r="M467" s="236" t="s">
        <v>1</v>
      </c>
      <c r="N467" s="237" t="s">
        <v>48</v>
      </c>
      <c r="O467" s="93"/>
      <c r="P467" s="238">
        <f>O467*H467</f>
        <v>0</v>
      </c>
      <c r="Q467" s="238">
        <v>0.00348</v>
      </c>
      <c r="R467" s="238">
        <f>Q467*H467</f>
        <v>2.05678092</v>
      </c>
      <c r="S467" s="238">
        <v>0</v>
      </c>
      <c r="T467" s="239">
        <f>S467*H467</f>
        <v>0</v>
      </c>
      <c r="U467" s="40"/>
      <c r="V467" s="40"/>
      <c r="W467" s="40"/>
      <c r="X467" s="40"/>
      <c r="Y467" s="40"/>
      <c r="Z467" s="40"/>
      <c r="AA467" s="40"/>
      <c r="AB467" s="40"/>
      <c r="AC467" s="40"/>
      <c r="AD467" s="40"/>
      <c r="AE467" s="40"/>
      <c r="AR467" s="240" t="s">
        <v>211</v>
      </c>
      <c r="AT467" s="240" t="s">
        <v>192</v>
      </c>
      <c r="AU467" s="240" t="s">
        <v>93</v>
      </c>
      <c r="AY467" s="18" t="s">
        <v>189</v>
      </c>
      <c r="BE467" s="241">
        <f>IF(N467="základní",J467,0)</f>
        <v>0</v>
      </c>
      <c r="BF467" s="241">
        <f>IF(N467="snížená",J467,0)</f>
        <v>0</v>
      </c>
      <c r="BG467" s="241">
        <f>IF(N467="zákl. přenesená",J467,0)</f>
        <v>0</v>
      </c>
      <c r="BH467" s="241">
        <f>IF(N467="sníž. přenesená",J467,0)</f>
        <v>0</v>
      </c>
      <c r="BI467" s="241">
        <f>IF(N467="nulová",J467,0)</f>
        <v>0</v>
      </c>
      <c r="BJ467" s="18" t="s">
        <v>91</v>
      </c>
      <c r="BK467" s="241">
        <f>ROUND(I467*H467,2)</f>
        <v>0</v>
      </c>
      <c r="BL467" s="18" t="s">
        <v>211</v>
      </c>
      <c r="BM467" s="240" t="s">
        <v>868</v>
      </c>
    </row>
    <row r="468" s="14" customFormat="1">
      <c r="A468" s="14"/>
      <c r="B468" s="265"/>
      <c r="C468" s="266"/>
      <c r="D468" s="242" t="s">
        <v>277</v>
      </c>
      <c r="E468" s="267" t="s">
        <v>1</v>
      </c>
      <c r="F468" s="268" t="s">
        <v>805</v>
      </c>
      <c r="G468" s="266"/>
      <c r="H468" s="267" t="s">
        <v>1</v>
      </c>
      <c r="I468" s="269"/>
      <c r="J468" s="266"/>
      <c r="K468" s="266"/>
      <c r="L468" s="270"/>
      <c r="M468" s="271"/>
      <c r="N468" s="272"/>
      <c r="O468" s="272"/>
      <c r="P468" s="272"/>
      <c r="Q468" s="272"/>
      <c r="R468" s="272"/>
      <c r="S468" s="272"/>
      <c r="T468" s="273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T468" s="274" t="s">
        <v>277</v>
      </c>
      <c r="AU468" s="274" t="s">
        <v>93</v>
      </c>
      <c r="AV468" s="14" t="s">
        <v>91</v>
      </c>
      <c r="AW468" s="14" t="s">
        <v>38</v>
      </c>
      <c r="AX468" s="14" t="s">
        <v>83</v>
      </c>
      <c r="AY468" s="274" t="s">
        <v>189</v>
      </c>
    </row>
    <row r="469" s="13" customFormat="1">
      <c r="A469" s="13"/>
      <c r="B469" s="251"/>
      <c r="C469" s="252"/>
      <c r="D469" s="242" t="s">
        <v>277</v>
      </c>
      <c r="E469" s="275" t="s">
        <v>1</v>
      </c>
      <c r="F469" s="253" t="s">
        <v>864</v>
      </c>
      <c r="G469" s="252"/>
      <c r="H469" s="254">
        <v>591.029</v>
      </c>
      <c r="I469" s="255"/>
      <c r="J469" s="252"/>
      <c r="K469" s="252"/>
      <c r="L469" s="256"/>
      <c r="M469" s="257"/>
      <c r="N469" s="258"/>
      <c r="O469" s="258"/>
      <c r="P469" s="258"/>
      <c r="Q469" s="258"/>
      <c r="R469" s="258"/>
      <c r="S469" s="258"/>
      <c r="T469" s="259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60" t="s">
        <v>277</v>
      </c>
      <c r="AU469" s="260" t="s">
        <v>93</v>
      </c>
      <c r="AV469" s="13" t="s">
        <v>93</v>
      </c>
      <c r="AW469" s="13" t="s">
        <v>38</v>
      </c>
      <c r="AX469" s="13" t="s">
        <v>83</v>
      </c>
      <c r="AY469" s="260" t="s">
        <v>189</v>
      </c>
    </row>
    <row r="470" s="15" customFormat="1">
      <c r="A470" s="15"/>
      <c r="B470" s="276"/>
      <c r="C470" s="277"/>
      <c r="D470" s="242" t="s">
        <v>277</v>
      </c>
      <c r="E470" s="278" t="s">
        <v>1</v>
      </c>
      <c r="F470" s="279" t="s">
        <v>354</v>
      </c>
      <c r="G470" s="277"/>
      <c r="H470" s="280">
        <v>591.029</v>
      </c>
      <c r="I470" s="281"/>
      <c r="J470" s="277"/>
      <c r="K470" s="277"/>
      <c r="L470" s="282"/>
      <c r="M470" s="283"/>
      <c r="N470" s="284"/>
      <c r="O470" s="284"/>
      <c r="P470" s="284"/>
      <c r="Q470" s="284"/>
      <c r="R470" s="284"/>
      <c r="S470" s="284"/>
      <c r="T470" s="285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T470" s="286" t="s">
        <v>277</v>
      </c>
      <c r="AU470" s="286" t="s">
        <v>93</v>
      </c>
      <c r="AV470" s="15" t="s">
        <v>211</v>
      </c>
      <c r="AW470" s="15" t="s">
        <v>38</v>
      </c>
      <c r="AX470" s="15" t="s">
        <v>91</v>
      </c>
      <c r="AY470" s="286" t="s">
        <v>189</v>
      </c>
    </row>
    <row r="471" s="2" customFormat="1" ht="16.5" customHeight="1">
      <c r="A471" s="40"/>
      <c r="B471" s="41"/>
      <c r="C471" s="229" t="s">
        <v>869</v>
      </c>
      <c r="D471" s="229" t="s">
        <v>192</v>
      </c>
      <c r="E471" s="230" t="s">
        <v>870</v>
      </c>
      <c r="F471" s="231" t="s">
        <v>871</v>
      </c>
      <c r="G471" s="232" t="s">
        <v>262</v>
      </c>
      <c r="H471" s="233">
        <v>87.430000000000007</v>
      </c>
      <c r="I471" s="234"/>
      <c r="J471" s="235">
        <f>ROUND(I471*H471,2)</f>
        <v>0</v>
      </c>
      <c r="K471" s="231" t="s">
        <v>196</v>
      </c>
      <c r="L471" s="46"/>
      <c r="M471" s="236" t="s">
        <v>1</v>
      </c>
      <c r="N471" s="237" t="s">
        <v>48</v>
      </c>
      <c r="O471" s="93"/>
      <c r="P471" s="238">
        <f>O471*H471</f>
        <v>0</v>
      </c>
      <c r="Q471" s="238">
        <v>0</v>
      </c>
      <c r="R471" s="238">
        <f>Q471*H471</f>
        <v>0</v>
      </c>
      <c r="S471" s="238">
        <v>0</v>
      </c>
      <c r="T471" s="239">
        <f>S471*H471</f>
        <v>0</v>
      </c>
      <c r="U471" s="40"/>
      <c r="V471" s="40"/>
      <c r="W471" s="40"/>
      <c r="X471" s="40"/>
      <c r="Y471" s="40"/>
      <c r="Z471" s="40"/>
      <c r="AA471" s="40"/>
      <c r="AB471" s="40"/>
      <c r="AC471" s="40"/>
      <c r="AD471" s="40"/>
      <c r="AE471" s="40"/>
      <c r="AR471" s="240" t="s">
        <v>211</v>
      </c>
      <c r="AT471" s="240" t="s">
        <v>192</v>
      </c>
      <c r="AU471" s="240" t="s">
        <v>93</v>
      </c>
      <c r="AY471" s="18" t="s">
        <v>189</v>
      </c>
      <c r="BE471" s="241">
        <f>IF(N471="základní",J471,0)</f>
        <v>0</v>
      </c>
      <c r="BF471" s="241">
        <f>IF(N471="snížená",J471,0)</f>
        <v>0</v>
      </c>
      <c r="BG471" s="241">
        <f>IF(N471="zákl. přenesená",J471,0)</f>
        <v>0</v>
      </c>
      <c r="BH471" s="241">
        <f>IF(N471="sníž. přenesená",J471,0)</f>
        <v>0</v>
      </c>
      <c r="BI471" s="241">
        <f>IF(N471="nulová",J471,0)</f>
        <v>0</v>
      </c>
      <c r="BJ471" s="18" t="s">
        <v>91</v>
      </c>
      <c r="BK471" s="241">
        <f>ROUND(I471*H471,2)</f>
        <v>0</v>
      </c>
      <c r="BL471" s="18" t="s">
        <v>211</v>
      </c>
      <c r="BM471" s="240" t="s">
        <v>872</v>
      </c>
    </row>
    <row r="472" s="2" customFormat="1" ht="16.5" customHeight="1">
      <c r="A472" s="40"/>
      <c r="B472" s="41"/>
      <c r="C472" s="229" t="s">
        <v>873</v>
      </c>
      <c r="D472" s="229" t="s">
        <v>192</v>
      </c>
      <c r="E472" s="230" t="s">
        <v>874</v>
      </c>
      <c r="F472" s="231" t="s">
        <v>875</v>
      </c>
      <c r="G472" s="232" t="s">
        <v>269</v>
      </c>
      <c r="H472" s="233">
        <v>79.733000000000004</v>
      </c>
      <c r="I472" s="234"/>
      <c r="J472" s="235">
        <f>ROUND(I472*H472,2)</f>
        <v>0</v>
      </c>
      <c r="K472" s="231" t="s">
        <v>196</v>
      </c>
      <c r="L472" s="46"/>
      <c r="M472" s="236" t="s">
        <v>1</v>
      </c>
      <c r="N472" s="237" t="s">
        <v>48</v>
      </c>
      <c r="O472" s="93"/>
      <c r="P472" s="238">
        <f>O472*H472</f>
        <v>0</v>
      </c>
      <c r="Q472" s="238">
        <v>2.2563399999999998</v>
      </c>
      <c r="R472" s="238">
        <f>Q472*H472</f>
        <v>179.90475721999999</v>
      </c>
      <c r="S472" s="238">
        <v>0</v>
      </c>
      <c r="T472" s="239">
        <f>S472*H472</f>
        <v>0</v>
      </c>
      <c r="U472" s="40"/>
      <c r="V472" s="40"/>
      <c r="W472" s="40"/>
      <c r="X472" s="40"/>
      <c r="Y472" s="40"/>
      <c r="Z472" s="40"/>
      <c r="AA472" s="40"/>
      <c r="AB472" s="40"/>
      <c r="AC472" s="40"/>
      <c r="AD472" s="40"/>
      <c r="AE472" s="40"/>
      <c r="AR472" s="240" t="s">
        <v>211</v>
      </c>
      <c r="AT472" s="240" t="s">
        <v>192</v>
      </c>
      <c r="AU472" s="240" t="s">
        <v>93</v>
      </c>
      <c r="AY472" s="18" t="s">
        <v>189</v>
      </c>
      <c r="BE472" s="241">
        <f>IF(N472="základní",J472,0)</f>
        <v>0</v>
      </c>
      <c r="BF472" s="241">
        <f>IF(N472="snížená",J472,0)</f>
        <v>0</v>
      </c>
      <c r="BG472" s="241">
        <f>IF(N472="zákl. přenesená",J472,0)</f>
        <v>0</v>
      </c>
      <c r="BH472" s="241">
        <f>IF(N472="sníž. přenesená",J472,0)</f>
        <v>0</v>
      </c>
      <c r="BI472" s="241">
        <f>IF(N472="nulová",J472,0)</f>
        <v>0</v>
      </c>
      <c r="BJ472" s="18" t="s">
        <v>91</v>
      </c>
      <c r="BK472" s="241">
        <f>ROUND(I472*H472,2)</f>
        <v>0</v>
      </c>
      <c r="BL472" s="18" t="s">
        <v>211</v>
      </c>
      <c r="BM472" s="240" t="s">
        <v>876</v>
      </c>
    </row>
    <row r="473" s="14" customFormat="1">
      <c r="A473" s="14"/>
      <c r="B473" s="265"/>
      <c r="C473" s="266"/>
      <c r="D473" s="242" t="s">
        <v>277</v>
      </c>
      <c r="E473" s="267" t="s">
        <v>1</v>
      </c>
      <c r="F473" s="268" t="s">
        <v>352</v>
      </c>
      <c r="G473" s="266"/>
      <c r="H473" s="267" t="s">
        <v>1</v>
      </c>
      <c r="I473" s="269"/>
      <c r="J473" s="266"/>
      <c r="K473" s="266"/>
      <c r="L473" s="270"/>
      <c r="M473" s="271"/>
      <c r="N473" s="272"/>
      <c r="O473" s="272"/>
      <c r="P473" s="272"/>
      <c r="Q473" s="272"/>
      <c r="R473" s="272"/>
      <c r="S473" s="272"/>
      <c r="T473" s="273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T473" s="274" t="s">
        <v>277</v>
      </c>
      <c r="AU473" s="274" t="s">
        <v>93</v>
      </c>
      <c r="AV473" s="14" t="s">
        <v>91</v>
      </c>
      <c r="AW473" s="14" t="s">
        <v>38</v>
      </c>
      <c r="AX473" s="14" t="s">
        <v>83</v>
      </c>
      <c r="AY473" s="274" t="s">
        <v>189</v>
      </c>
    </row>
    <row r="474" s="13" customFormat="1">
      <c r="A474" s="13"/>
      <c r="B474" s="251"/>
      <c r="C474" s="252"/>
      <c r="D474" s="242" t="s">
        <v>277</v>
      </c>
      <c r="E474" s="275" t="s">
        <v>1</v>
      </c>
      <c r="F474" s="253" t="s">
        <v>877</v>
      </c>
      <c r="G474" s="252"/>
      <c r="H474" s="254">
        <v>79.733000000000004</v>
      </c>
      <c r="I474" s="255"/>
      <c r="J474" s="252"/>
      <c r="K474" s="252"/>
      <c r="L474" s="256"/>
      <c r="M474" s="257"/>
      <c r="N474" s="258"/>
      <c r="O474" s="258"/>
      <c r="P474" s="258"/>
      <c r="Q474" s="258"/>
      <c r="R474" s="258"/>
      <c r="S474" s="258"/>
      <c r="T474" s="259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60" t="s">
        <v>277</v>
      </c>
      <c r="AU474" s="260" t="s">
        <v>93</v>
      </c>
      <c r="AV474" s="13" t="s">
        <v>93</v>
      </c>
      <c r="AW474" s="13" t="s">
        <v>38</v>
      </c>
      <c r="AX474" s="13" t="s">
        <v>83</v>
      </c>
      <c r="AY474" s="260" t="s">
        <v>189</v>
      </c>
    </row>
    <row r="475" s="15" customFormat="1">
      <c r="A475" s="15"/>
      <c r="B475" s="276"/>
      <c r="C475" s="277"/>
      <c r="D475" s="242" t="s">
        <v>277</v>
      </c>
      <c r="E475" s="278" t="s">
        <v>1</v>
      </c>
      <c r="F475" s="279" t="s">
        <v>354</v>
      </c>
      <c r="G475" s="277"/>
      <c r="H475" s="280">
        <v>79.733000000000004</v>
      </c>
      <c r="I475" s="281"/>
      <c r="J475" s="277"/>
      <c r="K475" s="277"/>
      <c r="L475" s="282"/>
      <c r="M475" s="283"/>
      <c r="N475" s="284"/>
      <c r="O475" s="284"/>
      <c r="P475" s="284"/>
      <c r="Q475" s="284"/>
      <c r="R475" s="284"/>
      <c r="S475" s="284"/>
      <c r="T475" s="285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T475" s="286" t="s">
        <v>277</v>
      </c>
      <c r="AU475" s="286" t="s">
        <v>93</v>
      </c>
      <c r="AV475" s="15" t="s">
        <v>211</v>
      </c>
      <c r="AW475" s="15" t="s">
        <v>38</v>
      </c>
      <c r="AX475" s="15" t="s">
        <v>91</v>
      </c>
      <c r="AY475" s="286" t="s">
        <v>189</v>
      </c>
    </row>
    <row r="476" s="2" customFormat="1" ht="16.5" customHeight="1">
      <c r="A476" s="40"/>
      <c r="B476" s="41"/>
      <c r="C476" s="229" t="s">
        <v>878</v>
      </c>
      <c r="D476" s="229" t="s">
        <v>192</v>
      </c>
      <c r="E476" s="230" t="s">
        <v>874</v>
      </c>
      <c r="F476" s="231" t="s">
        <v>875</v>
      </c>
      <c r="G476" s="232" t="s">
        <v>269</v>
      </c>
      <c r="H476" s="233">
        <v>28.463999999999999</v>
      </c>
      <c r="I476" s="234"/>
      <c r="J476" s="235">
        <f>ROUND(I476*H476,2)</f>
        <v>0</v>
      </c>
      <c r="K476" s="231" t="s">
        <v>196</v>
      </c>
      <c r="L476" s="46"/>
      <c r="M476" s="236" t="s">
        <v>1</v>
      </c>
      <c r="N476" s="237" t="s">
        <v>48</v>
      </c>
      <c r="O476" s="93"/>
      <c r="P476" s="238">
        <f>O476*H476</f>
        <v>0</v>
      </c>
      <c r="Q476" s="238">
        <v>2.2563399999999998</v>
      </c>
      <c r="R476" s="238">
        <f>Q476*H476</f>
        <v>64.224461759999997</v>
      </c>
      <c r="S476" s="238">
        <v>0</v>
      </c>
      <c r="T476" s="239">
        <f>S476*H476</f>
        <v>0</v>
      </c>
      <c r="U476" s="40"/>
      <c r="V476" s="40"/>
      <c r="W476" s="40"/>
      <c r="X476" s="40"/>
      <c r="Y476" s="40"/>
      <c r="Z476" s="40"/>
      <c r="AA476" s="40"/>
      <c r="AB476" s="40"/>
      <c r="AC476" s="40"/>
      <c r="AD476" s="40"/>
      <c r="AE476" s="40"/>
      <c r="AR476" s="240" t="s">
        <v>211</v>
      </c>
      <c r="AT476" s="240" t="s">
        <v>192</v>
      </c>
      <c r="AU476" s="240" t="s">
        <v>93</v>
      </c>
      <c r="AY476" s="18" t="s">
        <v>189</v>
      </c>
      <c r="BE476" s="241">
        <f>IF(N476="základní",J476,0)</f>
        <v>0</v>
      </c>
      <c r="BF476" s="241">
        <f>IF(N476="snížená",J476,0)</f>
        <v>0</v>
      </c>
      <c r="BG476" s="241">
        <f>IF(N476="zákl. přenesená",J476,0)</f>
        <v>0</v>
      </c>
      <c r="BH476" s="241">
        <f>IF(N476="sníž. přenesená",J476,0)</f>
        <v>0</v>
      </c>
      <c r="BI476" s="241">
        <f>IF(N476="nulová",J476,0)</f>
        <v>0</v>
      </c>
      <c r="BJ476" s="18" t="s">
        <v>91</v>
      </c>
      <c r="BK476" s="241">
        <f>ROUND(I476*H476,2)</f>
        <v>0</v>
      </c>
      <c r="BL476" s="18" t="s">
        <v>211</v>
      </c>
      <c r="BM476" s="240" t="s">
        <v>879</v>
      </c>
    </row>
    <row r="477" s="14" customFormat="1">
      <c r="A477" s="14"/>
      <c r="B477" s="265"/>
      <c r="C477" s="266"/>
      <c r="D477" s="242" t="s">
        <v>277</v>
      </c>
      <c r="E477" s="267" t="s">
        <v>1</v>
      </c>
      <c r="F477" s="268" t="s">
        <v>880</v>
      </c>
      <c r="G477" s="266"/>
      <c r="H477" s="267" t="s">
        <v>1</v>
      </c>
      <c r="I477" s="269"/>
      <c r="J477" s="266"/>
      <c r="K477" s="266"/>
      <c r="L477" s="270"/>
      <c r="M477" s="271"/>
      <c r="N477" s="272"/>
      <c r="O477" s="272"/>
      <c r="P477" s="272"/>
      <c r="Q477" s="272"/>
      <c r="R477" s="272"/>
      <c r="S477" s="272"/>
      <c r="T477" s="273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T477" s="274" t="s">
        <v>277</v>
      </c>
      <c r="AU477" s="274" t="s">
        <v>93</v>
      </c>
      <c r="AV477" s="14" t="s">
        <v>91</v>
      </c>
      <c r="AW477" s="14" t="s">
        <v>38</v>
      </c>
      <c r="AX477" s="14" t="s">
        <v>83</v>
      </c>
      <c r="AY477" s="274" t="s">
        <v>189</v>
      </c>
    </row>
    <row r="478" s="13" customFormat="1">
      <c r="A478" s="13"/>
      <c r="B478" s="251"/>
      <c r="C478" s="252"/>
      <c r="D478" s="242" t="s">
        <v>277</v>
      </c>
      <c r="E478" s="275" t="s">
        <v>1</v>
      </c>
      <c r="F478" s="253" t="s">
        <v>881</v>
      </c>
      <c r="G478" s="252"/>
      <c r="H478" s="254">
        <v>28.463999999999999</v>
      </c>
      <c r="I478" s="255"/>
      <c r="J478" s="252"/>
      <c r="K478" s="252"/>
      <c r="L478" s="256"/>
      <c r="M478" s="257"/>
      <c r="N478" s="258"/>
      <c r="O478" s="258"/>
      <c r="P478" s="258"/>
      <c r="Q478" s="258"/>
      <c r="R478" s="258"/>
      <c r="S478" s="258"/>
      <c r="T478" s="259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60" t="s">
        <v>277</v>
      </c>
      <c r="AU478" s="260" t="s">
        <v>93</v>
      </c>
      <c r="AV478" s="13" t="s">
        <v>93</v>
      </c>
      <c r="AW478" s="13" t="s">
        <v>38</v>
      </c>
      <c r="AX478" s="13" t="s">
        <v>83</v>
      </c>
      <c r="AY478" s="260" t="s">
        <v>189</v>
      </c>
    </row>
    <row r="479" s="15" customFormat="1">
      <c r="A479" s="15"/>
      <c r="B479" s="276"/>
      <c r="C479" s="277"/>
      <c r="D479" s="242" t="s">
        <v>277</v>
      </c>
      <c r="E479" s="278" t="s">
        <v>1</v>
      </c>
      <c r="F479" s="279" t="s">
        <v>354</v>
      </c>
      <c r="G479" s="277"/>
      <c r="H479" s="280">
        <v>28.463999999999999</v>
      </c>
      <c r="I479" s="281"/>
      <c r="J479" s="277"/>
      <c r="K479" s="277"/>
      <c r="L479" s="282"/>
      <c r="M479" s="283"/>
      <c r="N479" s="284"/>
      <c r="O479" s="284"/>
      <c r="P479" s="284"/>
      <c r="Q479" s="284"/>
      <c r="R479" s="284"/>
      <c r="S479" s="284"/>
      <c r="T479" s="285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  <c r="AE479" s="15"/>
      <c r="AT479" s="286" t="s">
        <v>277</v>
      </c>
      <c r="AU479" s="286" t="s">
        <v>93</v>
      </c>
      <c r="AV479" s="15" t="s">
        <v>211</v>
      </c>
      <c r="AW479" s="15" t="s">
        <v>38</v>
      </c>
      <c r="AX479" s="15" t="s">
        <v>91</v>
      </c>
      <c r="AY479" s="286" t="s">
        <v>189</v>
      </c>
    </row>
    <row r="480" s="2" customFormat="1" ht="16.5" customHeight="1">
      <c r="A480" s="40"/>
      <c r="B480" s="41"/>
      <c r="C480" s="229" t="s">
        <v>882</v>
      </c>
      <c r="D480" s="229" t="s">
        <v>192</v>
      </c>
      <c r="E480" s="230" t="s">
        <v>883</v>
      </c>
      <c r="F480" s="231" t="s">
        <v>884</v>
      </c>
      <c r="G480" s="232" t="s">
        <v>269</v>
      </c>
      <c r="H480" s="233">
        <v>28.463999999999999</v>
      </c>
      <c r="I480" s="234"/>
      <c r="J480" s="235">
        <f>ROUND(I480*H480,2)</f>
        <v>0</v>
      </c>
      <c r="K480" s="231" t="s">
        <v>196</v>
      </c>
      <c r="L480" s="46"/>
      <c r="M480" s="236" t="s">
        <v>1</v>
      </c>
      <c r="N480" s="237" t="s">
        <v>48</v>
      </c>
      <c r="O480" s="93"/>
      <c r="P480" s="238">
        <f>O480*H480</f>
        <v>0</v>
      </c>
      <c r="Q480" s="238">
        <v>0</v>
      </c>
      <c r="R480" s="238">
        <f>Q480*H480</f>
        <v>0</v>
      </c>
      <c r="S480" s="238">
        <v>0</v>
      </c>
      <c r="T480" s="239">
        <f>S480*H480</f>
        <v>0</v>
      </c>
      <c r="U480" s="40"/>
      <c r="V480" s="40"/>
      <c r="W480" s="40"/>
      <c r="X480" s="40"/>
      <c r="Y480" s="40"/>
      <c r="Z480" s="40"/>
      <c r="AA480" s="40"/>
      <c r="AB480" s="40"/>
      <c r="AC480" s="40"/>
      <c r="AD480" s="40"/>
      <c r="AE480" s="40"/>
      <c r="AR480" s="240" t="s">
        <v>211</v>
      </c>
      <c r="AT480" s="240" t="s">
        <v>192</v>
      </c>
      <c r="AU480" s="240" t="s">
        <v>93</v>
      </c>
      <c r="AY480" s="18" t="s">
        <v>189</v>
      </c>
      <c r="BE480" s="241">
        <f>IF(N480="základní",J480,0)</f>
        <v>0</v>
      </c>
      <c r="BF480" s="241">
        <f>IF(N480="snížená",J480,0)</f>
        <v>0</v>
      </c>
      <c r="BG480" s="241">
        <f>IF(N480="zákl. přenesená",J480,0)</f>
        <v>0</v>
      </c>
      <c r="BH480" s="241">
        <f>IF(N480="sníž. přenesená",J480,0)</f>
        <v>0</v>
      </c>
      <c r="BI480" s="241">
        <f>IF(N480="nulová",J480,0)</f>
        <v>0</v>
      </c>
      <c r="BJ480" s="18" t="s">
        <v>91</v>
      </c>
      <c r="BK480" s="241">
        <f>ROUND(I480*H480,2)</f>
        <v>0</v>
      </c>
      <c r="BL480" s="18" t="s">
        <v>211</v>
      </c>
      <c r="BM480" s="240" t="s">
        <v>885</v>
      </c>
    </row>
    <row r="481" s="2" customFormat="1" ht="16.5" customHeight="1">
      <c r="A481" s="40"/>
      <c r="B481" s="41"/>
      <c r="C481" s="229" t="s">
        <v>886</v>
      </c>
      <c r="D481" s="229" t="s">
        <v>192</v>
      </c>
      <c r="E481" s="230" t="s">
        <v>887</v>
      </c>
      <c r="F481" s="231" t="s">
        <v>888</v>
      </c>
      <c r="G481" s="232" t="s">
        <v>302</v>
      </c>
      <c r="H481" s="233">
        <v>1.921</v>
      </c>
      <c r="I481" s="234"/>
      <c r="J481" s="235">
        <f>ROUND(I481*H481,2)</f>
        <v>0</v>
      </c>
      <c r="K481" s="231" t="s">
        <v>196</v>
      </c>
      <c r="L481" s="46"/>
      <c r="M481" s="236" t="s">
        <v>1</v>
      </c>
      <c r="N481" s="237" t="s">
        <v>48</v>
      </c>
      <c r="O481" s="93"/>
      <c r="P481" s="238">
        <f>O481*H481</f>
        <v>0</v>
      </c>
      <c r="Q481" s="238">
        <v>1.06277</v>
      </c>
      <c r="R481" s="238">
        <f>Q481*H481</f>
        <v>2.0415811700000002</v>
      </c>
      <c r="S481" s="238">
        <v>0</v>
      </c>
      <c r="T481" s="239">
        <f>S481*H481</f>
        <v>0</v>
      </c>
      <c r="U481" s="40"/>
      <c r="V481" s="40"/>
      <c r="W481" s="40"/>
      <c r="X481" s="40"/>
      <c r="Y481" s="40"/>
      <c r="Z481" s="40"/>
      <c r="AA481" s="40"/>
      <c r="AB481" s="40"/>
      <c r="AC481" s="40"/>
      <c r="AD481" s="40"/>
      <c r="AE481" s="40"/>
      <c r="AR481" s="240" t="s">
        <v>211</v>
      </c>
      <c r="AT481" s="240" t="s">
        <v>192</v>
      </c>
      <c r="AU481" s="240" t="s">
        <v>93</v>
      </c>
      <c r="AY481" s="18" t="s">
        <v>189</v>
      </c>
      <c r="BE481" s="241">
        <f>IF(N481="základní",J481,0)</f>
        <v>0</v>
      </c>
      <c r="BF481" s="241">
        <f>IF(N481="snížená",J481,0)</f>
        <v>0</v>
      </c>
      <c r="BG481" s="241">
        <f>IF(N481="zákl. přenesená",J481,0)</f>
        <v>0</v>
      </c>
      <c r="BH481" s="241">
        <f>IF(N481="sníž. přenesená",J481,0)</f>
        <v>0</v>
      </c>
      <c r="BI481" s="241">
        <f>IF(N481="nulová",J481,0)</f>
        <v>0</v>
      </c>
      <c r="BJ481" s="18" t="s">
        <v>91</v>
      </c>
      <c r="BK481" s="241">
        <f>ROUND(I481*H481,2)</f>
        <v>0</v>
      </c>
      <c r="BL481" s="18" t="s">
        <v>211</v>
      </c>
      <c r="BM481" s="240" t="s">
        <v>889</v>
      </c>
    </row>
    <row r="482" s="14" customFormat="1">
      <c r="A482" s="14"/>
      <c r="B482" s="265"/>
      <c r="C482" s="266"/>
      <c r="D482" s="242" t="s">
        <v>277</v>
      </c>
      <c r="E482" s="267" t="s">
        <v>1</v>
      </c>
      <c r="F482" s="268" t="s">
        <v>880</v>
      </c>
      <c r="G482" s="266"/>
      <c r="H482" s="267" t="s">
        <v>1</v>
      </c>
      <c r="I482" s="269"/>
      <c r="J482" s="266"/>
      <c r="K482" s="266"/>
      <c r="L482" s="270"/>
      <c r="M482" s="271"/>
      <c r="N482" s="272"/>
      <c r="O482" s="272"/>
      <c r="P482" s="272"/>
      <c r="Q482" s="272"/>
      <c r="R482" s="272"/>
      <c r="S482" s="272"/>
      <c r="T482" s="273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T482" s="274" t="s">
        <v>277</v>
      </c>
      <c r="AU482" s="274" t="s">
        <v>93</v>
      </c>
      <c r="AV482" s="14" t="s">
        <v>91</v>
      </c>
      <c r="AW482" s="14" t="s">
        <v>38</v>
      </c>
      <c r="AX482" s="14" t="s">
        <v>83</v>
      </c>
      <c r="AY482" s="274" t="s">
        <v>189</v>
      </c>
    </row>
    <row r="483" s="13" customFormat="1">
      <c r="A483" s="13"/>
      <c r="B483" s="251"/>
      <c r="C483" s="252"/>
      <c r="D483" s="242" t="s">
        <v>277</v>
      </c>
      <c r="E483" s="275" t="s">
        <v>1</v>
      </c>
      <c r="F483" s="253" t="s">
        <v>890</v>
      </c>
      <c r="G483" s="252"/>
      <c r="H483" s="254">
        <v>1.921</v>
      </c>
      <c r="I483" s="255"/>
      <c r="J483" s="252"/>
      <c r="K483" s="252"/>
      <c r="L483" s="256"/>
      <c r="M483" s="257"/>
      <c r="N483" s="258"/>
      <c r="O483" s="258"/>
      <c r="P483" s="258"/>
      <c r="Q483" s="258"/>
      <c r="R483" s="258"/>
      <c r="S483" s="258"/>
      <c r="T483" s="259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260" t="s">
        <v>277</v>
      </c>
      <c r="AU483" s="260" t="s">
        <v>93</v>
      </c>
      <c r="AV483" s="13" t="s">
        <v>93</v>
      </c>
      <c r="AW483" s="13" t="s">
        <v>38</v>
      </c>
      <c r="AX483" s="13" t="s">
        <v>83</v>
      </c>
      <c r="AY483" s="260" t="s">
        <v>189</v>
      </c>
    </row>
    <row r="484" s="15" customFormat="1">
      <c r="A484" s="15"/>
      <c r="B484" s="276"/>
      <c r="C484" s="277"/>
      <c r="D484" s="242" t="s">
        <v>277</v>
      </c>
      <c r="E484" s="278" t="s">
        <v>1</v>
      </c>
      <c r="F484" s="279" t="s">
        <v>354</v>
      </c>
      <c r="G484" s="277"/>
      <c r="H484" s="280">
        <v>1.921</v>
      </c>
      <c r="I484" s="281"/>
      <c r="J484" s="277"/>
      <c r="K484" s="277"/>
      <c r="L484" s="282"/>
      <c r="M484" s="283"/>
      <c r="N484" s="284"/>
      <c r="O484" s="284"/>
      <c r="P484" s="284"/>
      <c r="Q484" s="284"/>
      <c r="R484" s="284"/>
      <c r="S484" s="284"/>
      <c r="T484" s="285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T484" s="286" t="s">
        <v>277</v>
      </c>
      <c r="AU484" s="286" t="s">
        <v>93</v>
      </c>
      <c r="AV484" s="15" t="s">
        <v>211</v>
      </c>
      <c r="AW484" s="15" t="s">
        <v>38</v>
      </c>
      <c r="AX484" s="15" t="s">
        <v>91</v>
      </c>
      <c r="AY484" s="286" t="s">
        <v>189</v>
      </c>
    </row>
    <row r="485" s="2" customFormat="1" ht="16.5" customHeight="1">
      <c r="A485" s="40"/>
      <c r="B485" s="41"/>
      <c r="C485" s="229" t="s">
        <v>891</v>
      </c>
      <c r="D485" s="229" t="s">
        <v>192</v>
      </c>
      <c r="E485" s="230" t="s">
        <v>892</v>
      </c>
      <c r="F485" s="231" t="s">
        <v>893</v>
      </c>
      <c r="G485" s="232" t="s">
        <v>262</v>
      </c>
      <c r="H485" s="233">
        <v>355.80000000000001</v>
      </c>
      <c r="I485" s="234"/>
      <c r="J485" s="235">
        <f>ROUND(I485*H485,2)</f>
        <v>0</v>
      </c>
      <c r="K485" s="231" t="s">
        <v>196</v>
      </c>
      <c r="L485" s="46"/>
      <c r="M485" s="236" t="s">
        <v>1</v>
      </c>
      <c r="N485" s="237" t="s">
        <v>48</v>
      </c>
      <c r="O485" s="93"/>
      <c r="P485" s="238">
        <f>O485*H485</f>
        <v>0</v>
      </c>
      <c r="Q485" s="238">
        <v>0.010200000000000001</v>
      </c>
      <c r="R485" s="238">
        <f>Q485*H485</f>
        <v>3.6291600000000002</v>
      </c>
      <c r="S485" s="238">
        <v>0</v>
      </c>
      <c r="T485" s="239">
        <f>S485*H485</f>
        <v>0</v>
      </c>
      <c r="U485" s="40"/>
      <c r="V485" s="40"/>
      <c r="W485" s="40"/>
      <c r="X485" s="40"/>
      <c r="Y485" s="40"/>
      <c r="Z485" s="40"/>
      <c r="AA485" s="40"/>
      <c r="AB485" s="40"/>
      <c r="AC485" s="40"/>
      <c r="AD485" s="40"/>
      <c r="AE485" s="40"/>
      <c r="AR485" s="240" t="s">
        <v>211</v>
      </c>
      <c r="AT485" s="240" t="s">
        <v>192</v>
      </c>
      <c r="AU485" s="240" t="s">
        <v>93</v>
      </c>
      <c r="AY485" s="18" t="s">
        <v>189</v>
      </c>
      <c r="BE485" s="241">
        <f>IF(N485="základní",J485,0)</f>
        <v>0</v>
      </c>
      <c r="BF485" s="241">
        <f>IF(N485="snížená",J485,0)</f>
        <v>0</v>
      </c>
      <c r="BG485" s="241">
        <f>IF(N485="zákl. přenesená",J485,0)</f>
        <v>0</v>
      </c>
      <c r="BH485" s="241">
        <f>IF(N485="sníž. přenesená",J485,0)</f>
        <v>0</v>
      </c>
      <c r="BI485" s="241">
        <f>IF(N485="nulová",J485,0)</f>
        <v>0</v>
      </c>
      <c r="BJ485" s="18" t="s">
        <v>91</v>
      </c>
      <c r="BK485" s="241">
        <f>ROUND(I485*H485,2)</f>
        <v>0</v>
      </c>
      <c r="BL485" s="18" t="s">
        <v>211</v>
      </c>
      <c r="BM485" s="240" t="s">
        <v>894</v>
      </c>
    </row>
    <row r="486" s="2" customFormat="1" ht="16.5" customHeight="1">
      <c r="A486" s="40"/>
      <c r="B486" s="41"/>
      <c r="C486" s="229" t="s">
        <v>895</v>
      </c>
      <c r="D486" s="229" t="s">
        <v>192</v>
      </c>
      <c r="E486" s="230" t="s">
        <v>896</v>
      </c>
      <c r="F486" s="231" t="s">
        <v>897</v>
      </c>
      <c r="G486" s="232" t="s">
        <v>262</v>
      </c>
      <c r="H486" s="233">
        <v>296.69999999999999</v>
      </c>
      <c r="I486" s="234"/>
      <c r="J486" s="235">
        <f>ROUND(I486*H486,2)</f>
        <v>0</v>
      </c>
      <c r="K486" s="231" t="s">
        <v>196</v>
      </c>
      <c r="L486" s="46"/>
      <c r="M486" s="236" t="s">
        <v>1</v>
      </c>
      <c r="N486" s="237" t="s">
        <v>48</v>
      </c>
      <c r="O486" s="93"/>
      <c r="P486" s="238">
        <f>O486*H486</f>
        <v>0</v>
      </c>
      <c r="Q486" s="238">
        <v>0.11</v>
      </c>
      <c r="R486" s="238">
        <f>Q486*H486</f>
        <v>32.637</v>
      </c>
      <c r="S486" s="238">
        <v>0</v>
      </c>
      <c r="T486" s="239">
        <f>S486*H486</f>
        <v>0</v>
      </c>
      <c r="U486" s="40"/>
      <c r="V486" s="40"/>
      <c r="W486" s="40"/>
      <c r="X486" s="40"/>
      <c r="Y486" s="40"/>
      <c r="Z486" s="40"/>
      <c r="AA486" s="40"/>
      <c r="AB486" s="40"/>
      <c r="AC486" s="40"/>
      <c r="AD486" s="40"/>
      <c r="AE486" s="40"/>
      <c r="AR486" s="240" t="s">
        <v>211</v>
      </c>
      <c r="AT486" s="240" t="s">
        <v>192</v>
      </c>
      <c r="AU486" s="240" t="s">
        <v>93</v>
      </c>
      <c r="AY486" s="18" t="s">
        <v>189</v>
      </c>
      <c r="BE486" s="241">
        <f>IF(N486="základní",J486,0)</f>
        <v>0</v>
      </c>
      <c r="BF486" s="241">
        <f>IF(N486="snížená",J486,0)</f>
        <v>0</v>
      </c>
      <c r="BG486" s="241">
        <f>IF(N486="zákl. přenesená",J486,0)</f>
        <v>0</v>
      </c>
      <c r="BH486" s="241">
        <f>IF(N486="sníž. přenesená",J486,0)</f>
        <v>0</v>
      </c>
      <c r="BI486" s="241">
        <f>IF(N486="nulová",J486,0)</f>
        <v>0</v>
      </c>
      <c r="BJ486" s="18" t="s">
        <v>91</v>
      </c>
      <c r="BK486" s="241">
        <f>ROUND(I486*H486,2)</f>
        <v>0</v>
      </c>
      <c r="BL486" s="18" t="s">
        <v>211</v>
      </c>
      <c r="BM486" s="240" t="s">
        <v>898</v>
      </c>
    </row>
    <row r="487" s="14" customFormat="1">
      <c r="A487" s="14"/>
      <c r="B487" s="265"/>
      <c r="C487" s="266"/>
      <c r="D487" s="242" t="s">
        <v>277</v>
      </c>
      <c r="E487" s="267" t="s">
        <v>1</v>
      </c>
      <c r="F487" s="268" t="s">
        <v>880</v>
      </c>
      <c r="G487" s="266"/>
      <c r="H487" s="267" t="s">
        <v>1</v>
      </c>
      <c r="I487" s="269"/>
      <c r="J487" s="266"/>
      <c r="K487" s="266"/>
      <c r="L487" s="270"/>
      <c r="M487" s="271"/>
      <c r="N487" s="272"/>
      <c r="O487" s="272"/>
      <c r="P487" s="272"/>
      <c r="Q487" s="272"/>
      <c r="R487" s="272"/>
      <c r="S487" s="272"/>
      <c r="T487" s="273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T487" s="274" t="s">
        <v>277</v>
      </c>
      <c r="AU487" s="274" t="s">
        <v>93</v>
      </c>
      <c r="AV487" s="14" t="s">
        <v>91</v>
      </c>
      <c r="AW487" s="14" t="s">
        <v>38</v>
      </c>
      <c r="AX487" s="14" t="s">
        <v>83</v>
      </c>
      <c r="AY487" s="274" t="s">
        <v>189</v>
      </c>
    </row>
    <row r="488" s="13" customFormat="1">
      <c r="A488" s="13"/>
      <c r="B488" s="251"/>
      <c r="C488" s="252"/>
      <c r="D488" s="242" t="s">
        <v>277</v>
      </c>
      <c r="E488" s="275" t="s">
        <v>1</v>
      </c>
      <c r="F488" s="253" t="s">
        <v>899</v>
      </c>
      <c r="G488" s="252"/>
      <c r="H488" s="254">
        <v>296.69999999999999</v>
      </c>
      <c r="I488" s="255"/>
      <c r="J488" s="252"/>
      <c r="K488" s="252"/>
      <c r="L488" s="256"/>
      <c r="M488" s="257"/>
      <c r="N488" s="258"/>
      <c r="O488" s="258"/>
      <c r="P488" s="258"/>
      <c r="Q488" s="258"/>
      <c r="R488" s="258"/>
      <c r="S488" s="258"/>
      <c r="T488" s="259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260" t="s">
        <v>277</v>
      </c>
      <c r="AU488" s="260" t="s">
        <v>93</v>
      </c>
      <c r="AV488" s="13" t="s">
        <v>93</v>
      </c>
      <c r="AW488" s="13" t="s">
        <v>38</v>
      </c>
      <c r="AX488" s="13" t="s">
        <v>83</v>
      </c>
      <c r="AY488" s="260" t="s">
        <v>189</v>
      </c>
    </row>
    <row r="489" s="15" customFormat="1">
      <c r="A489" s="15"/>
      <c r="B489" s="276"/>
      <c r="C489" s="277"/>
      <c r="D489" s="242" t="s">
        <v>277</v>
      </c>
      <c r="E489" s="278" t="s">
        <v>1</v>
      </c>
      <c r="F489" s="279" t="s">
        <v>354</v>
      </c>
      <c r="G489" s="277"/>
      <c r="H489" s="280">
        <v>296.69999999999999</v>
      </c>
      <c r="I489" s="281"/>
      <c r="J489" s="277"/>
      <c r="K489" s="277"/>
      <c r="L489" s="282"/>
      <c r="M489" s="283"/>
      <c r="N489" s="284"/>
      <c r="O489" s="284"/>
      <c r="P489" s="284"/>
      <c r="Q489" s="284"/>
      <c r="R489" s="284"/>
      <c r="S489" s="284"/>
      <c r="T489" s="285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  <c r="AT489" s="286" t="s">
        <v>277</v>
      </c>
      <c r="AU489" s="286" t="s">
        <v>93</v>
      </c>
      <c r="AV489" s="15" t="s">
        <v>211</v>
      </c>
      <c r="AW489" s="15" t="s">
        <v>38</v>
      </c>
      <c r="AX489" s="15" t="s">
        <v>91</v>
      </c>
      <c r="AY489" s="286" t="s">
        <v>189</v>
      </c>
    </row>
    <row r="490" s="2" customFormat="1" ht="16.5" customHeight="1">
      <c r="A490" s="40"/>
      <c r="B490" s="41"/>
      <c r="C490" s="229" t="s">
        <v>900</v>
      </c>
      <c r="D490" s="229" t="s">
        <v>192</v>
      </c>
      <c r="E490" s="230" t="s">
        <v>901</v>
      </c>
      <c r="F490" s="231" t="s">
        <v>902</v>
      </c>
      <c r="G490" s="232" t="s">
        <v>262</v>
      </c>
      <c r="H490" s="233">
        <v>296.69999999999999</v>
      </c>
      <c r="I490" s="234"/>
      <c r="J490" s="235">
        <f>ROUND(I490*H490,2)</f>
        <v>0</v>
      </c>
      <c r="K490" s="231" t="s">
        <v>196</v>
      </c>
      <c r="L490" s="46"/>
      <c r="M490" s="236" t="s">
        <v>1</v>
      </c>
      <c r="N490" s="237" t="s">
        <v>48</v>
      </c>
      <c r="O490" s="93"/>
      <c r="P490" s="238">
        <f>O490*H490</f>
        <v>0</v>
      </c>
      <c r="Q490" s="238">
        <v>0.010999999999999999</v>
      </c>
      <c r="R490" s="238">
        <f>Q490*H490</f>
        <v>3.2636999999999996</v>
      </c>
      <c r="S490" s="238">
        <v>0</v>
      </c>
      <c r="T490" s="239">
        <f>S490*H490</f>
        <v>0</v>
      </c>
      <c r="U490" s="40"/>
      <c r="V490" s="40"/>
      <c r="W490" s="40"/>
      <c r="X490" s="40"/>
      <c r="Y490" s="40"/>
      <c r="Z490" s="40"/>
      <c r="AA490" s="40"/>
      <c r="AB490" s="40"/>
      <c r="AC490" s="40"/>
      <c r="AD490" s="40"/>
      <c r="AE490" s="40"/>
      <c r="AR490" s="240" t="s">
        <v>211</v>
      </c>
      <c r="AT490" s="240" t="s">
        <v>192</v>
      </c>
      <c r="AU490" s="240" t="s">
        <v>93</v>
      </c>
      <c r="AY490" s="18" t="s">
        <v>189</v>
      </c>
      <c r="BE490" s="241">
        <f>IF(N490="základní",J490,0)</f>
        <v>0</v>
      </c>
      <c r="BF490" s="241">
        <f>IF(N490="snížená",J490,0)</f>
        <v>0</v>
      </c>
      <c r="BG490" s="241">
        <f>IF(N490="zákl. přenesená",J490,0)</f>
        <v>0</v>
      </c>
      <c r="BH490" s="241">
        <f>IF(N490="sníž. přenesená",J490,0)</f>
        <v>0</v>
      </c>
      <c r="BI490" s="241">
        <f>IF(N490="nulová",J490,0)</f>
        <v>0</v>
      </c>
      <c r="BJ490" s="18" t="s">
        <v>91</v>
      </c>
      <c r="BK490" s="241">
        <f>ROUND(I490*H490,2)</f>
        <v>0</v>
      </c>
      <c r="BL490" s="18" t="s">
        <v>211</v>
      </c>
      <c r="BM490" s="240" t="s">
        <v>903</v>
      </c>
    </row>
    <row r="491" s="12" customFormat="1" ht="22.8" customHeight="1">
      <c r="A491" s="12"/>
      <c r="B491" s="213"/>
      <c r="C491" s="214"/>
      <c r="D491" s="215" t="s">
        <v>82</v>
      </c>
      <c r="E491" s="227" t="s">
        <v>241</v>
      </c>
      <c r="F491" s="227" t="s">
        <v>279</v>
      </c>
      <c r="G491" s="214"/>
      <c r="H491" s="214"/>
      <c r="I491" s="217"/>
      <c r="J491" s="228">
        <f>BK491</f>
        <v>0</v>
      </c>
      <c r="K491" s="214"/>
      <c r="L491" s="219"/>
      <c r="M491" s="220"/>
      <c r="N491" s="221"/>
      <c r="O491" s="221"/>
      <c r="P491" s="222">
        <f>SUM(P492:P538)</f>
        <v>0</v>
      </c>
      <c r="Q491" s="221"/>
      <c r="R491" s="222">
        <f>SUM(R492:R538)</f>
        <v>0.48077399999999998</v>
      </c>
      <c r="S491" s="221"/>
      <c r="T491" s="223">
        <f>SUM(T492:T538)</f>
        <v>0</v>
      </c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R491" s="224" t="s">
        <v>91</v>
      </c>
      <c r="AT491" s="225" t="s">
        <v>82</v>
      </c>
      <c r="AU491" s="225" t="s">
        <v>91</v>
      </c>
      <c r="AY491" s="224" t="s">
        <v>189</v>
      </c>
      <c r="BK491" s="226">
        <f>SUM(BK492:BK538)</f>
        <v>0</v>
      </c>
    </row>
    <row r="492" s="2" customFormat="1" ht="16.5" customHeight="1">
      <c r="A492" s="40"/>
      <c r="B492" s="41"/>
      <c r="C492" s="229" t="s">
        <v>904</v>
      </c>
      <c r="D492" s="229" t="s">
        <v>192</v>
      </c>
      <c r="E492" s="230" t="s">
        <v>905</v>
      </c>
      <c r="F492" s="231" t="s">
        <v>906</v>
      </c>
      <c r="G492" s="232" t="s">
        <v>262</v>
      </c>
      <c r="H492" s="233">
        <v>1606.423</v>
      </c>
      <c r="I492" s="234"/>
      <c r="J492" s="235">
        <f>ROUND(I492*H492,2)</f>
        <v>0</v>
      </c>
      <c r="K492" s="231" t="s">
        <v>196</v>
      </c>
      <c r="L492" s="46"/>
      <c r="M492" s="236" t="s">
        <v>1</v>
      </c>
      <c r="N492" s="237" t="s">
        <v>48</v>
      </c>
      <c r="O492" s="93"/>
      <c r="P492" s="238">
        <f>O492*H492</f>
        <v>0</v>
      </c>
      <c r="Q492" s="238">
        <v>0</v>
      </c>
      <c r="R492" s="238">
        <f>Q492*H492</f>
        <v>0</v>
      </c>
      <c r="S492" s="238">
        <v>0</v>
      </c>
      <c r="T492" s="239">
        <f>S492*H492</f>
        <v>0</v>
      </c>
      <c r="U492" s="40"/>
      <c r="V492" s="40"/>
      <c r="W492" s="40"/>
      <c r="X492" s="40"/>
      <c r="Y492" s="40"/>
      <c r="Z492" s="40"/>
      <c r="AA492" s="40"/>
      <c r="AB492" s="40"/>
      <c r="AC492" s="40"/>
      <c r="AD492" s="40"/>
      <c r="AE492" s="40"/>
      <c r="AR492" s="240" t="s">
        <v>211</v>
      </c>
      <c r="AT492" s="240" t="s">
        <v>192</v>
      </c>
      <c r="AU492" s="240" t="s">
        <v>93</v>
      </c>
      <c r="AY492" s="18" t="s">
        <v>189</v>
      </c>
      <c r="BE492" s="241">
        <f>IF(N492="základní",J492,0)</f>
        <v>0</v>
      </c>
      <c r="BF492" s="241">
        <f>IF(N492="snížená",J492,0)</f>
        <v>0</v>
      </c>
      <c r="BG492" s="241">
        <f>IF(N492="zákl. přenesená",J492,0)</f>
        <v>0</v>
      </c>
      <c r="BH492" s="241">
        <f>IF(N492="sníž. přenesená",J492,0)</f>
        <v>0</v>
      </c>
      <c r="BI492" s="241">
        <f>IF(N492="nulová",J492,0)</f>
        <v>0</v>
      </c>
      <c r="BJ492" s="18" t="s">
        <v>91</v>
      </c>
      <c r="BK492" s="241">
        <f>ROUND(I492*H492,2)</f>
        <v>0</v>
      </c>
      <c r="BL492" s="18" t="s">
        <v>211</v>
      </c>
      <c r="BM492" s="240" t="s">
        <v>907</v>
      </c>
    </row>
    <row r="493" s="14" customFormat="1">
      <c r="A493" s="14"/>
      <c r="B493" s="265"/>
      <c r="C493" s="266"/>
      <c r="D493" s="242" t="s">
        <v>277</v>
      </c>
      <c r="E493" s="267" t="s">
        <v>1</v>
      </c>
      <c r="F493" s="268" t="s">
        <v>805</v>
      </c>
      <c r="G493" s="266"/>
      <c r="H493" s="267" t="s">
        <v>1</v>
      </c>
      <c r="I493" s="269"/>
      <c r="J493" s="266"/>
      <c r="K493" s="266"/>
      <c r="L493" s="270"/>
      <c r="M493" s="271"/>
      <c r="N493" s="272"/>
      <c r="O493" s="272"/>
      <c r="P493" s="272"/>
      <c r="Q493" s="272"/>
      <c r="R493" s="272"/>
      <c r="S493" s="272"/>
      <c r="T493" s="273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T493" s="274" t="s">
        <v>277</v>
      </c>
      <c r="AU493" s="274" t="s">
        <v>93</v>
      </c>
      <c r="AV493" s="14" t="s">
        <v>91</v>
      </c>
      <c r="AW493" s="14" t="s">
        <v>38</v>
      </c>
      <c r="AX493" s="14" t="s">
        <v>83</v>
      </c>
      <c r="AY493" s="274" t="s">
        <v>189</v>
      </c>
    </row>
    <row r="494" s="14" customFormat="1">
      <c r="A494" s="14"/>
      <c r="B494" s="265"/>
      <c r="C494" s="266"/>
      <c r="D494" s="242" t="s">
        <v>277</v>
      </c>
      <c r="E494" s="267" t="s">
        <v>1</v>
      </c>
      <c r="F494" s="268" t="s">
        <v>908</v>
      </c>
      <c r="G494" s="266"/>
      <c r="H494" s="267" t="s">
        <v>1</v>
      </c>
      <c r="I494" s="269"/>
      <c r="J494" s="266"/>
      <c r="K494" s="266"/>
      <c r="L494" s="270"/>
      <c r="M494" s="271"/>
      <c r="N494" s="272"/>
      <c r="O494" s="272"/>
      <c r="P494" s="272"/>
      <c r="Q494" s="272"/>
      <c r="R494" s="272"/>
      <c r="S494" s="272"/>
      <c r="T494" s="273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T494" s="274" t="s">
        <v>277</v>
      </c>
      <c r="AU494" s="274" t="s">
        <v>93</v>
      </c>
      <c r="AV494" s="14" t="s">
        <v>91</v>
      </c>
      <c r="AW494" s="14" t="s">
        <v>38</v>
      </c>
      <c r="AX494" s="14" t="s">
        <v>83</v>
      </c>
      <c r="AY494" s="274" t="s">
        <v>189</v>
      </c>
    </row>
    <row r="495" s="13" customFormat="1">
      <c r="A495" s="13"/>
      <c r="B495" s="251"/>
      <c r="C495" s="252"/>
      <c r="D495" s="242" t="s">
        <v>277</v>
      </c>
      <c r="E495" s="275" t="s">
        <v>1</v>
      </c>
      <c r="F495" s="253" t="s">
        <v>909</v>
      </c>
      <c r="G495" s="252"/>
      <c r="H495" s="254">
        <v>620.44100000000003</v>
      </c>
      <c r="I495" s="255"/>
      <c r="J495" s="252"/>
      <c r="K495" s="252"/>
      <c r="L495" s="256"/>
      <c r="M495" s="257"/>
      <c r="N495" s="258"/>
      <c r="O495" s="258"/>
      <c r="P495" s="258"/>
      <c r="Q495" s="258"/>
      <c r="R495" s="258"/>
      <c r="S495" s="258"/>
      <c r="T495" s="259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T495" s="260" t="s">
        <v>277</v>
      </c>
      <c r="AU495" s="260" t="s">
        <v>93</v>
      </c>
      <c r="AV495" s="13" t="s">
        <v>93</v>
      </c>
      <c r="AW495" s="13" t="s">
        <v>38</v>
      </c>
      <c r="AX495" s="13" t="s">
        <v>83</v>
      </c>
      <c r="AY495" s="260" t="s">
        <v>189</v>
      </c>
    </row>
    <row r="496" s="13" customFormat="1">
      <c r="A496" s="13"/>
      <c r="B496" s="251"/>
      <c r="C496" s="252"/>
      <c r="D496" s="242" t="s">
        <v>277</v>
      </c>
      <c r="E496" s="275" t="s">
        <v>1</v>
      </c>
      <c r="F496" s="253" t="s">
        <v>910</v>
      </c>
      <c r="G496" s="252"/>
      <c r="H496" s="254">
        <v>718.24199999999996</v>
      </c>
      <c r="I496" s="255"/>
      <c r="J496" s="252"/>
      <c r="K496" s="252"/>
      <c r="L496" s="256"/>
      <c r="M496" s="257"/>
      <c r="N496" s="258"/>
      <c r="O496" s="258"/>
      <c r="P496" s="258"/>
      <c r="Q496" s="258"/>
      <c r="R496" s="258"/>
      <c r="S496" s="258"/>
      <c r="T496" s="259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260" t="s">
        <v>277</v>
      </c>
      <c r="AU496" s="260" t="s">
        <v>93</v>
      </c>
      <c r="AV496" s="13" t="s">
        <v>93</v>
      </c>
      <c r="AW496" s="13" t="s">
        <v>38</v>
      </c>
      <c r="AX496" s="13" t="s">
        <v>83</v>
      </c>
      <c r="AY496" s="260" t="s">
        <v>189</v>
      </c>
    </row>
    <row r="497" s="16" customFormat="1">
      <c r="A497" s="16"/>
      <c r="B497" s="297"/>
      <c r="C497" s="298"/>
      <c r="D497" s="242" t="s">
        <v>277</v>
      </c>
      <c r="E497" s="299" t="s">
        <v>1</v>
      </c>
      <c r="F497" s="300" t="s">
        <v>426</v>
      </c>
      <c r="G497" s="298"/>
      <c r="H497" s="301">
        <v>1338.683</v>
      </c>
      <c r="I497" s="302"/>
      <c r="J497" s="298"/>
      <c r="K497" s="298"/>
      <c r="L497" s="303"/>
      <c r="M497" s="304"/>
      <c r="N497" s="305"/>
      <c r="O497" s="305"/>
      <c r="P497" s="305"/>
      <c r="Q497" s="305"/>
      <c r="R497" s="305"/>
      <c r="S497" s="305"/>
      <c r="T497" s="306"/>
      <c r="U497" s="16"/>
      <c r="V497" s="16"/>
      <c r="W497" s="16"/>
      <c r="X497" s="16"/>
      <c r="Y497" s="16"/>
      <c r="Z497" s="16"/>
      <c r="AA497" s="16"/>
      <c r="AB497" s="16"/>
      <c r="AC497" s="16"/>
      <c r="AD497" s="16"/>
      <c r="AE497" s="16"/>
      <c r="AT497" s="307" t="s">
        <v>277</v>
      </c>
      <c r="AU497" s="307" t="s">
        <v>93</v>
      </c>
      <c r="AV497" s="16" t="s">
        <v>109</v>
      </c>
      <c r="AW497" s="16" t="s">
        <v>38</v>
      </c>
      <c r="AX497" s="16" t="s">
        <v>83</v>
      </c>
      <c r="AY497" s="307" t="s">
        <v>189</v>
      </c>
    </row>
    <row r="498" s="13" customFormat="1">
      <c r="A498" s="13"/>
      <c r="B498" s="251"/>
      <c r="C498" s="252"/>
      <c r="D498" s="242" t="s">
        <v>277</v>
      </c>
      <c r="E498" s="275" t="s">
        <v>1</v>
      </c>
      <c r="F498" s="253" t="s">
        <v>911</v>
      </c>
      <c r="G498" s="252"/>
      <c r="H498" s="254">
        <v>267.74000000000001</v>
      </c>
      <c r="I498" s="255"/>
      <c r="J498" s="252"/>
      <c r="K498" s="252"/>
      <c r="L498" s="256"/>
      <c r="M498" s="257"/>
      <c r="N498" s="258"/>
      <c r="O498" s="258"/>
      <c r="P498" s="258"/>
      <c r="Q498" s="258"/>
      <c r="R498" s="258"/>
      <c r="S498" s="258"/>
      <c r="T498" s="259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T498" s="260" t="s">
        <v>277</v>
      </c>
      <c r="AU498" s="260" t="s">
        <v>93</v>
      </c>
      <c r="AV498" s="13" t="s">
        <v>93</v>
      </c>
      <c r="AW498" s="13" t="s">
        <v>38</v>
      </c>
      <c r="AX498" s="13" t="s">
        <v>83</v>
      </c>
      <c r="AY498" s="260" t="s">
        <v>189</v>
      </c>
    </row>
    <row r="499" s="15" customFormat="1">
      <c r="A499" s="15"/>
      <c r="B499" s="276"/>
      <c r="C499" s="277"/>
      <c r="D499" s="242" t="s">
        <v>277</v>
      </c>
      <c r="E499" s="278" t="s">
        <v>1</v>
      </c>
      <c r="F499" s="279" t="s">
        <v>354</v>
      </c>
      <c r="G499" s="277"/>
      <c r="H499" s="280">
        <v>1606.423</v>
      </c>
      <c r="I499" s="281"/>
      <c r="J499" s="277"/>
      <c r="K499" s="277"/>
      <c r="L499" s="282"/>
      <c r="M499" s="283"/>
      <c r="N499" s="284"/>
      <c r="O499" s="284"/>
      <c r="P499" s="284"/>
      <c r="Q499" s="284"/>
      <c r="R499" s="284"/>
      <c r="S499" s="284"/>
      <c r="T499" s="285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  <c r="AE499" s="15"/>
      <c r="AT499" s="286" t="s">
        <v>277</v>
      </c>
      <c r="AU499" s="286" t="s">
        <v>93</v>
      </c>
      <c r="AV499" s="15" t="s">
        <v>211</v>
      </c>
      <c r="AW499" s="15" t="s">
        <v>38</v>
      </c>
      <c r="AX499" s="15" t="s">
        <v>91</v>
      </c>
      <c r="AY499" s="286" t="s">
        <v>189</v>
      </c>
    </row>
    <row r="500" s="2" customFormat="1" ht="21.75" customHeight="1">
      <c r="A500" s="40"/>
      <c r="B500" s="41"/>
      <c r="C500" s="229" t="s">
        <v>912</v>
      </c>
      <c r="D500" s="229" t="s">
        <v>192</v>
      </c>
      <c r="E500" s="230" t="s">
        <v>913</v>
      </c>
      <c r="F500" s="231" t="s">
        <v>914</v>
      </c>
      <c r="G500" s="232" t="s">
        <v>262</v>
      </c>
      <c r="H500" s="233">
        <v>144578.07000000001</v>
      </c>
      <c r="I500" s="234"/>
      <c r="J500" s="235">
        <f>ROUND(I500*H500,2)</f>
        <v>0</v>
      </c>
      <c r="K500" s="231" t="s">
        <v>196</v>
      </c>
      <c r="L500" s="46"/>
      <c r="M500" s="236" t="s">
        <v>1</v>
      </c>
      <c r="N500" s="237" t="s">
        <v>48</v>
      </c>
      <c r="O500" s="93"/>
      <c r="P500" s="238">
        <f>O500*H500</f>
        <v>0</v>
      </c>
      <c r="Q500" s="238">
        <v>0</v>
      </c>
      <c r="R500" s="238">
        <f>Q500*H500</f>
        <v>0</v>
      </c>
      <c r="S500" s="238">
        <v>0</v>
      </c>
      <c r="T500" s="239">
        <f>S500*H500</f>
        <v>0</v>
      </c>
      <c r="U500" s="40"/>
      <c r="V500" s="40"/>
      <c r="W500" s="40"/>
      <c r="X500" s="40"/>
      <c r="Y500" s="40"/>
      <c r="Z500" s="40"/>
      <c r="AA500" s="40"/>
      <c r="AB500" s="40"/>
      <c r="AC500" s="40"/>
      <c r="AD500" s="40"/>
      <c r="AE500" s="40"/>
      <c r="AR500" s="240" t="s">
        <v>211</v>
      </c>
      <c r="AT500" s="240" t="s">
        <v>192</v>
      </c>
      <c r="AU500" s="240" t="s">
        <v>93</v>
      </c>
      <c r="AY500" s="18" t="s">
        <v>189</v>
      </c>
      <c r="BE500" s="241">
        <f>IF(N500="základní",J500,0)</f>
        <v>0</v>
      </c>
      <c r="BF500" s="241">
        <f>IF(N500="snížená",J500,0)</f>
        <v>0</v>
      </c>
      <c r="BG500" s="241">
        <f>IF(N500="zákl. přenesená",J500,0)</f>
        <v>0</v>
      </c>
      <c r="BH500" s="241">
        <f>IF(N500="sníž. přenesená",J500,0)</f>
        <v>0</v>
      </c>
      <c r="BI500" s="241">
        <f>IF(N500="nulová",J500,0)</f>
        <v>0</v>
      </c>
      <c r="BJ500" s="18" t="s">
        <v>91</v>
      </c>
      <c r="BK500" s="241">
        <f>ROUND(I500*H500,2)</f>
        <v>0</v>
      </c>
      <c r="BL500" s="18" t="s">
        <v>211</v>
      </c>
      <c r="BM500" s="240" t="s">
        <v>915</v>
      </c>
    </row>
    <row r="501" s="13" customFormat="1">
      <c r="A501" s="13"/>
      <c r="B501" s="251"/>
      <c r="C501" s="252"/>
      <c r="D501" s="242" t="s">
        <v>277</v>
      </c>
      <c r="E501" s="252"/>
      <c r="F501" s="253" t="s">
        <v>916</v>
      </c>
      <c r="G501" s="252"/>
      <c r="H501" s="254">
        <v>144578.07000000001</v>
      </c>
      <c r="I501" s="255"/>
      <c r="J501" s="252"/>
      <c r="K501" s="252"/>
      <c r="L501" s="256"/>
      <c r="M501" s="257"/>
      <c r="N501" s="258"/>
      <c r="O501" s="258"/>
      <c r="P501" s="258"/>
      <c r="Q501" s="258"/>
      <c r="R501" s="258"/>
      <c r="S501" s="258"/>
      <c r="T501" s="259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260" t="s">
        <v>277</v>
      </c>
      <c r="AU501" s="260" t="s">
        <v>93</v>
      </c>
      <c r="AV501" s="13" t="s">
        <v>93</v>
      </c>
      <c r="AW501" s="13" t="s">
        <v>4</v>
      </c>
      <c r="AX501" s="13" t="s">
        <v>91</v>
      </c>
      <c r="AY501" s="260" t="s">
        <v>189</v>
      </c>
    </row>
    <row r="502" s="2" customFormat="1" ht="16.5" customHeight="1">
      <c r="A502" s="40"/>
      <c r="B502" s="41"/>
      <c r="C502" s="229" t="s">
        <v>917</v>
      </c>
      <c r="D502" s="229" t="s">
        <v>192</v>
      </c>
      <c r="E502" s="230" t="s">
        <v>918</v>
      </c>
      <c r="F502" s="231" t="s">
        <v>919</v>
      </c>
      <c r="G502" s="232" t="s">
        <v>262</v>
      </c>
      <c r="H502" s="233">
        <v>1606.423</v>
      </c>
      <c r="I502" s="234"/>
      <c r="J502" s="235">
        <f>ROUND(I502*H502,2)</f>
        <v>0</v>
      </c>
      <c r="K502" s="231" t="s">
        <v>196</v>
      </c>
      <c r="L502" s="46"/>
      <c r="M502" s="236" t="s">
        <v>1</v>
      </c>
      <c r="N502" s="237" t="s">
        <v>48</v>
      </c>
      <c r="O502" s="93"/>
      <c r="P502" s="238">
        <f>O502*H502</f>
        <v>0</v>
      </c>
      <c r="Q502" s="238">
        <v>0</v>
      </c>
      <c r="R502" s="238">
        <f>Q502*H502</f>
        <v>0</v>
      </c>
      <c r="S502" s="238">
        <v>0</v>
      </c>
      <c r="T502" s="239">
        <f>S502*H502</f>
        <v>0</v>
      </c>
      <c r="U502" s="40"/>
      <c r="V502" s="40"/>
      <c r="W502" s="40"/>
      <c r="X502" s="40"/>
      <c r="Y502" s="40"/>
      <c r="Z502" s="40"/>
      <c r="AA502" s="40"/>
      <c r="AB502" s="40"/>
      <c r="AC502" s="40"/>
      <c r="AD502" s="40"/>
      <c r="AE502" s="40"/>
      <c r="AR502" s="240" t="s">
        <v>211</v>
      </c>
      <c r="AT502" s="240" t="s">
        <v>192</v>
      </c>
      <c r="AU502" s="240" t="s">
        <v>93</v>
      </c>
      <c r="AY502" s="18" t="s">
        <v>189</v>
      </c>
      <c r="BE502" s="241">
        <f>IF(N502="základní",J502,0)</f>
        <v>0</v>
      </c>
      <c r="BF502" s="241">
        <f>IF(N502="snížená",J502,0)</f>
        <v>0</v>
      </c>
      <c r="BG502" s="241">
        <f>IF(N502="zákl. přenesená",J502,0)</f>
        <v>0</v>
      </c>
      <c r="BH502" s="241">
        <f>IF(N502="sníž. přenesená",J502,0)</f>
        <v>0</v>
      </c>
      <c r="BI502" s="241">
        <f>IF(N502="nulová",J502,0)</f>
        <v>0</v>
      </c>
      <c r="BJ502" s="18" t="s">
        <v>91</v>
      </c>
      <c r="BK502" s="241">
        <f>ROUND(I502*H502,2)</f>
        <v>0</v>
      </c>
      <c r="BL502" s="18" t="s">
        <v>211</v>
      </c>
      <c r="BM502" s="240" t="s">
        <v>920</v>
      </c>
    </row>
    <row r="503" s="14" customFormat="1">
      <c r="A503" s="14"/>
      <c r="B503" s="265"/>
      <c r="C503" s="266"/>
      <c r="D503" s="242" t="s">
        <v>277</v>
      </c>
      <c r="E503" s="267" t="s">
        <v>1</v>
      </c>
      <c r="F503" s="268" t="s">
        <v>805</v>
      </c>
      <c r="G503" s="266"/>
      <c r="H503" s="267" t="s">
        <v>1</v>
      </c>
      <c r="I503" s="269"/>
      <c r="J503" s="266"/>
      <c r="K503" s="266"/>
      <c r="L503" s="270"/>
      <c r="M503" s="271"/>
      <c r="N503" s="272"/>
      <c r="O503" s="272"/>
      <c r="P503" s="272"/>
      <c r="Q503" s="272"/>
      <c r="R503" s="272"/>
      <c r="S503" s="272"/>
      <c r="T503" s="273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T503" s="274" t="s">
        <v>277</v>
      </c>
      <c r="AU503" s="274" t="s">
        <v>93</v>
      </c>
      <c r="AV503" s="14" t="s">
        <v>91</v>
      </c>
      <c r="AW503" s="14" t="s">
        <v>38</v>
      </c>
      <c r="AX503" s="14" t="s">
        <v>83</v>
      </c>
      <c r="AY503" s="274" t="s">
        <v>189</v>
      </c>
    </row>
    <row r="504" s="14" customFormat="1">
      <c r="A504" s="14"/>
      <c r="B504" s="265"/>
      <c r="C504" s="266"/>
      <c r="D504" s="242" t="s">
        <v>277</v>
      </c>
      <c r="E504" s="267" t="s">
        <v>1</v>
      </c>
      <c r="F504" s="268" t="s">
        <v>908</v>
      </c>
      <c r="G504" s="266"/>
      <c r="H504" s="267" t="s">
        <v>1</v>
      </c>
      <c r="I504" s="269"/>
      <c r="J504" s="266"/>
      <c r="K504" s="266"/>
      <c r="L504" s="270"/>
      <c r="M504" s="271"/>
      <c r="N504" s="272"/>
      <c r="O504" s="272"/>
      <c r="P504" s="272"/>
      <c r="Q504" s="272"/>
      <c r="R504" s="272"/>
      <c r="S504" s="272"/>
      <c r="T504" s="273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T504" s="274" t="s">
        <v>277</v>
      </c>
      <c r="AU504" s="274" t="s">
        <v>93</v>
      </c>
      <c r="AV504" s="14" t="s">
        <v>91</v>
      </c>
      <c r="AW504" s="14" t="s">
        <v>38</v>
      </c>
      <c r="AX504" s="14" t="s">
        <v>83</v>
      </c>
      <c r="AY504" s="274" t="s">
        <v>189</v>
      </c>
    </row>
    <row r="505" s="13" customFormat="1">
      <c r="A505" s="13"/>
      <c r="B505" s="251"/>
      <c r="C505" s="252"/>
      <c r="D505" s="242" t="s">
        <v>277</v>
      </c>
      <c r="E505" s="275" t="s">
        <v>1</v>
      </c>
      <c r="F505" s="253" t="s">
        <v>909</v>
      </c>
      <c r="G505" s="252"/>
      <c r="H505" s="254">
        <v>620.44100000000003</v>
      </c>
      <c r="I505" s="255"/>
      <c r="J505" s="252"/>
      <c r="K505" s="252"/>
      <c r="L505" s="256"/>
      <c r="M505" s="257"/>
      <c r="N505" s="258"/>
      <c r="O505" s="258"/>
      <c r="P505" s="258"/>
      <c r="Q505" s="258"/>
      <c r="R505" s="258"/>
      <c r="S505" s="258"/>
      <c r="T505" s="259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260" t="s">
        <v>277</v>
      </c>
      <c r="AU505" s="260" t="s">
        <v>93</v>
      </c>
      <c r="AV505" s="13" t="s">
        <v>93</v>
      </c>
      <c r="AW505" s="13" t="s">
        <v>38</v>
      </c>
      <c r="AX505" s="13" t="s">
        <v>83</v>
      </c>
      <c r="AY505" s="260" t="s">
        <v>189</v>
      </c>
    </row>
    <row r="506" s="13" customFormat="1">
      <c r="A506" s="13"/>
      <c r="B506" s="251"/>
      <c r="C506" s="252"/>
      <c r="D506" s="242" t="s">
        <v>277</v>
      </c>
      <c r="E506" s="275" t="s">
        <v>1</v>
      </c>
      <c r="F506" s="253" t="s">
        <v>910</v>
      </c>
      <c r="G506" s="252"/>
      <c r="H506" s="254">
        <v>718.24199999999996</v>
      </c>
      <c r="I506" s="255"/>
      <c r="J506" s="252"/>
      <c r="K506" s="252"/>
      <c r="L506" s="256"/>
      <c r="M506" s="257"/>
      <c r="N506" s="258"/>
      <c r="O506" s="258"/>
      <c r="P506" s="258"/>
      <c r="Q506" s="258"/>
      <c r="R506" s="258"/>
      <c r="S506" s="258"/>
      <c r="T506" s="259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T506" s="260" t="s">
        <v>277</v>
      </c>
      <c r="AU506" s="260" t="s">
        <v>93</v>
      </c>
      <c r="AV506" s="13" t="s">
        <v>93</v>
      </c>
      <c r="AW506" s="13" t="s">
        <v>38</v>
      </c>
      <c r="AX506" s="13" t="s">
        <v>83</v>
      </c>
      <c r="AY506" s="260" t="s">
        <v>189</v>
      </c>
    </row>
    <row r="507" s="16" customFormat="1">
      <c r="A507" s="16"/>
      <c r="B507" s="297"/>
      <c r="C507" s="298"/>
      <c r="D507" s="242" t="s">
        <v>277</v>
      </c>
      <c r="E507" s="299" t="s">
        <v>1</v>
      </c>
      <c r="F507" s="300" t="s">
        <v>426</v>
      </c>
      <c r="G507" s="298"/>
      <c r="H507" s="301">
        <v>1338.683</v>
      </c>
      <c r="I507" s="302"/>
      <c r="J507" s="298"/>
      <c r="K507" s="298"/>
      <c r="L507" s="303"/>
      <c r="M507" s="304"/>
      <c r="N507" s="305"/>
      <c r="O507" s="305"/>
      <c r="P507" s="305"/>
      <c r="Q507" s="305"/>
      <c r="R507" s="305"/>
      <c r="S507" s="305"/>
      <c r="T507" s="306"/>
      <c r="U507" s="16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T507" s="307" t="s">
        <v>277</v>
      </c>
      <c r="AU507" s="307" t="s">
        <v>93</v>
      </c>
      <c r="AV507" s="16" t="s">
        <v>109</v>
      </c>
      <c r="AW507" s="16" t="s">
        <v>38</v>
      </c>
      <c r="AX507" s="16" t="s">
        <v>83</v>
      </c>
      <c r="AY507" s="307" t="s">
        <v>189</v>
      </c>
    </row>
    <row r="508" s="13" customFormat="1">
      <c r="A508" s="13"/>
      <c r="B508" s="251"/>
      <c r="C508" s="252"/>
      <c r="D508" s="242" t="s">
        <v>277</v>
      </c>
      <c r="E508" s="275" t="s">
        <v>1</v>
      </c>
      <c r="F508" s="253" t="s">
        <v>911</v>
      </c>
      <c r="G508" s="252"/>
      <c r="H508" s="254">
        <v>267.74000000000001</v>
      </c>
      <c r="I508" s="255"/>
      <c r="J508" s="252"/>
      <c r="K508" s="252"/>
      <c r="L508" s="256"/>
      <c r="M508" s="257"/>
      <c r="N508" s="258"/>
      <c r="O508" s="258"/>
      <c r="P508" s="258"/>
      <c r="Q508" s="258"/>
      <c r="R508" s="258"/>
      <c r="S508" s="258"/>
      <c r="T508" s="259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T508" s="260" t="s">
        <v>277</v>
      </c>
      <c r="AU508" s="260" t="s">
        <v>93</v>
      </c>
      <c r="AV508" s="13" t="s">
        <v>93</v>
      </c>
      <c r="AW508" s="13" t="s">
        <v>38</v>
      </c>
      <c r="AX508" s="13" t="s">
        <v>83</v>
      </c>
      <c r="AY508" s="260" t="s">
        <v>189</v>
      </c>
    </row>
    <row r="509" s="15" customFormat="1">
      <c r="A509" s="15"/>
      <c r="B509" s="276"/>
      <c r="C509" s="277"/>
      <c r="D509" s="242" t="s">
        <v>277</v>
      </c>
      <c r="E509" s="278" t="s">
        <v>1</v>
      </c>
      <c r="F509" s="279" t="s">
        <v>354</v>
      </c>
      <c r="G509" s="277"/>
      <c r="H509" s="280">
        <v>1606.423</v>
      </c>
      <c r="I509" s="281"/>
      <c r="J509" s="277"/>
      <c r="K509" s="277"/>
      <c r="L509" s="282"/>
      <c r="M509" s="283"/>
      <c r="N509" s="284"/>
      <c r="O509" s="284"/>
      <c r="P509" s="284"/>
      <c r="Q509" s="284"/>
      <c r="R509" s="284"/>
      <c r="S509" s="284"/>
      <c r="T509" s="285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  <c r="AE509" s="15"/>
      <c r="AT509" s="286" t="s">
        <v>277</v>
      </c>
      <c r="AU509" s="286" t="s">
        <v>93</v>
      </c>
      <c r="AV509" s="15" t="s">
        <v>211</v>
      </c>
      <c r="AW509" s="15" t="s">
        <v>38</v>
      </c>
      <c r="AX509" s="15" t="s">
        <v>91</v>
      </c>
      <c r="AY509" s="286" t="s">
        <v>189</v>
      </c>
    </row>
    <row r="510" s="2" customFormat="1" ht="16.5" customHeight="1">
      <c r="A510" s="40"/>
      <c r="B510" s="41"/>
      <c r="C510" s="229" t="s">
        <v>921</v>
      </c>
      <c r="D510" s="229" t="s">
        <v>192</v>
      </c>
      <c r="E510" s="230" t="s">
        <v>922</v>
      </c>
      <c r="F510" s="231" t="s">
        <v>923</v>
      </c>
      <c r="G510" s="232" t="s">
        <v>262</v>
      </c>
      <c r="H510" s="233">
        <v>1606.423</v>
      </c>
      <c r="I510" s="234"/>
      <c r="J510" s="235">
        <f>ROUND(I510*H510,2)</f>
        <v>0</v>
      </c>
      <c r="K510" s="231" t="s">
        <v>196</v>
      </c>
      <c r="L510" s="46"/>
      <c r="M510" s="236" t="s">
        <v>1</v>
      </c>
      <c r="N510" s="237" t="s">
        <v>48</v>
      </c>
      <c r="O510" s="93"/>
      <c r="P510" s="238">
        <f>O510*H510</f>
        <v>0</v>
      </c>
      <c r="Q510" s="238">
        <v>0</v>
      </c>
      <c r="R510" s="238">
        <f>Q510*H510</f>
        <v>0</v>
      </c>
      <c r="S510" s="238">
        <v>0</v>
      </c>
      <c r="T510" s="239">
        <f>S510*H510</f>
        <v>0</v>
      </c>
      <c r="U510" s="40"/>
      <c r="V510" s="40"/>
      <c r="W510" s="40"/>
      <c r="X510" s="40"/>
      <c r="Y510" s="40"/>
      <c r="Z510" s="40"/>
      <c r="AA510" s="40"/>
      <c r="AB510" s="40"/>
      <c r="AC510" s="40"/>
      <c r="AD510" s="40"/>
      <c r="AE510" s="40"/>
      <c r="AR510" s="240" t="s">
        <v>211</v>
      </c>
      <c r="AT510" s="240" t="s">
        <v>192</v>
      </c>
      <c r="AU510" s="240" t="s">
        <v>93</v>
      </c>
      <c r="AY510" s="18" t="s">
        <v>189</v>
      </c>
      <c r="BE510" s="241">
        <f>IF(N510="základní",J510,0)</f>
        <v>0</v>
      </c>
      <c r="BF510" s="241">
        <f>IF(N510="snížená",J510,0)</f>
        <v>0</v>
      </c>
      <c r="BG510" s="241">
        <f>IF(N510="zákl. přenesená",J510,0)</f>
        <v>0</v>
      </c>
      <c r="BH510" s="241">
        <f>IF(N510="sníž. přenesená",J510,0)</f>
        <v>0</v>
      </c>
      <c r="BI510" s="241">
        <f>IF(N510="nulová",J510,0)</f>
        <v>0</v>
      </c>
      <c r="BJ510" s="18" t="s">
        <v>91</v>
      </c>
      <c r="BK510" s="241">
        <f>ROUND(I510*H510,2)</f>
        <v>0</v>
      </c>
      <c r="BL510" s="18" t="s">
        <v>211</v>
      </c>
      <c r="BM510" s="240" t="s">
        <v>924</v>
      </c>
    </row>
    <row r="511" s="14" customFormat="1">
      <c r="A511" s="14"/>
      <c r="B511" s="265"/>
      <c r="C511" s="266"/>
      <c r="D511" s="242" t="s">
        <v>277</v>
      </c>
      <c r="E511" s="267" t="s">
        <v>1</v>
      </c>
      <c r="F511" s="268" t="s">
        <v>805</v>
      </c>
      <c r="G511" s="266"/>
      <c r="H511" s="267" t="s">
        <v>1</v>
      </c>
      <c r="I511" s="269"/>
      <c r="J511" s="266"/>
      <c r="K511" s="266"/>
      <c r="L511" s="270"/>
      <c r="M511" s="271"/>
      <c r="N511" s="272"/>
      <c r="O511" s="272"/>
      <c r="P511" s="272"/>
      <c r="Q511" s="272"/>
      <c r="R511" s="272"/>
      <c r="S511" s="272"/>
      <c r="T511" s="273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T511" s="274" t="s">
        <v>277</v>
      </c>
      <c r="AU511" s="274" t="s">
        <v>93</v>
      </c>
      <c r="AV511" s="14" t="s">
        <v>91</v>
      </c>
      <c r="AW511" s="14" t="s">
        <v>38</v>
      </c>
      <c r="AX511" s="14" t="s">
        <v>83</v>
      </c>
      <c r="AY511" s="274" t="s">
        <v>189</v>
      </c>
    </row>
    <row r="512" s="14" customFormat="1">
      <c r="A512" s="14"/>
      <c r="B512" s="265"/>
      <c r="C512" s="266"/>
      <c r="D512" s="242" t="s">
        <v>277</v>
      </c>
      <c r="E512" s="267" t="s">
        <v>1</v>
      </c>
      <c r="F512" s="268" t="s">
        <v>908</v>
      </c>
      <c r="G512" s="266"/>
      <c r="H512" s="267" t="s">
        <v>1</v>
      </c>
      <c r="I512" s="269"/>
      <c r="J512" s="266"/>
      <c r="K512" s="266"/>
      <c r="L512" s="270"/>
      <c r="M512" s="271"/>
      <c r="N512" s="272"/>
      <c r="O512" s="272"/>
      <c r="P512" s="272"/>
      <c r="Q512" s="272"/>
      <c r="R512" s="272"/>
      <c r="S512" s="272"/>
      <c r="T512" s="273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T512" s="274" t="s">
        <v>277</v>
      </c>
      <c r="AU512" s="274" t="s">
        <v>93</v>
      </c>
      <c r="AV512" s="14" t="s">
        <v>91</v>
      </c>
      <c r="AW512" s="14" t="s">
        <v>38</v>
      </c>
      <c r="AX512" s="14" t="s">
        <v>83</v>
      </c>
      <c r="AY512" s="274" t="s">
        <v>189</v>
      </c>
    </row>
    <row r="513" s="13" customFormat="1">
      <c r="A513" s="13"/>
      <c r="B513" s="251"/>
      <c r="C513" s="252"/>
      <c r="D513" s="242" t="s">
        <v>277</v>
      </c>
      <c r="E513" s="275" t="s">
        <v>1</v>
      </c>
      <c r="F513" s="253" t="s">
        <v>909</v>
      </c>
      <c r="G513" s="252"/>
      <c r="H513" s="254">
        <v>620.44100000000003</v>
      </c>
      <c r="I513" s="255"/>
      <c r="J513" s="252"/>
      <c r="K513" s="252"/>
      <c r="L513" s="256"/>
      <c r="M513" s="257"/>
      <c r="N513" s="258"/>
      <c r="O513" s="258"/>
      <c r="P513" s="258"/>
      <c r="Q513" s="258"/>
      <c r="R513" s="258"/>
      <c r="S513" s="258"/>
      <c r="T513" s="259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T513" s="260" t="s">
        <v>277</v>
      </c>
      <c r="AU513" s="260" t="s">
        <v>93</v>
      </c>
      <c r="AV513" s="13" t="s">
        <v>93</v>
      </c>
      <c r="AW513" s="13" t="s">
        <v>38</v>
      </c>
      <c r="AX513" s="13" t="s">
        <v>83</v>
      </c>
      <c r="AY513" s="260" t="s">
        <v>189</v>
      </c>
    </row>
    <row r="514" s="13" customFormat="1">
      <c r="A514" s="13"/>
      <c r="B514" s="251"/>
      <c r="C514" s="252"/>
      <c r="D514" s="242" t="s">
        <v>277</v>
      </c>
      <c r="E514" s="275" t="s">
        <v>1</v>
      </c>
      <c r="F514" s="253" t="s">
        <v>910</v>
      </c>
      <c r="G514" s="252"/>
      <c r="H514" s="254">
        <v>718.24199999999996</v>
      </c>
      <c r="I514" s="255"/>
      <c r="J514" s="252"/>
      <c r="K514" s="252"/>
      <c r="L514" s="256"/>
      <c r="M514" s="257"/>
      <c r="N514" s="258"/>
      <c r="O514" s="258"/>
      <c r="P514" s="258"/>
      <c r="Q514" s="258"/>
      <c r="R514" s="258"/>
      <c r="S514" s="258"/>
      <c r="T514" s="259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T514" s="260" t="s">
        <v>277</v>
      </c>
      <c r="AU514" s="260" t="s">
        <v>93</v>
      </c>
      <c r="AV514" s="13" t="s">
        <v>93</v>
      </c>
      <c r="AW514" s="13" t="s">
        <v>38</v>
      </c>
      <c r="AX514" s="13" t="s">
        <v>83</v>
      </c>
      <c r="AY514" s="260" t="s">
        <v>189</v>
      </c>
    </row>
    <row r="515" s="16" customFormat="1">
      <c r="A515" s="16"/>
      <c r="B515" s="297"/>
      <c r="C515" s="298"/>
      <c r="D515" s="242" t="s">
        <v>277</v>
      </c>
      <c r="E515" s="299" t="s">
        <v>1</v>
      </c>
      <c r="F515" s="300" t="s">
        <v>426</v>
      </c>
      <c r="G515" s="298"/>
      <c r="H515" s="301">
        <v>1338.683</v>
      </c>
      <c r="I515" s="302"/>
      <c r="J515" s="298"/>
      <c r="K515" s="298"/>
      <c r="L515" s="303"/>
      <c r="M515" s="304"/>
      <c r="N515" s="305"/>
      <c r="O515" s="305"/>
      <c r="P515" s="305"/>
      <c r="Q515" s="305"/>
      <c r="R515" s="305"/>
      <c r="S515" s="305"/>
      <c r="T515" s="306"/>
      <c r="U515" s="16"/>
      <c r="V515" s="16"/>
      <c r="W515" s="16"/>
      <c r="X515" s="16"/>
      <c r="Y515" s="16"/>
      <c r="Z515" s="16"/>
      <c r="AA515" s="16"/>
      <c r="AB515" s="16"/>
      <c r="AC515" s="16"/>
      <c r="AD515" s="16"/>
      <c r="AE515" s="16"/>
      <c r="AT515" s="307" t="s">
        <v>277</v>
      </c>
      <c r="AU515" s="307" t="s">
        <v>93</v>
      </c>
      <c r="AV515" s="16" t="s">
        <v>109</v>
      </c>
      <c r="AW515" s="16" t="s">
        <v>38</v>
      </c>
      <c r="AX515" s="16" t="s">
        <v>83</v>
      </c>
      <c r="AY515" s="307" t="s">
        <v>189</v>
      </c>
    </row>
    <row r="516" s="13" customFormat="1">
      <c r="A516" s="13"/>
      <c r="B516" s="251"/>
      <c r="C516" s="252"/>
      <c r="D516" s="242" t="s">
        <v>277</v>
      </c>
      <c r="E516" s="275" t="s">
        <v>1</v>
      </c>
      <c r="F516" s="253" t="s">
        <v>911</v>
      </c>
      <c r="G516" s="252"/>
      <c r="H516" s="254">
        <v>267.74000000000001</v>
      </c>
      <c r="I516" s="255"/>
      <c r="J516" s="252"/>
      <c r="K516" s="252"/>
      <c r="L516" s="256"/>
      <c r="M516" s="257"/>
      <c r="N516" s="258"/>
      <c r="O516" s="258"/>
      <c r="P516" s="258"/>
      <c r="Q516" s="258"/>
      <c r="R516" s="258"/>
      <c r="S516" s="258"/>
      <c r="T516" s="259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T516" s="260" t="s">
        <v>277</v>
      </c>
      <c r="AU516" s="260" t="s">
        <v>93</v>
      </c>
      <c r="AV516" s="13" t="s">
        <v>93</v>
      </c>
      <c r="AW516" s="13" t="s">
        <v>38</v>
      </c>
      <c r="AX516" s="13" t="s">
        <v>83</v>
      </c>
      <c r="AY516" s="260" t="s">
        <v>189</v>
      </c>
    </row>
    <row r="517" s="15" customFormat="1">
      <c r="A517" s="15"/>
      <c r="B517" s="276"/>
      <c r="C517" s="277"/>
      <c r="D517" s="242" t="s">
        <v>277</v>
      </c>
      <c r="E517" s="278" t="s">
        <v>1</v>
      </c>
      <c r="F517" s="279" t="s">
        <v>354</v>
      </c>
      <c r="G517" s="277"/>
      <c r="H517" s="280">
        <v>1606.423</v>
      </c>
      <c r="I517" s="281"/>
      <c r="J517" s="277"/>
      <c r="K517" s="277"/>
      <c r="L517" s="282"/>
      <c r="M517" s="283"/>
      <c r="N517" s="284"/>
      <c r="O517" s="284"/>
      <c r="P517" s="284"/>
      <c r="Q517" s="284"/>
      <c r="R517" s="284"/>
      <c r="S517" s="284"/>
      <c r="T517" s="285"/>
      <c r="U517" s="15"/>
      <c r="V517" s="15"/>
      <c r="W517" s="15"/>
      <c r="X517" s="15"/>
      <c r="Y517" s="15"/>
      <c r="Z517" s="15"/>
      <c r="AA517" s="15"/>
      <c r="AB517" s="15"/>
      <c r="AC517" s="15"/>
      <c r="AD517" s="15"/>
      <c r="AE517" s="15"/>
      <c r="AT517" s="286" t="s">
        <v>277</v>
      </c>
      <c r="AU517" s="286" t="s">
        <v>93</v>
      </c>
      <c r="AV517" s="15" t="s">
        <v>211</v>
      </c>
      <c r="AW517" s="15" t="s">
        <v>38</v>
      </c>
      <c r="AX517" s="15" t="s">
        <v>91</v>
      </c>
      <c r="AY517" s="286" t="s">
        <v>189</v>
      </c>
    </row>
    <row r="518" s="2" customFormat="1" ht="16.5" customHeight="1">
      <c r="A518" s="40"/>
      <c r="B518" s="41"/>
      <c r="C518" s="229" t="s">
        <v>925</v>
      </c>
      <c r="D518" s="229" t="s">
        <v>192</v>
      </c>
      <c r="E518" s="230" t="s">
        <v>926</v>
      </c>
      <c r="F518" s="231" t="s">
        <v>927</v>
      </c>
      <c r="G518" s="232" t="s">
        <v>262</v>
      </c>
      <c r="H518" s="233">
        <v>144578.07000000001</v>
      </c>
      <c r="I518" s="234"/>
      <c r="J518" s="235">
        <f>ROUND(I518*H518,2)</f>
        <v>0</v>
      </c>
      <c r="K518" s="231" t="s">
        <v>196</v>
      </c>
      <c r="L518" s="46"/>
      <c r="M518" s="236" t="s">
        <v>1</v>
      </c>
      <c r="N518" s="237" t="s">
        <v>48</v>
      </c>
      <c r="O518" s="93"/>
      <c r="P518" s="238">
        <f>O518*H518</f>
        <v>0</v>
      </c>
      <c r="Q518" s="238">
        <v>0</v>
      </c>
      <c r="R518" s="238">
        <f>Q518*H518</f>
        <v>0</v>
      </c>
      <c r="S518" s="238">
        <v>0</v>
      </c>
      <c r="T518" s="239">
        <f>S518*H518</f>
        <v>0</v>
      </c>
      <c r="U518" s="40"/>
      <c r="V518" s="40"/>
      <c r="W518" s="40"/>
      <c r="X518" s="40"/>
      <c r="Y518" s="40"/>
      <c r="Z518" s="40"/>
      <c r="AA518" s="40"/>
      <c r="AB518" s="40"/>
      <c r="AC518" s="40"/>
      <c r="AD518" s="40"/>
      <c r="AE518" s="40"/>
      <c r="AR518" s="240" t="s">
        <v>211</v>
      </c>
      <c r="AT518" s="240" t="s">
        <v>192</v>
      </c>
      <c r="AU518" s="240" t="s">
        <v>93</v>
      </c>
      <c r="AY518" s="18" t="s">
        <v>189</v>
      </c>
      <c r="BE518" s="241">
        <f>IF(N518="základní",J518,0)</f>
        <v>0</v>
      </c>
      <c r="BF518" s="241">
        <f>IF(N518="snížená",J518,0)</f>
        <v>0</v>
      </c>
      <c r="BG518" s="241">
        <f>IF(N518="zákl. přenesená",J518,0)</f>
        <v>0</v>
      </c>
      <c r="BH518" s="241">
        <f>IF(N518="sníž. přenesená",J518,0)</f>
        <v>0</v>
      </c>
      <c r="BI518" s="241">
        <f>IF(N518="nulová",J518,0)</f>
        <v>0</v>
      </c>
      <c r="BJ518" s="18" t="s">
        <v>91</v>
      </c>
      <c r="BK518" s="241">
        <f>ROUND(I518*H518,2)</f>
        <v>0</v>
      </c>
      <c r="BL518" s="18" t="s">
        <v>211</v>
      </c>
      <c r="BM518" s="240" t="s">
        <v>928</v>
      </c>
    </row>
    <row r="519" s="13" customFormat="1">
      <c r="A519" s="13"/>
      <c r="B519" s="251"/>
      <c r="C519" s="252"/>
      <c r="D519" s="242" t="s">
        <v>277</v>
      </c>
      <c r="E519" s="252"/>
      <c r="F519" s="253" t="s">
        <v>916</v>
      </c>
      <c r="G519" s="252"/>
      <c r="H519" s="254">
        <v>144578.07000000001</v>
      </c>
      <c r="I519" s="255"/>
      <c r="J519" s="252"/>
      <c r="K519" s="252"/>
      <c r="L519" s="256"/>
      <c r="M519" s="257"/>
      <c r="N519" s="258"/>
      <c r="O519" s="258"/>
      <c r="P519" s="258"/>
      <c r="Q519" s="258"/>
      <c r="R519" s="258"/>
      <c r="S519" s="258"/>
      <c r="T519" s="259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T519" s="260" t="s">
        <v>277</v>
      </c>
      <c r="AU519" s="260" t="s">
        <v>93</v>
      </c>
      <c r="AV519" s="13" t="s">
        <v>93</v>
      </c>
      <c r="AW519" s="13" t="s">
        <v>4</v>
      </c>
      <c r="AX519" s="13" t="s">
        <v>91</v>
      </c>
      <c r="AY519" s="260" t="s">
        <v>189</v>
      </c>
    </row>
    <row r="520" s="2" customFormat="1" ht="16.5" customHeight="1">
      <c r="A520" s="40"/>
      <c r="B520" s="41"/>
      <c r="C520" s="229" t="s">
        <v>929</v>
      </c>
      <c r="D520" s="229" t="s">
        <v>192</v>
      </c>
      <c r="E520" s="230" t="s">
        <v>930</v>
      </c>
      <c r="F520" s="231" t="s">
        <v>931</v>
      </c>
      <c r="G520" s="232" t="s">
        <v>262</v>
      </c>
      <c r="H520" s="233">
        <v>1606.423</v>
      </c>
      <c r="I520" s="234"/>
      <c r="J520" s="235">
        <f>ROUND(I520*H520,2)</f>
        <v>0</v>
      </c>
      <c r="K520" s="231" t="s">
        <v>196</v>
      </c>
      <c r="L520" s="46"/>
      <c r="M520" s="236" t="s">
        <v>1</v>
      </c>
      <c r="N520" s="237" t="s">
        <v>48</v>
      </c>
      <c r="O520" s="93"/>
      <c r="P520" s="238">
        <f>O520*H520</f>
        <v>0</v>
      </c>
      <c r="Q520" s="238">
        <v>0</v>
      </c>
      <c r="R520" s="238">
        <f>Q520*H520</f>
        <v>0</v>
      </c>
      <c r="S520" s="238">
        <v>0</v>
      </c>
      <c r="T520" s="239">
        <f>S520*H520</f>
        <v>0</v>
      </c>
      <c r="U520" s="40"/>
      <c r="V520" s="40"/>
      <c r="W520" s="40"/>
      <c r="X520" s="40"/>
      <c r="Y520" s="40"/>
      <c r="Z520" s="40"/>
      <c r="AA520" s="40"/>
      <c r="AB520" s="40"/>
      <c r="AC520" s="40"/>
      <c r="AD520" s="40"/>
      <c r="AE520" s="40"/>
      <c r="AR520" s="240" t="s">
        <v>211</v>
      </c>
      <c r="AT520" s="240" t="s">
        <v>192</v>
      </c>
      <c r="AU520" s="240" t="s">
        <v>93</v>
      </c>
      <c r="AY520" s="18" t="s">
        <v>189</v>
      </c>
      <c r="BE520" s="241">
        <f>IF(N520="základní",J520,0)</f>
        <v>0</v>
      </c>
      <c r="BF520" s="241">
        <f>IF(N520="snížená",J520,0)</f>
        <v>0</v>
      </c>
      <c r="BG520" s="241">
        <f>IF(N520="zákl. přenesená",J520,0)</f>
        <v>0</v>
      </c>
      <c r="BH520" s="241">
        <f>IF(N520="sníž. přenesená",J520,0)</f>
        <v>0</v>
      </c>
      <c r="BI520" s="241">
        <f>IF(N520="nulová",J520,0)</f>
        <v>0</v>
      </c>
      <c r="BJ520" s="18" t="s">
        <v>91</v>
      </c>
      <c r="BK520" s="241">
        <f>ROUND(I520*H520,2)</f>
        <v>0</v>
      </c>
      <c r="BL520" s="18" t="s">
        <v>211</v>
      </c>
      <c r="BM520" s="240" t="s">
        <v>932</v>
      </c>
    </row>
    <row r="521" s="14" customFormat="1">
      <c r="A521" s="14"/>
      <c r="B521" s="265"/>
      <c r="C521" s="266"/>
      <c r="D521" s="242" t="s">
        <v>277</v>
      </c>
      <c r="E521" s="267" t="s">
        <v>1</v>
      </c>
      <c r="F521" s="268" t="s">
        <v>805</v>
      </c>
      <c r="G521" s="266"/>
      <c r="H521" s="267" t="s">
        <v>1</v>
      </c>
      <c r="I521" s="269"/>
      <c r="J521" s="266"/>
      <c r="K521" s="266"/>
      <c r="L521" s="270"/>
      <c r="M521" s="271"/>
      <c r="N521" s="272"/>
      <c r="O521" s="272"/>
      <c r="P521" s="272"/>
      <c r="Q521" s="272"/>
      <c r="R521" s="272"/>
      <c r="S521" s="272"/>
      <c r="T521" s="273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T521" s="274" t="s">
        <v>277</v>
      </c>
      <c r="AU521" s="274" t="s">
        <v>93</v>
      </c>
      <c r="AV521" s="14" t="s">
        <v>91</v>
      </c>
      <c r="AW521" s="14" t="s">
        <v>38</v>
      </c>
      <c r="AX521" s="14" t="s">
        <v>83</v>
      </c>
      <c r="AY521" s="274" t="s">
        <v>189</v>
      </c>
    </row>
    <row r="522" s="14" customFormat="1">
      <c r="A522" s="14"/>
      <c r="B522" s="265"/>
      <c r="C522" s="266"/>
      <c r="D522" s="242" t="s">
        <v>277</v>
      </c>
      <c r="E522" s="267" t="s">
        <v>1</v>
      </c>
      <c r="F522" s="268" t="s">
        <v>908</v>
      </c>
      <c r="G522" s="266"/>
      <c r="H522" s="267" t="s">
        <v>1</v>
      </c>
      <c r="I522" s="269"/>
      <c r="J522" s="266"/>
      <c r="K522" s="266"/>
      <c r="L522" s="270"/>
      <c r="M522" s="271"/>
      <c r="N522" s="272"/>
      <c r="O522" s="272"/>
      <c r="P522" s="272"/>
      <c r="Q522" s="272"/>
      <c r="R522" s="272"/>
      <c r="S522" s="272"/>
      <c r="T522" s="273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T522" s="274" t="s">
        <v>277</v>
      </c>
      <c r="AU522" s="274" t="s">
        <v>93</v>
      </c>
      <c r="AV522" s="14" t="s">
        <v>91</v>
      </c>
      <c r="AW522" s="14" t="s">
        <v>38</v>
      </c>
      <c r="AX522" s="14" t="s">
        <v>83</v>
      </c>
      <c r="AY522" s="274" t="s">
        <v>189</v>
      </c>
    </row>
    <row r="523" s="13" customFormat="1">
      <c r="A523" s="13"/>
      <c r="B523" s="251"/>
      <c r="C523" s="252"/>
      <c r="D523" s="242" t="s">
        <v>277</v>
      </c>
      <c r="E523" s="275" t="s">
        <v>1</v>
      </c>
      <c r="F523" s="253" t="s">
        <v>909</v>
      </c>
      <c r="G523" s="252"/>
      <c r="H523" s="254">
        <v>620.44100000000003</v>
      </c>
      <c r="I523" s="255"/>
      <c r="J523" s="252"/>
      <c r="K523" s="252"/>
      <c r="L523" s="256"/>
      <c r="M523" s="257"/>
      <c r="N523" s="258"/>
      <c r="O523" s="258"/>
      <c r="P523" s="258"/>
      <c r="Q523" s="258"/>
      <c r="R523" s="258"/>
      <c r="S523" s="258"/>
      <c r="T523" s="259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260" t="s">
        <v>277</v>
      </c>
      <c r="AU523" s="260" t="s">
        <v>93</v>
      </c>
      <c r="AV523" s="13" t="s">
        <v>93</v>
      </c>
      <c r="AW523" s="13" t="s">
        <v>38</v>
      </c>
      <c r="AX523" s="13" t="s">
        <v>83</v>
      </c>
      <c r="AY523" s="260" t="s">
        <v>189</v>
      </c>
    </row>
    <row r="524" s="13" customFormat="1">
      <c r="A524" s="13"/>
      <c r="B524" s="251"/>
      <c r="C524" s="252"/>
      <c r="D524" s="242" t="s">
        <v>277</v>
      </c>
      <c r="E524" s="275" t="s">
        <v>1</v>
      </c>
      <c r="F524" s="253" t="s">
        <v>910</v>
      </c>
      <c r="G524" s="252"/>
      <c r="H524" s="254">
        <v>718.24199999999996</v>
      </c>
      <c r="I524" s="255"/>
      <c r="J524" s="252"/>
      <c r="K524" s="252"/>
      <c r="L524" s="256"/>
      <c r="M524" s="257"/>
      <c r="N524" s="258"/>
      <c r="O524" s="258"/>
      <c r="P524" s="258"/>
      <c r="Q524" s="258"/>
      <c r="R524" s="258"/>
      <c r="S524" s="258"/>
      <c r="T524" s="259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T524" s="260" t="s">
        <v>277</v>
      </c>
      <c r="AU524" s="260" t="s">
        <v>93</v>
      </c>
      <c r="AV524" s="13" t="s">
        <v>93</v>
      </c>
      <c r="AW524" s="13" t="s">
        <v>38</v>
      </c>
      <c r="AX524" s="13" t="s">
        <v>83</v>
      </c>
      <c r="AY524" s="260" t="s">
        <v>189</v>
      </c>
    </row>
    <row r="525" s="16" customFormat="1">
      <c r="A525" s="16"/>
      <c r="B525" s="297"/>
      <c r="C525" s="298"/>
      <c r="D525" s="242" t="s">
        <v>277</v>
      </c>
      <c r="E525" s="299" t="s">
        <v>1</v>
      </c>
      <c r="F525" s="300" t="s">
        <v>426</v>
      </c>
      <c r="G525" s="298"/>
      <c r="H525" s="301">
        <v>1338.683</v>
      </c>
      <c r="I525" s="302"/>
      <c r="J525" s="298"/>
      <c r="K525" s="298"/>
      <c r="L525" s="303"/>
      <c r="M525" s="304"/>
      <c r="N525" s="305"/>
      <c r="O525" s="305"/>
      <c r="P525" s="305"/>
      <c r="Q525" s="305"/>
      <c r="R525" s="305"/>
      <c r="S525" s="305"/>
      <c r="T525" s="306"/>
      <c r="U525" s="16"/>
      <c r="V525" s="16"/>
      <c r="W525" s="16"/>
      <c r="X525" s="16"/>
      <c r="Y525" s="16"/>
      <c r="Z525" s="16"/>
      <c r="AA525" s="16"/>
      <c r="AB525" s="16"/>
      <c r="AC525" s="16"/>
      <c r="AD525" s="16"/>
      <c r="AE525" s="16"/>
      <c r="AT525" s="307" t="s">
        <v>277</v>
      </c>
      <c r="AU525" s="307" t="s">
        <v>93</v>
      </c>
      <c r="AV525" s="16" t="s">
        <v>109</v>
      </c>
      <c r="AW525" s="16" t="s">
        <v>38</v>
      </c>
      <c r="AX525" s="16" t="s">
        <v>83</v>
      </c>
      <c r="AY525" s="307" t="s">
        <v>189</v>
      </c>
    </row>
    <row r="526" s="13" customFormat="1">
      <c r="A526" s="13"/>
      <c r="B526" s="251"/>
      <c r="C526" s="252"/>
      <c r="D526" s="242" t="s">
        <v>277</v>
      </c>
      <c r="E526" s="275" t="s">
        <v>1</v>
      </c>
      <c r="F526" s="253" t="s">
        <v>911</v>
      </c>
      <c r="G526" s="252"/>
      <c r="H526" s="254">
        <v>267.74000000000001</v>
      </c>
      <c r="I526" s="255"/>
      <c r="J526" s="252"/>
      <c r="K526" s="252"/>
      <c r="L526" s="256"/>
      <c r="M526" s="257"/>
      <c r="N526" s="258"/>
      <c r="O526" s="258"/>
      <c r="P526" s="258"/>
      <c r="Q526" s="258"/>
      <c r="R526" s="258"/>
      <c r="S526" s="258"/>
      <c r="T526" s="259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T526" s="260" t="s">
        <v>277</v>
      </c>
      <c r="AU526" s="260" t="s">
        <v>93</v>
      </c>
      <c r="AV526" s="13" t="s">
        <v>93</v>
      </c>
      <c r="AW526" s="13" t="s">
        <v>38</v>
      </c>
      <c r="AX526" s="13" t="s">
        <v>83</v>
      </c>
      <c r="AY526" s="260" t="s">
        <v>189</v>
      </c>
    </row>
    <row r="527" s="15" customFormat="1">
      <c r="A527" s="15"/>
      <c r="B527" s="276"/>
      <c r="C527" s="277"/>
      <c r="D527" s="242" t="s">
        <v>277</v>
      </c>
      <c r="E527" s="278" t="s">
        <v>1</v>
      </c>
      <c r="F527" s="279" t="s">
        <v>354</v>
      </c>
      <c r="G527" s="277"/>
      <c r="H527" s="280">
        <v>1606.423</v>
      </c>
      <c r="I527" s="281"/>
      <c r="J527" s="277"/>
      <c r="K527" s="277"/>
      <c r="L527" s="282"/>
      <c r="M527" s="283"/>
      <c r="N527" s="284"/>
      <c r="O527" s="284"/>
      <c r="P527" s="284"/>
      <c r="Q527" s="284"/>
      <c r="R527" s="284"/>
      <c r="S527" s="284"/>
      <c r="T527" s="285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  <c r="AE527" s="15"/>
      <c r="AT527" s="286" t="s">
        <v>277</v>
      </c>
      <c r="AU527" s="286" t="s">
        <v>93</v>
      </c>
      <c r="AV527" s="15" t="s">
        <v>211</v>
      </c>
      <c r="AW527" s="15" t="s">
        <v>38</v>
      </c>
      <c r="AX527" s="15" t="s">
        <v>91</v>
      </c>
      <c r="AY527" s="286" t="s">
        <v>189</v>
      </c>
    </row>
    <row r="528" s="2" customFormat="1" ht="16.5" customHeight="1">
      <c r="A528" s="40"/>
      <c r="B528" s="41"/>
      <c r="C528" s="229" t="s">
        <v>933</v>
      </c>
      <c r="D528" s="229" t="s">
        <v>192</v>
      </c>
      <c r="E528" s="230" t="s">
        <v>934</v>
      </c>
      <c r="F528" s="231" t="s">
        <v>935</v>
      </c>
      <c r="G528" s="232" t="s">
        <v>195</v>
      </c>
      <c r="H528" s="233">
        <v>1</v>
      </c>
      <c r="I528" s="234"/>
      <c r="J528" s="235">
        <f>ROUND(I528*H528,2)</f>
        <v>0</v>
      </c>
      <c r="K528" s="231" t="s">
        <v>303</v>
      </c>
      <c r="L528" s="46"/>
      <c r="M528" s="236" t="s">
        <v>1</v>
      </c>
      <c r="N528" s="237" t="s">
        <v>48</v>
      </c>
      <c r="O528" s="93"/>
      <c r="P528" s="238">
        <f>O528*H528</f>
        <v>0</v>
      </c>
      <c r="Q528" s="238">
        <v>0</v>
      </c>
      <c r="R528" s="238">
        <f>Q528*H528</f>
        <v>0</v>
      </c>
      <c r="S528" s="238">
        <v>0</v>
      </c>
      <c r="T528" s="239">
        <f>S528*H528</f>
        <v>0</v>
      </c>
      <c r="U528" s="40"/>
      <c r="V528" s="40"/>
      <c r="W528" s="40"/>
      <c r="X528" s="40"/>
      <c r="Y528" s="40"/>
      <c r="Z528" s="40"/>
      <c r="AA528" s="40"/>
      <c r="AB528" s="40"/>
      <c r="AC528" s="40"/>
      <c r="AD528" s="40"/>
      <c r="AE528" s="40"/>
      <c r="AR528" s="240" t="s">
        <v>211</v>
      </c>
      <c r="AT528" s="240" t="s">
        <v>192</v>
      </c>
      <c r="AU528" s="240" t="s">
        <v>93</v>
      </c>
      <c r="AY528" s="18" t="s">
        <v>189</v>
      </c>
      <c r="BE528" s="241">
        <f>IF(N528="základní",J528,0)</f>
        <v>0</v>
      </c>
      <c r="BF528" s="241">
        <f>IF(N528="snížená",J528,0)</f>
        <v>0</v>
      </c>
      <c r="BG528" s="241">
        <f>IF(N528="zákl. přenesená",J528,0)</f>
        <v>0</v>
      </c>
      <c r="BH528" s="241">
        <f>IF(N528="sníž. přenesená",J528,0)</f>
        <v>0</v>
      </c>
      <c r="BI528" s="241">
        <f>IF(N528="nulová",J528,0)</f>
        <v>0</v>
      </c>
      <c r="BJ528" s="18" t="s">
        <v>91</v>
      </c>
      <c r="BK528" s="241">
        <f>ROUND(I528*H528,2)</f>
        <v>0</v>
      </c>
      <c r="BL528" s="18" t="s">
        <v>211</v>
      </c>
      <c r="BM528" s="240" t="s">
        <v>936</v>
      </c>
    </row>
    <row r="529" s="2" customFormat="1">
      <c r="A529" s="40"/>
      <c r="B529" s="41"/>
      <c r="C529" s="42"/>
      <c r="D529" s="242" t="s">
        <v>199</v>
      </c>
      <c r="E529" s="42"/>
      <c r="F529" s="243" t="s">
        <v>937</v>
      </c>
      <c r="G529" s="42"/>
      <c r="H529" s="42"/>
      <c r="I529" s="244"/>
      <c r="J529" s="42"/>
      <c r="K529" s="42"/>
      <c r="L529" s="46"/>
      <c r="M529" s="245"/>
      <c r="N529" s="246"/>
      <c r="O529" s="93"/>
      <c r="P529" s="93"/>
      <c r="Q529" s="93"/>
      <c r="R529" s="93"/>
      <c r="S529" s="93"/>
      <c r="T529" s="94"/>
      <c r="U529" s="40"/>
      <c r="V529" s="40"/>
      <c r="W529" s="40"/>
      <c r="X529" s="40"/>
      <c r="Y529" s="40"/>
      <c r="Z529" s="40"/>
      <c r="AA529" s="40"/>
      <c r="AB529" s="40"/>
      <c r="AC529" s="40"/>
      <c r="AD529" s="40"/>
      <c r="AE529" s="40"/>
      <c r="AT529" s="18" t="s">
        <v>199</v>
      </c>
      <c r="AU529" s="18" t="s">
        <v>93</v>
      </c>
    </row>
    <row r="530" s="2" customFormat="1" ht="21.75" customHeight="1">
      <c r="A530" s="40"/>
      <c r="B530" s="41"/>
      <c r="C530" s="229" t="s">
        <v>938</v>
      </c>
      <c r="D530" s="229" t="s">
        <v>192</v>
      </c>
      <c r="E530" s="230" t="s">
        <v>939</v>
      </c>
      <c r="F530" s="231" t="s">
        <v>940</v>
      </c>
      <c r="G530" s="232" t="s">
        <v>262</v>
      </c>
      <c r="H530" s="233">
        <v>652.5</v>
      </c>
      <c r="I530" s="234"/>
      <c r="J530" s="235">
        <f>ROUND(I530*H530,2)</f>
        <v>0</v>
      </c>
      <c r="K530" s="231" t="s">
        <v>196</v>
      </c>
      <c r="L530" s="46"/>
      <c r="M530" s="236" t="s">
        <v>1</v>
      </c>
      <c r="N530" s="237" t="s">
        <v>48</v>
      </c>
      <c r="O530" s="93"/>
      <c r="P530" s="238">
        <f>O530*H530</f>
        <v>0</v>
      </c>
      <c r="Q530" s="238">
        <v>0.00021000000000000001</v>
      </c>
      <c r="R530" s="238">
        <f>Q530*H530</f>
        <v>0.13702500000000001</v>
      </c>
      <c r="S530" s="238">
        <v>0</v>
      </c>
      <c r="T530" s="239">
        <f>S530*H530</f>
        <v>0</v>
      </c>
      <c r="U530" s="40"/>
      <c r="V530" s="40"/>
      <c r="W530" s="40"/>
      <c r="X530" s="40"/>
      <c r="Y530" s="40"/>
      <c r="Z530" s="40"/>
      <c r="AA530" s="40"/>
      <c r="AB530" s="40"/>
      <c r="AC530" s="40"/>
      <c r="AD530" s="40"/>
      <c r="AE530" s="40"/>
      <c r="AR530" s="240" t="s">
        <v>211</v>
      </c>
      <c r="AT530" s="240" t="s">
        <v>192</v>
      </c>
      <c r="AU530" s="240" t="s">
        <v>93</v>
      </c>
      <c r="AY530" s="18" t="s">
        <v>189</v>
      </c>
      <c r="BE530" s="241">
        <f>IF(N530="základní",J530,0)</f>
        <v>0</v>
      </c>
      <c r="BF530" s="241">
        <f>IF(N530="snížená",J530,0)</f>
        <v>0</v>
      </c>
      <c r="BG530" s="241">
        <f>IF(N530="zákl. přenesená",J530,0)</f>
        <v>0</v>
      </c>
      <c r="BH530" s="241">
        <f>IF(N530="sníž. přenesená",J530,0)</f>
        <v>0</v>
      </c>
      <c r="BI530" s="241">
        <f>IF(N530="nulová",J530,0)</f>
        <v>0</v>
      </c>
      <c r="BJ530" s="18" t="s">
        <v>91</v>
      </c>
      <c r="BK530" s="241">
        <f>ROUND(I530*H530,2)</f>
        <v>0</v>
      </c>
      <c r="BL530" s="18" t="s">
        <v>211</v>
      </c>
      <c r="BM530" s="240" t="s">
        <v>941</v>
      </c>
    </row>
    <row r="531" s="14" customFormat="1">
      <c r="A531" s="14"/>
      <c r="B531" s="265"/>
      <c r="C531" s="266"/>
      <c r="D531" s="242" t="s">
        <v>277</v>
      </c>
      <c r="E531" s="267" t="s">
        <v>1</v>
      </c>
      <c r="F531" s="268" t="s">
        <v>749</v>
      </c>
      <c r="G531" s="266"/>
      <c r="H531" s="267" t="s">
        <v>1</v>
      </c>
      <c r="I531" s="269"/>
      <c r="J531" s="266"/>
      <c r="K531" s="266"/>
      <c r="L531" s="270"/>
      <c r="M531" s="271"/>
      <c r="N531" s="272"/>
      <c r="O531" s="272"/>
      <c r="P531" s="272"/>
      <c r="Q531" s="272"/>
      <c r="R531" s="272"/>
      <c r="S531" s="272"/>
      <c r="T531" s="273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T531" s="274" t="s">
        <v>277</v>
      </c>
      <c r="AU531" s="274" t="s">
        <v>93</v>
      </c>
      <c r="AV531" s="14" t="s">
        <v>91</v>
      </c>
      <c r="AW531" s="14" t="s">
        <v>38</v>
      </c>
      <c r="AX531" s="14" t="s">
        <v>83</v>
      </c>
      <c r="AY531" s="274" t="s">
        <v>189</v>
      </c>
    </row>
    <row r="532" s="14" customFormat="1">
      <c r="A532" s="14"/>
      <c r="B532" s="265"/>
      <c r="C532" s="266"/>
      <c r="D532" s="242" t="s">
        <v>277</v>
      </c>
      <c r="E532" s="267" t="s">
        <v>1</v>
      </c>
      <c r="F532" s="268" t="s">
        <v>750</v>
      </c>
      <c r="G532" s="266"/>
      <c r="H532" s="267" t="s">
        <v>1</v>
      </c>
      <c r="I532" s="269"/>
      <c r="J532" s="266"/>
      <c r="K532" s="266"/>
      <c r="L532" s="270"/>
      <c r="M532" s="271"/>
      <c r="N532" s="272"/>
      <c r="O532" s="272"/>
      <c r="P532" s="272"/>
      <c r="Q532" s="272"/>
      <c r="R532" s="272"/>
      <c r="S532" s="272"/>
      <c r="T532" s="273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T532" s="274" t="s">
        <v>277</v>
      </c>
      <c r="AU532" s="274" t="s">
        <v>93</v>
      </c>
      <c r="AV532" s="14" t="s">
        <v>91</v>
      </c>
      <c r="AW532" s="14" t="s">
        <v>38</v>
      </c>
      <c r="AX532" s="14" t="s">
        <v>83</v>
      </c>
      <c r="AY532" s="274" t="s">
        <v>189</v>
      </c>
    </row>
    <row r="533" s="13" customFormat="1">
      <c r="A533" s="13"/>
      <c r="B533" s="251"/>
      <c r="C533" s="252"/>
      <c r="D533" s="242" t="s">
        <v>277</v>
      </c>
      <c r="E533" s="275" t="s">
        <v>1</v>
      </c>
      <c r="F533" s="253" t="s">
        <v>942</v>
      </c>
      <c r="G533" s="252"/>
      <c r="H533" s="254">
        <v>652.5</v>
      </c>
      <c r="I533" s="255"/>
      <c r="J533" s="252"/>
      <c r="K533" s="252"/>
      <c r="L533" s="256"/>
      <c r="M533" s="257"/>
      <c r="N533" s="258"/>
      <c r="O533" s="258"/>
      <c r="P533" s="258"/>
      <c r="Q533" s="258"/>
      <c r="R533" s="258"/>
      <c r="S533" s="258"/>
      <c r="T533" s="259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T533" s="260" t="s">
        <v>277</v>
      </c>
      <c r="AU533" s="260" t="s">
        <v>93</v>
      </c>
      <c r="AV533" s="13" t="s">
        <v>93</v>
      </c>
      <c r="AW533" s="13" t="s">
        <v>38</v>
      </c>
      <c r="AX533" s="13" t="s">
        <v>83</v>
      </c>
      <c r="AY533" s="260" t="s">
        <v>189</v>
      </c>
    </row>
    <row r="534" s="15" customFormat="1">
      <c r="A534" s="15"/>
      <c r="B534" s="276"/>
      <c r="C534" s="277"/>
      <c r="D534" s="242" t="s">
        <v>277</v>
      </c>
      <c r="E534" s="278" t="s">
        <v>1</v>
      </c>
      <c r="F534" s="279" t="s">
        <v>354</v>
      </c>
      <c r="G534" s="277"/>
      <c r="H534" s="280">
        <v>652.5</v>
      </c>
      <c r="I534" s="281"/>
      <c r="J534" s="277"/>
      <c r="K534" s="277"/>
      <c r="L534" s="282"/>
      <c r="M534" s="283"/>
      <c r="N534" s="284"/>
      <c r="O534" s="284"/>
      <c r="P534" s="284"/>
      <c r="Q534" s="284"/>
      <c r="R534" s="284"/>
      <c r="S534" s="284"/>
      <c r="T534" s="285"/>
      <c r="U534" s="15"/>
      <c r="V534" s="15"/>
      <c r="W534" s="15"/>
      <c r="X534" s="15"/>
      <c r="Y534" s="15"/>
      <c r="Z534" s="15"/>
      <c r="AA534" s="15"/>
      <c r="AB534" s="15"/>
      <c r="AC534" s="15"/>
      <c r="AD534" s="15"/>
      <c r="AE534" s="15"/>
      <c r="AT534" s="286" t="s">
        <v>277</v>
      </c>
      <c r="AU534" s="286" t="s">
        <v>93</v>
      </c>
      <c r="AV534" s="15" t="s">
        <v>211</v>
      </c>
      <c r="AW534" s="15" t="s">
        <v>38</v>
      </c>
      <c r="AX534" s="15" t="s">
        <v>91</v>
      </c>
      <c r="AY534" s="286" t="s">
        <v>189</v>
      </c>
    </row>
    <row r="535" s="2" customFormat="1" ht="16.5" customHeight="1">
      <c r="A535" s="40"/>
      <c r="B535" s="41"/>
      <c r="C535" s="229" t="s">
        <v>943</v>
      </c>
      <c r="D535" s="229" t="s">
        <v>192</v>
      </c>
      <c r="E535" s="230" t="s">
        <v>944</v>
      </c>
      <c r="F535" s="231" t="s">
        <v>945</v>
      </c>
      <c r="G535" s="232" t="s">
        <v>262</v>
      </c>
      <c r="H535" s="233">
        <v>1776.5999999999999</v>
      </c>
      <c r="I535" s="234"/>
      <c r="J535" s="235">
        <f>ROUND(I535*H535,2)</f>
        <v>0</v>
      </c>
      <c r="K535" s="231" t="s">
        <v>196</v>
      </c>
      <c r="L535" s="46"/>
      <c r="M535" s="236" t="s">
        <v>1</v>
      </c>
      <c r="N535" s="237" t="s">
        <v>48</v>
      </c>
      <c r="O535" s="93"/>
      <c r="P535" s="238">
        <f>O535*H535</f>
        <v>0</v>
      </c>
      <c r="Q535" s="238">
        <v>4.0000000000000003E-05</v>
      </c>
      <c r="R535" s="238">
        <f>Q535*H535</f>
        <v>0.071064000000000002</v>
      </c>
      <c r="S535" s="238">
        <v>0</v>
      </c>
      <c r="T535" s="239">
        <f>S535*H535</f>
        <v>0</v>
      </c>
      <c r="U535" s="40"/>
      <c r="V535" s="40"/>
      <c r="W535" s="40"/>
      <c r="X535" s="40"/>
      <c r="Y535" s="40"/>
      <c r="Z535" s="40"/>
      <c r="AA535" s="40"/>
      <c r="AB535" s="40"/>
      <c r="AC535" s="40"/>
      <c r="AD535" s="40"/>
      <c r="AE535" s="40"/>
      <c r="AR535" s="240" t="s">
        <v>211</v>
      </c>
      <c r="AT535" s="240" t="s">
        <v>192</v>
      </c>
      <c r="AU535" s="240" t="s">
        <v>93</v>
      </c>
      <c r="AY535" s="18" t="s">
        <v>189</v>
      </c>
      <c r="BE535" s="241">
        <f>IF(N535="základní",J535,0)</f>
        <v>0</v>
      </c>
      <c r="BF535" s="241">
        <f>IF(N535="snížená",J535,0)</f>
        <v>0</v>
      </c>
      <c r="BG535" s="241">
        <f>IF(N535="zákl. přenesená",J535,0)</f>
        <v>0</v>
      </c>
      <c r="BH535" s="241">
        <f>IF(N535="sníž. přenesená",J535,0)</f>
        <v>0</v>
      </c>
      <c r="BI535" s="241">
        <f>IF(N535="nulová",J535,0)</f>
        <v>0</v>
      </c>
      <c r="BJ535" s="18" t="s">
        <v>91</v>
      </c>
      <c r="BK535" s="241">
        <f>ROUND(I535*H535,2)</f>
        <v>0</v>
      </c>
      <c r="BL535" s="18" t="s">
        <v>211</v>
      </c>
      <c r="BM535" s="240" t="s">
        <v>946</v>
      </c>
    </row>
    <row r="536" s="2" customFormat="1" ht="16.5" customHeight="1">
      <c r="A536" s="40"/>
      <c r="B536" s="41"/>
      <c r="C536" s="229" t="s">
        <v>947</v>
      </c>
      <c r="D536" s="229" t="s">
        <v>192</v>
      </c>
      <c r="E536" s="230" t="s">
        <v>948</v>
      </c>
      <c r="F536" s="231" t="s">
        <v>949</v>
      </c>
      <c r="G536" s="232" t="s">
        <v>262</v>
      </c>
      <c r="H536" s="233">
        <v>129.84999999999999</v>
      </c>
      <c r="I536" s="234"/>
      <c r="J536" s="235">
        <f>ROUND(I536*H536,2)</f>
        <v>0</v>
      </c>
      <c r="K536" s="231" t="s">
        <v>196</v>
      </c>
      <c r="L536" s="46"/>
      <c r="M536" s="236" t="s">
        <v>1</v>
      </c>
      <c r="N536" s="237" t="s">
        <v>48</v>
      </c>
      <c r="O536" s="93"/>
      <c r="P536" s="238">
        <f>O536*H536</f>
        <v>0</v>
      </c>
      <c r="Q536" s="238">
        <v>0.0020999999999999999</v>
      </c>
      <c r="R536" s="238">
        <f>Q536*H536</f>
        <v>0.27268499999999996</v>
      </c>
      <c r="S536" s="238">
        <v>0</v>
      </c>
      <c r="T536" s="239">
        <f>S536*H536</f>
        <v>0</v>
      </c>
      <c r="U536" s="40"/>
      <c r="V536" s="40"/>
      <c r="W536" s="40"/>
      <c r="X536" s="40"/>
      <c r="Y536" s="40"/>
      <c r="Z536" s="40"/>
      <c r="AA536" s="40"/>
      <c r="AB536" s="40"/>
      <c r="AC536" s="40"/>
      <c r="AD536" s="40"/>
      <c r="AE536" s="40"/>
      <c r="AR536" s="240" t="s">
        <v>211</v>
      </c>
      <c r="AT536" s="240" t="s">
        <v>192</v>
      </c>
      <c r="AU536" s="240" t="s">
        <v>93</v>
      </c>
      <c r="AY536" s="18" t="s">
        <v>189</v>
      </c>
      <c r="BE536" s="241">
        <f>IF(N536="základní",J536,0)</f>
        <v>0</v>
      </c>
      <c r="BF536" s="241">
        <f>IF(N536="snížená",J536,0)</f>
        <v>0</v>
      </c>
      <c r="BG536" s="241">
        <f>IF(N536="zákl. přenesená",J536,0)</f>
        <v>0</v>
      </c>
      <c r="BH536" s="241">
        <f>IF(N536="sníž. přenesená",J536,0)</f>
        <v>0</v>
      </c>
      <c r="BI536" s="241">
        <f>IF(N536="nulová",J536,0)</f>
        <v>0</v>
      </c>
      <c r="BJ536" s="18" t="s">
        <v>91</v>
      </c>
      <c r="BK536" s="241">
        <f>ROUND(I536*H536,2)</f>
        <v>0</v>
      </c>
      <c r="BL536" s="18" t="s">
        <v>211</v>
      </c>
      <c r="BM536" s="240" t="s">
        <v>950</v>
      </c>
    </row>
    <row r="537" s="13" customFormat="1">
      <c r="A537" s="13"/>
      <c r="B537" s="251"/>
      <c r="C537" s="252"/>
      <c r="D537" s="242" t="s">
        <v>277</v>
      </c>
      <c r="E537" s="275" t="s">
        <v>1</v>
      </c>
      <c r="F537" s="253" t="s">
        <v>951</v>
      </c>
      <c r="G537" s="252"/>
      <c r="H537" s="254">
        <v>129.84999999999999</v>
      </c>
      <c r="I537" s="255"/>
      <c r="J537" s="252"/>
      <c r="K537" s="252"/>
      <c r="L537" s="256"/>
      <c r="M537" s="257"/>
      <c r="N537" s="258"/>
      <c r="O537" s="258"/>
      <c r="P537" s="258"/>
      <c r="Q537" s="258"/>
      <c r="R537" s="258"/>
      <c r="S537" s="258"/>
      <c r="T537" s="259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T537" s="260" t="s">
        <v>277</v>
      </c>
      <c r="AU537" s="260" t="s">
        <v>93</v>
      </c>
      <c r="AV537" s="13" t="s">
        <v>93</v>
      </c>
      <c r="AW537" s="13" t="s">
        <v>38</v>
      </c>
      <c r="AX537" s="13" t="s">
        <v>83</v>
      </c>
      <c r="AY537" s="260" t="s">
        <v>189</v>
      </c>
    </row>
    <row r="538" s="15" customFormat="1">
      <c r="A538" s="15"/>
      <c r="B538" s="276"/>
      <c r="C538" s="277"/>
      <c r="D538" s="242" t="s">
        <v>277</v>
      </c>
      <c r="E538" s="278" t="s">
        <v>1</v>
      </c>
      <c r="F538" s="279" t="s">
        <v>354</v>
      </c>
      <c r="G538" s="277"/>
      <c r="H538" s="280">
        <v>129.84999999999999</v>
      </c>
      <c r="I538" s="281"/>
      <c r="J538" s="277"/>
      <c r="K538" s="277"/>
      <c r="L538" s="282"/>
      <c r="M538" s="283"/>
      <c r="N538" s="284"/>
      <c r="O538" s="284"/>
      <c r="P538" s="284"/>
      <c r="Q538" s="284"/>
      <c r="R538" s="284"/>
      <c r="S538" s="284"/>
      <c r="T538" s="285"/>
      <c r="U538" s="15"/>
      <c r="V538" s="15"/>
      <c r="W538" s="15"/>
      <c r="X538" s="15"/>
      <c r="Y538" s="15"/>
      <c r="Z538" s="15"/>
      <c r="AA538" s="15"/>
      <c r="AB538" s="15"/>
      <c r="AC538" s="15"/>
      <c r="AD538" s="15"/>
      <c r="AE538" s="15"/>
      <c r="AT538" s="286" t="s">
        <v>277</v>
      </c>
      <c r="AU538" s="286" t="s">
        <v>93</v>
      </c>
      <c r="AV538" s="15" t="s">
        <v>211</v>
      </c>
      <c r="AW538" s="15" t="s">
        <v>38</v>
      </c>
      <c r="AX538" s="15" t="s">
        <v>91</v>
      </c>
      <c r="AY538" s="286" t="s">
        <v>189</v>
      </c>
    </row>
    <row r="539" s="12" customFormat="1" ht="22.8" customHeight="1">
      <c r="A539" s="12"/>
      <c r="B539" s="213"/>
      <c r="C539" s="214"/>
      <c r="D539" s="215" t="s">
        <v>82</v>
      </c>
      <c r="E539" s="227" t="s">
        <v>952</v>
      </c>
      <c r="F539" s="227" t="s">
        <v>953</v>
      </c>
      <c r="G539" s="214"/>
      <c r="H539" s="214"/>
      <c r="I539" s="217"/>
      <c r="J539" s="228">
        <f>BK539</f>
        <v>0</v>
      </c>
      <c r="K539" s="214"/>
      <c r="L539" s="219"/>
      <c r="M539" s="220"/>
      <c r="N539" s="221"/>
      <c r="O539" s="221"/>
      <c r="P539" s="222">
        <f>P540</f>
        <v>0</v>
      </c>
      <c r="Q539" s="221"/>
      <c r="R539" s="222">
        <f>R540</f>
        <v>0</v>
      </c>
      <c r="S539" s="221"/>
      <c r="T539" s="223">
        <f>T540</f>
        <v>0</v>
      </c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R539" s="224" t="s">
        <v>91</v>
      </c>
      <c r="AT539" s="225" t="s">
        <v>82</v>
      </c>
      <c r="AU539" s="225" t="s">
        <v>91</v>
      </c>
      <c r="AY539" s="224" t="s">
        <v>189</v>
      </c>
      <c r="BK539" s="226">
        <f>BK540</f>
        <v>0</v>
      </c>
    </row>
    <row r="540" s="2" customFormat="1" ht="16.5" customHeight="1">
      <c r="A540" s="40"/>
      <c r="B540" s="41"/>
      <c r="C540" s="229" t="s">
        <v>954</v>
      </c>
      <c r="D540" s="229" t="s">
        <v>192</v>
      </c>
      <c r="E540" s="230" t="s">
        <v>955</v>
      </c>
      <c r="F540" s="231" t="s">
        <v>956</v>
      </c>
      <c r="G540" s="232" t="s">
        <v>302</v>
      </c>
      <c r="H540" s="233">
        <v>5881.585</v>
      </c>
      <c r="I540" s="234"/>
      <c r="J540" s="235">
        <f>ROUND(I540*H540,2)</f>
        <v>0</v>
      </c>
      <c r="K540" s="231" t="s">
        <v>196</v>
      </c>
      <c r="L540" s="46"/>
      <c r="M540" s="236" t="s">
        <v>1</v>
      </c>
      <c r="N540" s="237" t="s">
        <v>48</v>
      </c>
      <c r="O540" s="93"/>
      <c r="P540" s="238">
        <f>O540*H540</f>
        <v>0</v>
      </c>
      <c r="Q540" s="238">
        <v>0</v>
      </c>
      <c r="R540" s="238">
        <f>Q540*H540</f>
        <v>0</v>
      </c>
      <c r="S540" s="238">
        <v>0</v>
      </c>
      <c r="T540" s="239">
        <f>S540*H540</f>
        <v>0</v>
      </c>
      <c r="U540" s="40"/>
      <c r="V540" s="40"/>
      <c r="W540" s="40"/>
      <c r="X540" s="40"/>
      <c r="Y540" s="40"/>
      <c r="Z540" s="40"/>
      <c r="AA540" s="40"/>
      <c r="AB540" s="40"/>
      <c r="AC540" s="40"/>
      <c r="AD540" s="40"/>
      <c r="AE540" s="40"/>
      <c r="AR540" s="240" t="s">
        <v>211</v>
      </c>
      <c r="AT540" s="240" t="s">
        <v>192</v>
      </c>
      <c r="AU540" s="240" t="s">
        <v>93</v>
      </c>
      <c r="AY540" s="18" t="s">
        <v>189</v>
      </c>
      <c r="BE540" s="241">
        <f>IF(N540="základní",J540,0)</f>
        <v>0</v>
      </c>
      <c r="BF540" s="241">
        <f>IF(N540="snížená",J540,0)</f>
        <v>0</v>
      </c>
      <c r="BG540" s="241">
        <f>IF(N540="zákl. přenesená",J540,0)</f>
        <v>0</v>
      </c>
      <c r="BH540" s="241">
        <f>IF(N540="sníž. přenesená",J540,0)</f>
        <v>0</v>
      </c>
      <c r="BI540" s="241">
        <f>IF(N540="nulová",J540,0)</f>
        <v>0</v>
      </c>
      <c r="BJ540" s="18" t="s">
        <v>91</v>
      </c>
      <c r="BK540" s="241">
        <f>ROUND(I540*H540,2)</f>
        <v>0</v>
      </c>
      <c r="BL540" s="18" t="s">
        <v>211</v>
      </c>
      <c r="BM540" s="240" t="s">
        <v>957</v>
      </c>
    </row>
    <row r="541" s="12" customFormat="1" ht="25.92" customHeight="1">
      <c r="A541" s="12"/>
      <c r="B541" s="213"/>
      <c r="C541" s="214"/>
      <c r="D541" s="215" t="s">
        <v>82</v>
      </c>
      <c r="E541" s="216" t="s">
        <v>958</v>
      </c>
      <c r="F541" s="216" t="s">
        <v>959</v>
      </c>
      <c r="G541" s="214"/>
      <c r="H541" s="214"/>
      <c r="I541" s="217"/>
      <c r="J541" s="218">
        <f>BK541</f>
        <v>0</v>
      </c>
      <c r="K541" s="214"/>
      <c r="L541" s="219"/>
      <c r="M541" s="220"/>
      <c r="N541" s="221"/>
      <c r="O541" s="221"/>
      <c r="P541" s="222">
        <f>P542+P579+P634+P697+P700+P722+P758+P774+P799+P884+P923+P945+P953+P970+P975</f>
        <v>0</v>
      </c>
      <c r="Q541" s="221"/>
      <c r="R541" s="222">
        <f>R542+R579+R634+R697+R700+R722+R758+R774+R799+R884+R923+R945+R953+R970+R975</f>
        <v>151.16168217999999</v>
      </c>
      <c r="S541" s="221"/>
      <c r="T541" s="223">
        <f>T542+T579+T634+T697+T700+T722+T758+T774+T799+T884+T923+T945+T953+T970+T975</f>
        <v>0.378</v>
      </c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  <c r="AR541" s="224" t="s">
        <v>93</v>
      </c>
      <c r="AT541" s="225" t="s">
        <v>82</v>
      </c>
      <c r="AU541" s="225" t="s">
        <v>83</v>
      </c>
      <c r="AY541" s="224" t="s">
        <v>189</v>
      </c>
      <c r="BK541" s="226">
        <f>BK542+BK579+BK634+BK697+BK700+BK722+BK758+BK774+BK799+BK884+BK923+BK945+BK953+BK970+BK975</f>
        <v>0</v>
      </c>
    </row>
    <row r="542" s="12" customFormat="1" ht="22.8" customHeight="1">
      <c r="A542" s="12"/>
      <c r="B542" s="213"/>
      <c r="C542" s="214"/>
      <c r="D542" s="215" t="s">
        <v>82</v>
      </c>
      <c r="E542" s="227" t="s">
        <v>960</v>
      </c>
      <c r="F542" s="227" t="s">
        <v>961</v>
      </c>
      <c r="G542" s="214"/>
      <c r="H542" s="214"/>
      <c r="I542" s="217"/>
      <c r="J542" s="228">
        <f>BK542</f>
        <v>0</v>
      </c>
      <c r="K542" s="214"/>
      <c r="L542" s="219"/>
      <c r="M542" s="220"/>
      <c r="N542" s="221"/>
      <c r="O542" s="221"/>
      <c r="P542" s="222">
        <f>SUM(P543:P578)</f>
        <v>0</v>
      </c>
      <c r="Q542" s="221"/>
      <c r="R542" s="222">
        <f>SUM(R543:R578)</f>
        <v>23.057340200000002</v>
      </c>
      <c r="S542" s="221"/>
      <c r="T542" s="223">
        <f>SUM(T543:T578)</f>
        <v>0</v>
      </c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  <c r="AR542" s="224" t="s">
        <v>93</v>
      </c>
      <c r="AT542" s="225" t="s">
        <v>82</v>
      </c>
      <c r="AU542" s="225" t="s">
        <v>91</v>
      </c>
      <c r="AY542" s="224" t="s">
        <v>189</v>
      </c>
      <c r="BK542" s="226">
        <f>SUM(BK543:BK578)</f>
        <v>0</v>
      </c>
    </row>
    <row r="543" s="2" customFormat="1" ht="16.5" customHeight="1">
      <c r="A543" s="40"/>
      <c r="B543" s="41"/>
      <c r="C543" s="229" t="s">
        <v>962</v>
      </c>
      <c r="D543" s="229" t="s">
        <v>192</v>
      </c>
      <c r="E543" s="230" t="s">
        <v>963</v>
      </c>
      <c r="F543" s="231" t="s">
        <v>964</v>
      </c>
      <c r="G543" s="232" t="s">
        <v>262</v>
      </c>
      <c r="H543" s="233">
        <v>1328.8800000000001</v>
      </c>
      <c r="I543" s="234"/>
      <c r="J543" s="235">
        <f>ROUND(I543*H543,2)</f>
        <v>0</v>
      </c>
      <c r="K543" s="231" t="s">
        <v>196</v>
      </c>
      <c r="L543" s="46"/>
      <c r="M543" s="236" t="s">
        <v>1</v>
      </c>
      <c r="N543" s="237" t="s">
        <v>48</v>
      </c>
      <c r="O543" s="93"/>
      <c r="P543" s="238">
        <f>O543*H543</f>
        <v>0</v>
      </c>
      <c r="Q543" s="238">
        <v>0</v>
      </c>
      <c r="R543" s="238">
        <f>Q543*H543</f>
        <v>0</v>
      </c>
      <c r="S543" s="238">
        <v>0</v>
      </c>
      <c r="T543" s="239">
        <f>S543*H543</f>
        <v>0</v>
      </c>
      <c r="U543" s="40"/>
      <c r="V543" s="40"/>
      <c r="W543" s="40"/>
      <c r="X543" s="40"/>
      <c r="Y543" s="40"/>
      <c r="Z543" s="40"/>
      <c r="AA543" s="40"/>
      <c r="AB543" s="40"/>
      <c r="AC543" s="40"/>
      <c r="AD543" s="40"/>
      <c r="AE543" s="40"/>
      <c r="AR543" s="240" t="s">
        <v>407</v>
      </c>
      <c r="AT543" s="240" t="s">
        <v>192</v>
      </c>
      <c r="AU543" s="240" t="s">
        <v>93</v>
      </c>
      <c r="AY543" s="18" t="s">
        <v>189</v>
      </c>
      <c r="BE543" s="241">
        <f>IF(N543="základní",J543,0)</f>
        <v>0</v>
      </c>
      <c r="BF543" s="241">
        <f>IF(N543="snížená",J543,0)</f>
        <v>0</v>
      </c>
      <c r="BG543" s="241">
        <f>IF(N543="zákl. přenesená",J543,0)</f>
        <v>0</v>
      </c>
      <c r="BH543" s="241">
        <f>IF(N543="sníž. přenesená",J543,0)</f>
        <v>0</v>
      </c>
      <c r="BI543" s="241">
        <f>IF(N543="nulová",J543,0)</f>
        <v>0</v>
      </c>
      <c r="BJ543" s="18" t="s">
        <v>91</v>
      </c>
      <c r="BK543" s="241">
        <f>ROUND(I543*H543,2)</f>
        <v>0</v>
      </c>
      <c r="BL543" s="18" t="s">
        <v>407</v>
      </c>
      <c r="BM543" s="240" t="s">
        <v>965</v>
      </c>
    </row>
    <row r="544" s="14" customFormat="1">
      <c r="A544" s="14"/>
      <c r="B544" s="265"/>
      <c r="C544" s="266"/>
      <c r="D544" s="242" t="s">
        <v>277</v>
      </c>
      <c r="E544" s="267" t="s">
        <v>1</v>
      </c>
      <c r="F544" s="268" t="s">
        <v>352</v>
      </c>
      <c r="G544" s="266"/>
      <c r="H544" s="267" t="s">
        <v>1</v>
      </c>
      <c r="I544" s="269"/>
      <c r="J544" s="266"/>
      <c r="K544" s="266"/>
      <c r="L544" s="270"/>
      <c r="M544" s="271"/>
      <c r="N544" s="272"/>
      <c r="O544" s="272"/>
      <c r="P544" s="272"/>
      <c r="Q544" s="272"/>
      <c r="R544" s="272"/>
      <c r="S544" s="272"/>
      <c r="T544" s="273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T544" s="274" t="s">
        <v>277</v>
      </c>
      <c r="AU544" s="274" t="s">
        <v>93</v>
      </c>
      <c r="AV544" s="14" t="s">
        <v>91</v>
      </c>
      <c r="AW544" s="14" t="s">
        <v>38</v>
      </c>
      <c r="AX544" s="14" t="s">
        <v>83</v>
      </c>
      <c r="AY544" s="274" t="s">
        <v>189</v>
      </c>
    </row>
    <row r="545" s="13" customFormat="1">
      <c r="A545" s="13"/>
      <c r="B545" s="251"/>
      <c r="C545" s="252"/>
      <c r="D545" s="242" t="s">
        <v>277</v>
      </c>
      <c r="E545" s="275" t="s">
        <v>1</v>
      </c>
      <c r="F545" s="253" t="s">
        <v>966</v>
      </c>
      <c r="G545" s="252"/>
      <c r="H545" s="254">
        <v>1328.8800000000001</v>
      </c>
      <c r="I545" s="255"/>
      <c r="J545" s="252"/>
      <c r="K545" s="252"/>
      <c r="L545" s="256"/>
      <c r="M545" s="257"/>
      <c r="N545" s="258"/>
      <c r="O545" s="258"/>
      <c r="P545" s="258"/>
      <c r="Q545" s="258"/>
      <c r="R545" s="258"/>
      <c r="S545" s="258"/>
      <c r="T545" s="259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T545" s="260" t="s">
        <v>277</v>
      </c>
      <c r="AU545" s="260" t="s">
        <v>93</v>
      </c>
      <c r="AV545" s="13" t="s">
        <v>93</v>
      </c>
      <c r="AW545" s="13" t="s">
        <v>38</v>
      </c>
      <c r="AX545" s="13" t="s">
        <v>83</v>
      </c>
      <c r="AY545" s="260" t="s">
        <v>189</v>
      </c>
    </row>
    <row r="546" s="15" customFormat="1">
      <c r="A546" s="15"/>
      <c r="B546" s="276"/>
      <c r="C546" s="277"/>
      <c r="D546" s="242" t="s">
        <v>277</v>
      </c>
      <c r="E546" s="278" t="s">
        <v>1</v>
      </c>
      <c r="F546" s="279" t="s">
        <v>354</v>
      </c>
      <c r="G546" s="277"/>
      <c r="H546" s="280">
        <v>1328.8800000000001</v>
      </c>
      <c r="I546" s="281"/>
      <c r="J546" s="277"/>
      <c r="K546" s="277"/>
      <c r="L546" s="282"/>
      <c r="M546" s="283"/>
      <c r="N546" s="284"/>
      <c r="O546" s="284"/>
      <c r="P546" s="284"/>
      <c r="Q546" s="284"/>
      <c r="R546" s="284"/>
      <c r="S546" s="284"/>
      <c r="T546" s="285"/>
      <c r="U546" s="15"/>
      <c r="V546" s="15"/>
      <c r="W546" s="15"/>
      <c r="X546" s="15"/>
      <c r="Y546" s="15"/>
      <c r="Z546" s="15"/>
      <c r="AA546" s="15"/>
      <c r="AB546" s="15"/>
      <c r="AC546" s="15"/>
      <c r="AD546" s="15"/>
      <c r="AE546" s="15"/>
      <c r="AT546" s="286" t="s">
        <v>277</v>
      </c>
      <c r="AU546" s="286" t="s">
        <v>93</v>
      </c>
      <c r="AV546" s="15" t="s">
        <v>211</v>
      </c>
      <c r="AW546" s="15" t="s">
        <v>38</v>
      </c>
      <c r="AX546" s="15" t="s">
        <v>91</v>
      </c>
      <c r="AY546" s="286" t="s">
        <v>189</v>
      </c>
    </row>
    <row r="547" s="2" customFormat="1" ht="16.5" customHeight="1">
      <c r="A547" s="40"/>
      <c r="B547" s="41"/>
      <c r="C547" s="287" t="s">
        <v>967</v>
      </c>
      <c r="D547" s="287" t="s">
        <v>363</v>
      </c>
      <c r="E547" s="288" t="s">
        <v>968</v>
      </c>
      <c r="F547" s="289" t="s">
        <v>969</v>
      </c>
      <c r="G547" s="290" t="s">
        <v>302</v>
      </c>
      <c r="H547" s="291">
        <v>0.39900000000000002</v>
      </c>
      <c r="I547" s="292"/>
      <c r="J547" s="293">
        <f>ROUND(I547*H547,2)</f>
        <v>0</v>
      </c>
      <c r="K547" s="289" t="s">
        <v>196</v>
      </c>
      <c r="L547" s="294"/>
      <c r="M547" s="295" t="s">
        <v>1</v>
      </c>
      <c r="N547" s="296" t="s">
        <v>48</v>
      </c>
      <c r="O547" s="93"/>
      <c r="P547" s="238">
        <f>O547*H547</f>
        <v>0</v>
      </c>
      <c r="Q547" s="238">
        <v>1</v>
      </c>
      <c r="R547" s="238">
        <f>Q547*H547</f>
        <v>0.39900000000000002</v>
      </c>
      <c r="S547" s="238">
        <v>0</v>
      </c>
      <c r="T547" s="239">
        <f>S547*H547</f>
        <v>0</v>
      </c>
      <c r="U547" s="40"/>
      <c r="V547" s="40"/>
      <c r="W547" s="40"/>
      <c r="X547" s="40"/>
      <c r="Y547" s="40"/>
      <c r="Z547" s="40"/>
      <c r="AA547" s="40"/>
      <c r="AB547" s="40"/>
      <c r="AC547" s="40"/>
      <c r="AD547" s="40"/>
      <c r="AE547" s="40"/>
      <c r="AR547" s="240" t="s">
        <v>494</v>
      </c>
      <c r="AT547" s="240" t="s">
        <v>363</v>
      </c>
      <c r="AU547" s="240" t="s">
        <v>93</v>
      </c>
      <c r="AY547" s="18" t="s">
        <v>189</v>
      </c>
      <c r="BE547" s="241">
        <f>IF(N547="základní",J547,0)</f>
        <v>0</v>
      </c>
      <c r="BF547" s="241">
        <f>IF(N547="snížená",J547,0)</f>
        <v>0</v>
      </c>
      <c r="BG547" s="241">
        <f>IF(N547="zákl. přenesená",J547,0)</f>
        <v>0</v>
      </c>
      <c r="BH547" s="241">
        <f>IF(N547="sníž. přenesená",J547,0)</f>
        <v>0</v>
      </c>
      <c r="BI547" s="241">
        <f>IF(N547="nulová",J547,0)</f>
        <v>0</v>
      </c>
      <c r="BJ547" s="18" t="s">
        <v>91</v>
      </c>
      <c r="BK547" s="241">
        <f>ROUND(I547*H547,2)</f>
        <v>0</v>
      </c>
      <c r="BL547" s="18" t="s">
        <v>407</v>
      </c>
      <c r="BM547" s="240" t="s">
        <v>970</v>
      </c>
    </row>
    <row r="548" s="13" customFormat="1">
      <c r="A548" s="13"/>
      <c r="B548" s="251"/>
      <c r="C548" s="252"/>
      <c r="D548" s="242" t="s">
        <v>277</v>
      </c>
      <c r="E548" s="252"/>
      <c r="F548" s="253" t="s">
        <v>971</v>
      </c>
      <c r="G548" s="252"/>
      <c r="H548" s="254">
        <v>0.39900000000000002</v>
      </c>
      <c r="I548" s="255"/>
      <c r="J548" s="252"/>
      <c r="K548" s="252"/>
      <c r="L548" s="256"/>
      <c r="M548" s="257"/>
      <c r="N548" s="258"/>
      <c r="O548" s="258"/>
      <c r="P548" s="258"/>
      <c r="Q548" s="258"/>
      <c r="R548" s="258"/>
      <c r="S548" s="258"/>
      <c r="T548" s="259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T548" s="260" t="s">
        <v>277</v>
      </c>
      <c r="AU548" s="260" t="s">
        <v>93</v>
      </c>
      <c r="AV548" s="13" t="s">
        <v>93</v>
      </c>
      <c r="AW548" s="13" t="s">
        <v>4</v>
      </c>
      <c r="AX548" s="13" t="s">
        <v>91</v>
      </c>
      <c r="AY548" s="260" t="s">
        <v>189</v>
      </c>
    </row>
    <row r="549" s="2" customFormat="1" ht="16.5" customHeight="1">
      <c r="A549" s="40"/>
      <c r="B549" s="41"/>
      <c r="C549" s="229" t="s">
        <v>972</v>
      </c>
      <c r="D549" s="229" t="s">
        <v>192</v>
      </c>
      <c r="E549" s="230" t="s">
        <v>973</v>
      </c>
      <c r="F549" s="231" t="s">
        <v>974</v>
      </c>
      <c r="G549" s="232" t="s">
        <v>262</v>
      </c>
      <c r="H549" s="233">
        <v>230.48500000000001</v>
      </c>
      <c r="I549" s="234"/>
      <c r="J549" s="235">
        <f>ROUND(I549*H549,2)</f>
        <v>0</v>
      </c>
      <c r="K549" s="231" t="s">
        <v>196</v>
      </c>
      <c r="L549" s="46"/>
      <c r="M549" s="236" t="s">
        <v>1</v>
      </c>
      <c r="N549" s="237" t="s">
        <v>48</v>
      </c>
      <c r="O549" s="93"/>
      <c r="P549" s="238">
        <f>O549*H549</f>
        <v>0</v>
      </c>
      <c r="Q549" s="238">
        <v>0</v>
      </c>
      <c r="R549" s="238">
        <f>Q549*H549</f>
        <v>0</v>
      </c>
      <c r="S549" s="238">
        <v>0</v>
      </c>
      <c r="T549" s="239">
        <f>S549*H549</f>
        <v>0</v>
      </c>
      <c r="U549" s="40"/>
      <c r="V549" s="40"/>
      <c r="W549" s="40"/>
      <c r="X549" s="40"/>
      <c r="Y549" s="40"/>
      <c r="Z549" s="40"/>
      <c r="AA549" s="40"/>
      <c r="AB549" s="40"/>
      <c r="AC549" s="40"/>
      <c r="AD549" s="40"/>
      <c r="AE549" s="40"/>
      <c r="AR549" s="240" t="s">
        <v>407</v>
      </c>
      <c r="AT549" s="240" t="s">
        <v>192</v>
      </c>
      <c r="AU549" s="240" t="s">
        <v>93</v>
      </c>
      <c r="AY549" s="18" t="s">
        <v>189</v>
      </c>
      <c r="BE549" s="241">
        <f>IF(N549="základní",J549,0)</f>
        <v>0</v>
      </c>
      <c r="BF549" s="241">
        <f>IF(N549="snížená",J549,0)</f>
        <v>0</v>
      </c>
      <c r="BG549" s="241">
        <f>IF(N549="zákl. přenesená",J549,0)</f>
        <v>0</v>
      </c>
      <c r="BH549" s="241">
        <f>IF(N549="sníž. přenesená",J549,0)</f>
        <v>0</v>
      </c>
      <c r="BI549" s="241">
        <f>IF(N549="nulová",J549,0)</f>
        <v>0</v>
      </c>
      <c r="BJ549" s="18" t="s">
        <v>91</v>
      </c>
      <c r="BK549" s="241">
        <f>ROUND(I549*H549,2)</f>
        <v>0</v>
      </c>
      <c r="BL549" s="18" t="s">
        <v>407</v>
      </c>
      <c r="BM549" s="240" t="s">
        <v>975</v>
      </c>
    </row>
    <row r="550" s="14" customFormat="1">
      <c r="A550" s="14"/>
      <c r="B550" s="265"/>
      <c r="C550" s="266"/>
      <c r="D550" s="242" t="s">
        <v>277</v>
      </c>
      <c r="E550" s="267" t="s">
        <v>1</v>
      </c>
      <c r="F550" s="268" t="s">
        <v>352</v>
      </c>
      <c r="G550" s="266"/>
      <c r="H550" s="267" t="s">
        <v>1</v>
      </c>
      <c r="I550" s="269"/>
      <c r="J550" s="266"/>
      <c r="K550" s="266"/>
      <c r="L550" s="270"/>
      <c r="M550" s="271"/>
      <c r="N550" s="272"/>
      <c r="O550" s="272"/>
      <c r="P550" s="272"/>
      <c r="Q550" s="272"/>
      <c r="R550" s="272"/>
      <c r="S550" s="272"/>
      <c r="T550" s="273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T550" s="274" t="s">
        <v>277</v>
      </c>
      <c r="AU550" s="274" t="s">
        <v>93</v>
      </c>
      <c r="AV550" s="14" t="s">
        <v>91</v>
      </c>
      <c r="AW550" s="14" t="s">
        <v>38</v>
      </c>
      <c r="AX550" s="14" t="s">
        <v>83</v>
      </c>
      <c r="AY550" s="274" t="s">
        <v>189</v>
      </c>
    </row>
    <row r="551" s="13" customFormat="1">
      <c r="A551" s="13"/>
      <c r="B551" s="251"/>
      <c r="C551" s="252"/>
      <c r="D551" s="242" t="s">
        <v>277</v>
      </c>
      <c r="E551" s="275" t="s">
        <v>1</v>
      </c>
      <c r="F551" s="253" t="s">
        <v>976</v>
      </c>
      <c r="G551" s="252"/>
      <c r="H551" s="254">
        <v>230.48500000000001</v>
      </c>
      <c r="I551" s="255"/>
      <c r="J551" s="252"/>
      <c r="K551" s="252"/>
      <c r="L551" s="256"/>
      <c r="M551" s="257"/>
      <c r="N551" s="258"/>
      <c r="O551" s="258"/>
      <c r="P551" s="258"/>
      <c r="Q551" s="258"/>
      <c r="R551" s="258"/>
      <c r="S551" s="258"/>
      <c r="T551" s="259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260" t="s">
        <v>277</v>
      </c>
      <c r="AU551" s="260" t="s">
        <v>93</v>
      </c>
      <c r="AV551" s="13" t="s">
        <v>93</v>
      </c>
      <c r="AW551" s="13" t="s">
        <v>38</v>
      </c>
      <c r="AX551" s="13" t="s">
        <v>83</v>
      </c>
      <c r="AY551" s="260" t="s">
        <v>189</v>
      </c>
    </row>
    <row r="552" s="15" customFormat="1">
      <c r="A552" s="15"/>
      <c r="B552" s="276"/>
      <c r="C552" s="277"/>
      <c r="D552" s="242" t="s">
        <v>277</v>
      </c>
      <c r="E552" s="278" t="s">
        <v>1</v>
      </c>
      <c r="F552" s="279" t="s">
        <v>354</v>
      </c>
      <c r="G552" s="277"/>
      <c r="H552" s="280">
        <v>230.48500000000001</v>
      </c>
      <c r="I552" s="281"/>
      <c r="J552" s="277"/>
      <c r="K552" s="277"/>
      <c r="L552" s="282"/>
      <c r="M552" s="283"/>
      <c r="N552" s="284"/>
      <c r="O552" s="284"/>
      <c r="P552" s="284"/>
      <c r="Q552" s="284"/>
      <c r="R552" s="284"/>
      <c r="S552" s="284"/>
      <c r="T552" s="285"/>
      <c r="U552" s="15"/>
      <c r="V552" s="15"/>
      <c r="W552" s="15"/>
      <c r="X552" s="15"/>
      <c r="Y552" s="15"/>
      <c r="Z552" s="15"/>
      <c r="AA552" s="15"/>
      <c r="AB552" s="15"/>
      <c r="AC552" s="15"/>
      <c r="AD552" s="15"/>
      <c r="AE552" s="15"/>
      <c r="AT552" s="286" t="s">
        <v>277</v>
      </c>
      <c r="AU552" s="286" t="s">
        <v>93</v>
      </c>
      <c r="AV552" s="15" t="s">
        <v>211</v>
      </c>
      <c r="AW552" s="15" t="s">
        <v>38</v>
      </c>
      <c r="AX552" s="15" t="s">
        <v>91</v>
      </c>
      <c r="AY552" s="286" t="s">
        <v>189</v>
      </c>
    </row>
    <row r="553" s="2" customFormat="1" ht="16.5" customHeight="1">
      <c r="A553" s="40"/>
      <c r="B553" s="41"/>
      <c r="C553" s="287" t="s">
        <v>977</v>
      </c>
      <c r="D553" s="287" t="s">
        <v>363</v>
      </c>
      <c r="E553" s="288" t="s">
        <v>968</v>
      </c>
      <c r="F553" s="289" t="s">
        <v>969</v>
      </c>
      <c r="G553" s="290" t="s">
        <v>302</v>
      </c>
      <c r="H553" s="291">
        <v>0.081000000000000003</v>
      </c>
      <c r="I553" s="292"/>
      <c r="J553" s="293">
        <f>ROUND(I553*H553,2)</f>
        <v>0</v>
      </c>
      <c r="K553" s="289" t="s">
        <v>196</v>
      </c>
      <c r="L553" s="294"/>
      <c r="M553" s="295" t="s">
        <v>1</v>
      </c>
      <c r="N553" s="296" t="s">
        <v>48</v>
      </c>
      <c r="O553" s="93"/>
      <c r="P553" s="238">
        <f>O553*H553</f>
        <v>0</v>
      </c>
      <c r="Q553" s="238">
        <v>1</v>
      </c>
      <c r="R553" s="238">
        <f>Q553*H553</f>
        <v>0.081000000000000003</v>
      </c>
      <c r="S553" s="238">
        <v>0</v>
      </c>
      <c r="T553" s="239">
        <f>S553*H553</f>
        <v>0</v>
      </c>
      <c r="U553" s="40"/>
      <c r="V553" s="40"/>
      <c r="W553" s="40"/>
      <c r="X553" s="40"/>
      <c r="Y553" s="40"/>
      <c r="Z553" s="40"/>
      <c r="AA553" s="40"/>
      <c r="AB553" s="40"/>
      <c r="AC553" s="40"/>
      <c r="AD553" s="40"/>
      <c r="AE553" s="40"/>
      <c r="AR553" s="240" t="s">
        <v>494</v>
      </c>
      <c r="AT553" s="240" t="s">
        <v>363</v>
      </c>
      <c r="AU553" s="240" t="s">
        <v>93</v>
      </c>
      <c r="AY553" s="18" t="s">
        <v>189</v>
      </c>
      <c r="BE553" s="241">
        <f>IF(N553="základní",J553,0)</f>
        <v>0</v>
      </c>
      <c r="BF553" s="241">
        <f>IF(N553="snížená",J553,0)</f>
        <v>0</v>
      </c>
      <c r="BG553" s="241">
        <f>IF(N553="zákl. přenesená",J553,0)</f>
        <v>0</v>
      </c>
      <c r="BH553" s="241">
        <f>IF(N553="sníž. přenesená",J553,0)</f>
        <v>0</v>
      </c>
      <c r="BI553" s="241">
        <f>IF(N553="nulová",J553,0)</f>
        <v>0</v>
      </c>
      <c r="BJ553" s="18" t="s">
        <v>91</v>
      </c>
      <c r="BK553" s="241">
        <f>ROUND(I553*H553,2)</f>
        <v>0</v>
      </c>
      <c r="BL553" s="18" t="s">
        <v>407</v>
      </c>
      <c r="BM553" s="240" t="s">
        <v>978</v>
      </c>
    </row>
    <row r="554" s="13" customFormat="1">
      <c r="A554" s="13"/>
      <c r="B554" s="251"/>
      <c r="C554" s="252"/>
      <c r="D554" s="242" t="s">
        <v>277</v>
      </c>
      <c r="E554" s="252"/>
      <c r="F554" s="253" t="s">
        <v>979</v>
      </c>
      <c r="G554" s="252"/>
      <c r="H554" s="254">
        <v>0.081000000000000003</v>
      </c>
      <c r="I554" s="255"/>
      <c r="J554" s="252"/>
      <c r="K554" s="252"/>
      <c r="L554" s="256"/>
      <c r="M554" s="257"/>
      <c r="N554" s="258"/>
      <c r="O554" s="258"/>
      <c r="P554" s="258"/>
      <c r="Q554" s="258"/>
      <c r="R554" s="258"/>
      <c r="S554" s="258"/>
      <c r="T554" s="259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T554" s="260" t="s">
        <v>277</v>
      </c>
      <c r="AU554" s="260" t="s">
        <v>93</v>
      </c>
      <c r="AV554" s="13" t="s">
        <v>93</v>
      </c>
      <c r="AW554" s="13" t="s">
        <v>4</v>
      </c>
      <c r="AX554" s="13" t="s">
        <v>91</v>
      </c>
      <c r="AY554" s="260" t="s">
        <v>189</v>
      </c>
    </row>
    <row r="555" s="2" customFormat="1" ht="16.5" customHeight="1">
      <c r="A555" s="40"/>
      <c r="B555" s="41"/>
      <c r="C555" s="229" t="s">
        <v>980</v>
      </c>
      <c r="D555" s="229" t="s">
        <v>192</v>
      </c>
      <c r="E555" s="230" t="s">
        <v>981</v>
      </c>
      <c r="F555" s="231" t="s">
        <v>982</v>
      </c>
      <c r="G555" s="232" t="s">
        <v>262</v>
      </c>
      <c r="H555" s="233">
        <v>2657.7600000000002</v>
      </c>
      <c r="I555" s="234"/>
      <c r="J555" s="235">
        <f>ROUND(I555*H555,2)</f>
        <v>0</v>
      </c>
      <c r="K555" s="231" t="s">
        <v>196</v>
      </c>
      <c r="L555" s="46"/>
      <c r="M555" s="236" t="s">
        <v>1</v>
      </c>
      <c r="N555" s="237" t="s">
        <v>48</v>
      </c>
      <c r="O555" s="93"/>
      <c r="P555" s="238">
        <f>O555*H555</f>
        <v>0</v>
      </c>
      <c r="Q555" s="238">
        <v>0.00040000000000000002</v>
      </c>
      <c r="R555" s="238">
        <f>Q555*H555</f>
        <v>1.0631040000000001</v>
      </c>
      <c r="S555" s="238">
        <v>0</v>
      </c>
      <c r="T555" s="239">
        <f>S555*H555</f>
        <v>0</v>
      </c>
      <c r="U555" s="40"/>
      <c r="V555" s="40"/>
      <c r="W555" s="40"/>
      <c r="X555" s="40"/>
      <c r="Y555" s="40"/>
      <c r="Z555" s="40"/>
      <c r="AA555" s="40"/>
      <c r="AB555" s="40"/>
      <c r="AC555" s="40"/>
      <c r="AD555" s="40"/>
      <c r="AE555" s="40"/>
      <c r="AR555" s="240" t="s">
        <v>407</v>
      </c>
      <c r="AT555" s="240" t="s">
        <v>192</v>
      </c>
      <c r="AU555" s="240" t="s">
        <v>93</v>
      </c>
      <c r="AY555" s="18" t="s">
        <v>189</v>
      </c>
      <c r="BE555" s="241">
        <f>IF(N555="základní",J555,0)</f>
        <v>0</v>
      </c>
      <c r="BF555" s="241">
        <f>IF(N555="snížená",J555,0)</f>
        <v>0</v>
      </c>
      <c r="BG555" s="241">
        <f>IF(N555="zákl. přenesená",J555,0)</f>
        <v>0</v>
      </c>
      <c r="BH555" s="241">
        <f>IF(N555="sníž. přenesená",J555,0)</f>
        <v>0</v>
      </c>
      <c r="BI555" s="241">
        <f>IF(N555="nulová",J555,0)</f>
        <v>0</v>
      </c>
      <c r="BJ555" s="18" t="s">
        <v>91</v>
      </c>
      <c r="BK555" s="241">
        <f>ROUND(I555*H555,2)</f>
        <v>0</v>
      </c>
      <c r="BL555" s="18" t="s">
        <v>407</v>
      </c>
      <c r="BM555" s="240" t="s">
        <v>983</v>
      </c>
    </row>
    <row r="556" s="14" customFormat="1">
      <c r="A556" s="14"/>
      <c r="B556" s="265"/>
      <c r="C556" s="266"/>
      <c r="D556" s="242" t="s">
        <v>277</v>
      </c>
      <c r="E556" s="267" t="s">
        <v>1</v>
      </c>
      <c r="F556" s="268" t="s">
        <v>352</v>
      </c>
      <c r="G556" s="266"/>
      <c r="H556" s="267" t="s">
        <v>1</v>
      </c>
      <c r="I556" s="269"/>
      <c r="J556" s="266"/>
      <c r="K556" s="266"/>
      <c r="L556" s="270"/>
      <c r="M556" s="271"/>
      <c r="N556" s="272"/>
      <c r="O556" s="272"/>
      <c r="P556" s="272"/>
      <c r="Q556" s="272"/>
      <c r="R556" s="272"/>
      <c r="S556" s="272"/>
      <c r="T556" s="273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T556" s="274" t="s">
        <v>277</v>
      </c>
      <c r="AU556" s="274" t="s">
        <v>93</v>
      </c>
      <c r="AV556" s="14" t="s">
        <v>91</v>
      </c>
      <c r="AW556" s="14" t="s">
        <v>38</v>
      </c>
      <c r="AX556" s="14" t="s">
        <v>83</v>
      </c>
      <c r="AY556" s="274" t="s">
        <v>189</v>
      </c>
    </row>
    <row r="557" s="13" customFormat="1">
      <c r="A557" s="13"/>
      <c r="B557" s="251"/>
      <c r="C557" s="252"/>
      <c r="D557" s="242" t="s">
        <v>277</v>
      </c>
      <c r="E557" s="275" t="s">
        <v>1</v>
      </c>
      <c r="F557" s="253" t="s">
        <v>984</v>
      </c>
      <c r="G557" s="252"/>
      <c r="H557" s="254">
        <v>2657.7600000000002</v>
      </c>
      <c r="I557" s="255"/>
      <c r="J557" s="252"/>
      <c r="K557" s="252"/>
      <c r="L557" s="256"/>
      <c r="M557" s="257"/>
      <c r="N557" s="258"/>
      <c r="O557" s="258"/>
      <c r="P557" s="258"/>
      <c r="Q557" s="258"/>
      <c r="R557" s="258"/>
      <c r="S557" s="258"/>
      <c r="T557" s="259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T557" s="260" t="s">
        <v>277</v>
      </c>
      <c r="AU557" s="260" t="s">
        <v>93</v>
      </c>
      <c r="AV557" s="13" t="s">
        <v>93</v>
      </c>
      <c r="AW557" s="13" t="s">
        <v>38</v>
      </c>
      <c r="AX557" s="13" t="s">
        <v>83</v>
      </c>
      <c r="AY557" s="260" t="s">
        <v>189</v>
      </c>
    </row>
    <row r="558" s="15" customFormat="1">
      <c r="A558" s="15"/>
      <c r="B558" s="276"/>
      <c r="C558" s="277"/>
      <c r="D558" s="242" t="s">
        <v>277</v>
      </c>
      <c r="E558" s="278" t="s">
        <v>1</v>
      </c>
      <c r="F558" s="279" t="s">
        <v>354</v>
      </c>
      <c r="G558" s="277"/>
      <c r="H558" s="280">
        <v>2657.7600000000002</v>
      </c>
      <c r="I558" s="281"/>
      <c r="J558" s="277"/>
      <c r="K558" s="277"/>
      <c r="L558" s="282"/>
      <c r="M558" s="283"/>
      <c r="N558" s="284"/>
      <c r="O558" s="284"/>
      <c r="P558" s="284"/>
      <c r="Q558" s="284"/>
      <c r="R558" s="284"/>
      <c r="S558" s="284"/>
      <c r="T558" s="285"/>
      <c r="U558" s="15"/>
      <c r="V558" s="15"/>
      <c r="W558" s="15"/>
      <c r="X558" s="15"/>
      <c r="Y558" s="15"/>
      <c r="Z558" s="15"/>
      <c r="AA558" s="15"/>
      <c r="AB558" s="15"/>
      <c r="AC558" s="15"/>
      <c r="AD558" s="15"/>
      <c r="AE558" s="15"/>
      <c r="AT558" s="286" t="s">
        <v>277</v>
      </c>
      <c r="AU558" s="286" t="s">
        <v>93</v>
      </c>
      <c r="AV558" s="15" t="s">
        <v>211</v>
      </c>
      <c r="AW558" s="15" t="s">
        <v>38</v>
      </c>
      <c r="AX558" s="15" t="s">
        <v>91</v>
      </c>
      <c r="AY558" s="286" t="s">
        <v>189</v>
      </c>
    </row>
    <row r="559" s="2" customFormat="1" ht="24.15" customHeight="1">
      <c r="A559" s="40"/>
      <c r="B559" s="41"/>
      <c r="C559" s="287" t="s">
        <v>985</v>
      </c>
      <c r="D559" s="287" t="s">
        <v>363</v>
      </c>
      <c r="E559" s="288" t="s">
        <v>986</v>
      </c>
      <c r="F559" s="289" t="s">
        <v>987</v>
      </c>
      <c r="G559" s="290" t="s">
        <v>262</v>
      </c>
      <c r="H559" s="291">
        <v>1528.212</v>
      </c>
      <c r="I559" s="292"/>
      <c r="J559" s="293">
        <f>ROUND(I559*H559,2)</f>
        <v>0</v>
      </c>
      <c r="K559" s="289" t="s">
        <v>196</v>
      </c>
      <c r="L559" s="294"/>
      <c r="M559" s="295" t="s">
        <v>1</v>
      </c>
      <c r="N559" s="296" t="s">
        <v>48</v>
      </c>
      <c r="O559" s="93"/>
      <c r="P559" s="238">
        <f>O559*H559</f>
        <v>0</v>
      </c>
      <c r="Q559" s="238">
        <v>0.0054000000000000003</v>
      </c>
      <c r="R559" s="238">
        <f>Q559*H559</f>
        <v>8.2523448000000013</v>
      </c>
      <c r="S559" s="238">
        <v>0</v>
      </c>
      <c r="T559" s="239">
        <f>S559*H559</f>
        <v>0</v>
      </c>
      <c r="U559" s="40"/>
      <c r="V559" s="40"/>
      <c r="W559" s="40"/>
      <c r="X559" s="40"/>
      <c r="Y559" s="40"/>
      <c r="Z559" s="40"/>
      <c r="AA559" s="40"/>
      <c r="AB559" s="40"/>
      <c r="AC559" s="40"/>
      <c r="AD559" s="40"/>
      <c r="AE559" s="40"/>
      <c r="AR559" s="240" t="s">
        <v>494</v>
      </c>
      <c r="AT559" s="240" t="s">
        <v>363</v>
      </c>
      <c r="AU559" s="240" t="s">
        <v>93</v>
      </c>
      <c r="AY559" s="18" t="s">
        <v>189</v>
      </c>
      <c r="BE559" s="241">
        <f>IF(N559="základní",J559,0)</f>
        <v>0</v>
      </c>
      <c r="BF559" s="241">
        <f>IF(N559="snížená",J559,0)</f>
        <v>0</v>
      </c>
      <c r="BG559" s="241">
        <f>IF(N559="zákl. přenesená",J559,0)</f>
        <v>0</v>
      </c>
      <c r="BH559" s="241">
        <f>IF(N559="sníž. přenesená",J559,0)</f>
        <v>0</v>
      </c>
      <c r="BI559" s="241">
        <f>IF(N559="nulová",J559,0)</f>
        <v>0</v>
      </c>
      <c r="BJ559" s="18" t="s">
        <v>91</v>
      </c>
      <c r="BK559" s="241">
        <f>ROUND(I559*H559,2)</f>
        <v>0</v>
      </c>
      <c r="BL559" s="18" t="s">
        <v>407</v>
      </c>
      <c r="BM559" s="240" t="s">
        <v>988</v>
      </c>
    </row>
    <row r="560" s="13" customFormat="1">
      <c r="A560" s="13"/>
      <c r="B560" s="251"/>
      <c r="C560" s="252"/>
      <c r="D560" s="242" t="s">
        <v>277</v>
      </c>
      <c r="E560" s="252"/>
      <c r="F560" s="253" t="s">
        <v>989</v>
      </c>
      <c r="G560" s="252"/>
      <c r="H560" s="254">
        <v>1528.212</v>
      </c>
      <c r="I560" s="255"/>
      <c r="J560" s="252"/>
      <c r="K560" s="252"/>
      <c r="L560" s="256"/>
      <c r="M560" s="257"/>
      <c r="N560" s="258"/>
      <c r="O560" s="258"/>
      <c r="P560" s="258"/>
      <c r="Q560" s="258"/>
      <c r="R560" s="258"/>
      <c r="S560" s="258"/>
      <c r="T560" s="259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T560" s="260" t="s">
        <v>277</v>
      </c>
      <c r="AU560" s="260" t="s">
        <v>93</v>
      </c>
      <c r="AV560" s="13" t="s">
        <v>93</v>
      </c>
      <c r="AW560" s="13" t="s">
        <v>4</v>
      </c>
      <c r="AX560" s="13" t="s">
        <v>91</v>
      </c>
      <c r="AY560" s="260" t="s">
        <v>189</v>
      </c>
    </row>
    <row r="561" s="2" customFormat="1" ht="24.15" customHeight="1">
      <c r="A561" s="40"/>
      <c r="B561" s="41"/>
      <c r="C561" s="287" t="s">
        <v>990</v>
      </c>
      <c r="D561" s="287" t="s">
        <v>363</v>
      </c>
      <c r="E561" s="288" t="s">
        <v>991</v>
      </c>
      <c r="F561" s="289" t="s">
        <v>992</v>
      </c>
      <c r="G561" s="290" t="s">
        <v>262</v>
      </c>
      <c r="H561" s="291">
        <v>1528.212</v>
      </c>
      <c r="I561" s="292"/>
      <c r="J561" s="293">
        <f>ROUND(I561*H561,2)</f>
        <v>0</v>
      </c>
      <c r="K561" s="289" t="s">
        <v>196</v>
      </c>
      <c r="L561" s="294"/>
      <c r="M561" s="295" t="s">
        <v>1</v>
      </c>
      <c r="N561" s="296" t="s">
        <v>48</v>
      </c>
      <c r="O561" s="93"/>
      <c r="P561" s="238">
        <f>O561*H561</f>
        <v>0</v>
      </c>
      <c r="Q561" s="238">
        <v>0.0053</v>
      </c>
      <c r="R561" s="238">
        <f>Q561*H561</f>
        <v>8.0995235999999995</v>
      </c>
      <c r="S561" s="238">
        <v>0</v>
      </c>
      <c r="T561" s="239">
        <f>S561*H561</f>
        <v>0</v>
      </c>
      <c r="U561" s="40"/>
      <c r="V561" s="40"/>
      <c r="W561" s="40"/>
      <c r="X561" s="40"/>
      <c r="Y561" s="40"/>
      <c r="Z561" s="40"/>
      <c r="AA561" s="40"/>
      <c r="AB561" s="40"/>
      <c r="AC561" s="40"/>
      <c r="AD561" s="40"/>
      <c r="AE561" s="40"/>
      <c r="AR561" s="240" t="s">
        <v>494</v>
      </c>
      <c r="AT561" s="240" t="s">
        <v>363</v>
      </c>
      <c r="AU561" s="240" t="s">
        <v>93</v>
      </c>
      <c r="AY561" s="18" t="s">
        <v>189</v>
      </c>
      <c r="BE561" s="241">
        <f>IF(N561="základní",J561,0)</f>
        <v>0</v>
      </c>
      <c r="BF561" s="241">
        <f>IF(N561="snížená",J561,0)</f>
        <v>0</v>
      </c>
      <c r="BG561" s="241">
        <f>IF(N561="zákl. přenesená",J561,0)</f>
        <v>0</v>
      </c>
      <c r="BH561" s="241">
        <f>IF(N561="sníž. přenesená",J561,0)</f>
        <v>0</v>
      </c>
      <c r="BI561" s="241">
        <f>IF(N561="nulová",J561,0)</f>
        <v>0</v>
      </c>
      <c r="BJ561" s="18" t="s">
        <v>91</v>
      </c>
      <c r="BK561" s="241">
        <f>ROUND(I561*H561,2)</f>
        <v>0</v>
      </c>
      <c r="BL561" s="18" t="s">
        <v>407</v>
      </c>
      <c r="BM561" s="240" t="s">
        <v>993</v>
      </c>
    </row>
    <row r="562" s="13" customFormat="1">
      <c r="A562" s="13"/>
      <c r="B562" s="251"/>
      <c r="C562" s="252"/>
      <c r="D562" s="242" t="s">
        <v>277</v>
      </c>
      <c r="E562" s="252"/>
      <c r="F562" s="253" t="s">
        <v>989</v>
      </c>
      <c r="G562" s="252"/>
      <c r="H562" s="254">
        <v>1528.212</v>
      </c>
      <c r="I562" s="255"/>
      <c r="J562" s="252"/>
      <c r="K562" s="252"/>
      <c r="L562" s="256"/>
      <c r="M562" s="257"/>
      <c r="N562" s="258"/>
      <c r="O562" s="258"/>
      <c r="P562" s="258"/>
      <c r="Q562" s="258"/>
      <c r="R562" s="258"/>
      <c r="S562" s="258"/>
      <c r="T562" s="259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T562" s="260" t="s">
        <v>277</v>
      </c>
      <c r="AU562" s="260" t="s">
        <v>93</v>
      </c>
      <c r="AV562" s="13" t="s">
        <v>93</v>
      </c>
      <c r="AW562" s="13" t="s">
        <v>4</v>
      </c>
      <c r="AX562" s="13" t="s">
        <v>91</v>
      </c>
      <c r="AY562" s="260" t="s">
        <v>189</v>
      </c>
    </row>
    <row r="563" s="2" customFormat="1" ht="16.5" customHeight="1">
      <c r="A563" s="40"/>
      <c r="B563" s="41"/>
      <c r="C563" s="229" t="s">
        <v>994</v>
      </c>
      <c r="D563" s="229" t="s">
        <v>192</v>
      </c>
      <c r="E563" s="230" t="s">
        <v>995</v>
      </c>
      <c r="F563" s="231" t="s">
        <v>996</v>
      </c>
      <c r="G563" s="232" t="s">
        <v>262</v>
      </c>
      <c r="H563" s="233">
        <v>460.97000000000003</v>
      </c>
      <c r="I563" s="234"/>
      <c r="J563" s="235">
        <f>ROUND(I563*H563,2)</f>
        <v>0</v>
      </c>
      <c r="K563" s="231" t="s">
        <v>196</v>
      </c>
      <c r="L563" s="46"/>
      <c r="M563" s="236" t="s">
        <v>1</v>
      </c>
      <c r="N563" s="237" t="s">
        <v>48</v>
      </c>
      <c r="O563" s="93"/>
      <c r="P563" s="238">
        <f>O563*H563</f>
        <v>0</v>
      </c>
      <c r="Q563" s="238">
        <v>0.00040000000000000002</v>
      </c>
      <c r="R563" s="238">
        <f>Q563*H563</f>
        <v>0.18438800000000002</v>
      </c>
      <c r="S563" s="238">
        <v>0</v>
      </c>
      <c r="T563" s="239">
        <f>S563*H563</f>
        <v>0</v>
      </c>
      <c r="U563" s="40"/>
      <c r="V563" s="40"/>
      <c r="W563" s="40"/>
      <c r="X563" s="40"/>
      <c r="Y563" s="40"/>
      <c r="Z563" s="40"/>
      <c r="AA563" s="40"/>
      <c r="AB563" s="40"/>
      <c r="AC563" s="40"/>
      <c r="AD563" s="40"/>
      <c r="AE563" s="40"/>
      <c r="AR563" s="240" t="s">
        <v>407</v>
      </c>
      <c r="AT563" s="240" t="s">
        <v>192</v>
      </c>
      <c r="AU563" s="240" t="s">
        <v>93</v>
      </c>
      <c r="AY563" s="18" t="s">
        <v>189</v>
      </c>
      <c r="BE563" s="241">
        <f>IF(N563="základní",J563,0)</f>
        <v>0</v>
      </c>
      <c r="BF563" s="241">
        <f>IF(N563="snížená",J563,0)</f>
        <v>0</v>
      </c>
      <c r="BG563" s="241">
        <f>IF(N563="zákl. přenesená",J563,0)</f>
        <v>0</v>
      </c>
      <c r="BH563" s="241">
        <f>IF(N563="sníž. přenesená",J563,0)</f>
        <v>0</v>
      </c>
      <c r="BI563" s="241">
        <f>IF(N563="nulová",J563,0)</f>
        <v>0</v>
      </c>
      <c r="BJ563" s="18" t="s">
        <v>91</v>
      </c>
      <c r="BK563" s="241">
        <f>ROUND(I563*H563,2)</f>
        <v>0</v>
      </c>
      <c r="BL563" s="18" t="s">
        <v>407</v>
      </c>
      <c r="BM563" s="240" t="s">
        <v>997</v>
      </c>
    </row>
    <row r="564" s="14" customFormat="1">
      <c r="A564" s="14"/>
      <c r="B564" s="265"/>
      <c r="C564" s="266"/>
      <c r="D564" s="242" t="s">
        <v>277</v>
      </c>
      <c r="E564" s="267" t="s">
        <v>1</v>
      </c>
      <c r="F564" s="268" t="s">
        <v>352</v>
      </c>
      <c r="G564" s="266"/>
      <c r="H564" s="267" t="s">
        <v>1</v>
      </c>
      <c r="I564" s="269"/>
      <c r="J564" s="266"/>
      <c r="K564" s="266"/>
      <c r="L564" s="270"/>
      <c r="M564" s="271"/>
      <c r="N564" s="272"/>
      <c r="O564" s="272"/>
      <c r="P564" s="272"/>
      <c r="Q564" s="272"/>
      <c r="R564" s="272"/>
      <c r="S564" s="272"/>
      <c r="T564" s="273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T564" s="274" t="s">
        <v>277</v>
      </c>
      <c r="AU564" s="274" t="s">
        <v>93</v>
      </c>
      <c r="AV564" s="14" t="s">
        <v>91</v>
      </c>
      <c r="AW564" s="14" t="s">
        <v>38</v>
      </c>
      <c r="AX564" s="14" t="s">
        <v>83</v>
      </c>
      <c r="AY564" s="274" t="s">
        <v>189</v>
      </c>
    </row>
    <row r="565" s="13" customFormat="1">
      <c r="A565" s="13"/>
      <c r="B565" s="251"/>
      <c r="C565" s="252"/>
      <c r="D565" s="242" t="s">
        <v>277</v>
      </c>
      <c r="E565" s="275" t="s">
        <v>1</v>
      </c>
      <c r="F565" s="253" t="s">
        <v>998</v>
      </c>
      <c r="G565" s="252"/>
      <c r="H565" s="254">
        <v>460.97000000000003</v>
      </c>
      <c r="I565" s="255"/>
      <c r="J565" s="252"/>
      <c r="K565" s="252"/>
      <c r="L565" s="256"/>
      <c r="M565" s="257"/>
      <c r="N565" s="258"/>
      <c r="O565" s="258"/>
      <c r="P565" s="258"/>
      <c r="Q565" s="258"/>
      <c r="R565" s="258"/>
      <c r="S565" s="258"/>
      <c r="T565" s="259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T565" s="260" t="s">
        <v>277</v>
      </c>
      <c r="AU565" s="260" t="s">
        <v>93</v>
      </c>
      <c r="AV565" s="13" t="s">
        <v>93</v>
      </c>
      <c r="AW565" s="13" t="s">
        <v>38</v>
      </c>
      <c r="AX565" s="13" t="s">
        <v>83</v>
      </c>
      <c r="AY565" s="260" t="s">
        <v>189</v>
      </c>
    </row>
    <row r="566" s="15" customFormat="1">
      <c r="A566" s="15"/>
      <c r="B566" s="276"/>
      <c r="C566" s="277"/>
      <c r="D566" s="242" t="s">
        <v>277</v>
      </c>
      <c r="E566" s="278" t="s">
        <v>1</v>
      </c>
      <c r="F566" s="279" t="s">
        <v>354</v>
      </c>
      <c r="G566" s="277"/>
      <c r="H566" s="280">
        <v>460.97000000000003</v>
      </c>
      <c r="I566" s="281"/>
      <c r="J566" s="277"/>
      <c r="K566" s="277"/>
      <c r="L566" s="282"/>
      <c r="M566" s="283"/>
      <c r="N566" s="284"/>
      <c r="O566" s="284"/>
      <c r="P566" s="284"/>
      <c r="Q566" s="284"/>
      <c r="R566" s="284"/>
      <c r="S566" s="284"/>
      <c r="T566" s="285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  <c r="AE566" s="15"/>
      <c r="AT566" s="286" t="s">
        <v>277</v>
      </c>
      <c r="AU566" s="286" t="s">
        <v>93</v>
      </c>
      <c r="AV566" s="15" t="s">
        <v>211</v>
      </c>
      <c r="AW566" s="15" t="s">
        <v>38</v>
      </c>
      <c r="AX566" s="15" t="s">
        <v>91</v>
      </c>
      <c r="AY566" s="286" t="s">
        <v>189</v>
      </c>
    </row>
    <row r="567" s="2" customFormat="1" ht="24.15" customHeight="1">
      <c r="A567" s="40"/>
      <c r="B567" s="41"/>
      <c r="C567" s="287" t="s">
        <v>999</v>
      </c>
      <c r="D567" s="287" t="s">
        <v>363</v>
      </c>
      <c r="E567" s="288" t="s">
        <v>986</v>
      </c>
      <c r="F567" s="289" t="s">
        <v>987</v>
      </c>
      <c r="G567" s="290" t="s">
        <v>262</v>
      </c>
      <c r="H567" s="291">
        <v>276.58199999999999</v>
      </c>
      <c r="I567" s="292"/>
      <c r="J567" s="293">
        <f>ROUND(I567*H567,2)</f>
        <v>0</v>
      </c>
      <c r="K567" s="289" t="s">
        <v>196</v>
      </c>
      <c r="L567" s="294"/>
      <c r="M567" s="295" t="s">
        <v>1</v>
      </c>
      <c r="N567" s="296" t="s">
        <v>48</v>
      </c>
      <c r="O567" s="93"/>
      <c r="P567" s="238">
        <f>O567*H567</f>
        <v>0</v>
      </c>
      <c r="Q567" s="238">
        <v>0.0054000000000000003</v>
      </c>
      <c r="R567" s="238">
        <f>Q567*H567</f>
        <v>1.4935428</v>
      </c>
      <c r="S567" s="238">
        <v>0</v>
      </c>
      <c r="T567" s="239">
        <f>S567*H567</f>
        <v>0</v>
      </c>
      <c r="U567" s="40"/>
      <c r="V567" s="40"/>
      <c r="W567" s="40"/>
      <c r="X567" s="40"/>
      <c r="Y567" s="40"/>
      <c r="Z567" s="40"/>
      <c r="AA567" s="40"/>
      <c r="AB567" s="40"/>
      <c r="AC567" s="40"/>
      <c r="AD567" s="40"/>
      <c r="AE567" s="40"/>
      <c r="AR567" s="240" t="s">
        <v>494</v>
      </c>
      <c r="AT567" s="240" t="s">
        <v>363</v>
      </c>
      <c r="AU567" s="240" t="s">
        <v>93</v>
      </c>
      <c r="AY567" s="18" t="s">
        <v>189</v>
      </c>
      <c r="BE567" s="241">
        <f>IF(N567="základní",J567,0)</f>
        <v>0</v>
      </c>
      <c r="BF567" s="241">
        <f>IF(N567="snížená",J567,0)</f>
        <v>0</v>
      </c>
      <c r="BG567" s="241">
        <f>IF(N567="zákl. přenesená",J567,0)</f>
        <v>0</v>
      </c>
      <c r="BH567" s="241">
        <f>IF(N567="sníž. přenesená",J567,0)</f>
        <v>0</v>
      </c>
      <c r="BI567" s="241">
        <f>IF(N567="nulová",J567,0)</f>
        <v>0</v>
      </c>
      <c r="BJ567" s="18" t="s">
        <v>91</v>
      </c>
      <c r="BK567" s="241">
        <f>ROUND(I567*H567,2)</f>
        <v>0</v>
      </c>
      <c r="BL567" s="18" t="s">
        <v>407</v>
      </c>
      <c r="BM567" s="240" t="s">
        <v>1000</v>
      </c>
    </row>
    <row r="568" s="13" customFormat="1">
      <c r="A568" s="13"/>
      <c r="B568" s="251"/>
      <c r="C568" s="252"/>
      <c r="D568" s="242" t="s">
        <v>277</v>
      </c>
      <c r="E568" s="252"/>
      <c r="F568" s="253" t="s">
        <v>1001</v>
      </c>
      <c r="G568" s="252"/>
      <c r="H568" s="254">
        <v>276.58199999999999</v>
      </c>
      <c r="I568" s="255"/>
      <c r="J568" s="252"/>
      <c r="K568" s="252"/>
      <c r="L568" s="256"/>
      <c r="M568" s="257"/>
      <c r="N568" s="258"/>
      <c r="O568" s="258"/>
      <c r="P568" s="258"/>
      <c r="Q568" s="258"/>
      <c r="R568" s="258"/>
      <c r="S568" s="258"/>
      <c r="T568" s="259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T568" s="260" t="s">
        <v>277</v>
      </c>
      <c r="AU568" s="260" t="s">
        <v>93</v>
      </c>
      <c r="AV568" s="13" t="s">
        <v>93</v>
      </c>
      <c r="AW568" s="13" t="s">
        <v>4</v>
      </c>
      <c r="AX568" s="13" t="s">
        <v>91</v>
      </c>
      <c r="AY568" s="260" t="s">
        <v>189</v>
      </c>
    </row>
    <row r="569" s="2" customFormat="1" ht="24.15" customHeight="1">
      <c r="A569" s="40"/>
      <c r="B569" s="41"/>
      <c r="C569" s="287" t="s">
        <v>1002</v>
      </c>
      <c r="D569" s="287" t="s">
        <v>363</v>
      </c>
      <c r="E569" s="288" t="s">
        <v>991</v>
      </c>
      <c r="F569" s="289" t="s">
        <v>992</v>
      </c>
      <c r="G569" s="290" t="s">
        <v>262</v>
      </c>
      <c r="H569" s="291">
        <v>276.58199999999999</v>
      </c>
      <c r="I569" s="292"/>
      <c r="J569" s="293">
        <f>ROUND(I569*H569,2)</f>
        <v>0</v>
      </c>
      <c r="K569" s="289" t="s">
        <v>196</v>
      </c>
      <c r="L569" s="294"/>
      <c r="M569" s="295" t="s">
        <v>1</v>
      </c>
      <c r="N569" s="296" t="s">
        <v>48</v>
      </c>
      <c r="O569" s="93"/>
      <c r="P569" s="238">
        <f>O569*H569</f>
        <v>0</v>
      </c>
      <c r="Q569" s="238">
        <v>0.0053</v>
      </c>
      <c r="R569" s="238">
        <f>Q569*H569</f>
        <v>1.4658845999999999</v>
      </c>
      <c r="S569" s="238">
        <v>0</v>
      </c>
      <c r="T569" s="239">
        <f>S569*H569</f>
        <v>0</v>
      </c>
      <c r="U569" s="40"/>
      <c r="V569" s="40"/>
      <c r="W569" s="40"/>
      <c r="X569" s="40"/>
      <c r="Y569" s="40"/>
      <c r="Z569" s="40"/>
      <c r="AA569" s="40"/>
      <c r="AB569" s="40"/>
      <c r="AC569" s="40"/>
      <c r="AD569" s="40"/>
      <c r="AE569" s="40"/>
      <c r="AR569" s="240" t="s">
        <v>494</v>
      </c>
      <c r="AT569" s="240" t="s">
        <v>363</v>
      </c>
      <c r="AU569" s="240" t="s">
        <v>93</v>
      </c>
      <c r="AY569" s="18" t="s">
        <v>189</v>
      </c>
      <c r="BE569" s="241">
        <f>IF(N569="základní",J569,0)</f>
        <v>0</v>
      </c>
      <c r="BF569" s="241">
        <f>IF(N569="snížená",J569,0)</f>
        <v>0</v>
      </c>
      <c r="BG569" s="241">
        <f>IF(N569="zákl. přenesená",J569,0)</f>
        <v>0</v>
      </c>
      <c r="BH569" s="241">
        <f>IF(N569="sníž. přenesená",J569,0)</f>
        <v>0</v>
      </c>
      <c r="BI569" s="241">
        <f>IF(N569="nulová",J569,0)</f>
        <v>0</v>
      </c>
      <c r="BJ569" s="18" t="s">
        <v>91</v>
      </c>
      <c r="BK569" s="241">
        <f>ROUND(I569*H569,2)</f>
        <v>0</v>
      </c>
      <c r="BL569" s="18" t="s">
        <v>407</v>
      </c>
      <c r="BM569" s="240" t="s">
        <v>1003</v>
      </c>
    </row>
    <row r="570" s="13" customFormat="1">
      <c r="A570" s="13"/>
      <c r="B570" s="251"/>
      <c r="C570" s="252"/>
      <c r="D570" s="242" t="s">
        <v>277</v>
      </c>
      <c r="E570" s="252"/>
      <c r="F570" s="253" t="s">
        <v>1001</v>
      </c>
      <c r="G570" s="252"/>
      <c r="H570" s="254">
        <v>276.58199999999999</v>
      </c>
      <c r="I570" s="255"/>
      <c r="J570" s="252"/>
      <c r="K570" s="252"/>
      <c r="L570" s="256"/>
      <c r="M570" s="257"/>
      <c r="N570" s="258"/>
      <c r="O570" s="258"/>
      <c r="P570" s="258"/>
      <c r="Q570" s="258"/>
      <c r="R570" s="258"/>
      <c r="S570" s="258"/>
      <c r="T570" s="259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T570" s="260" t="s">
        <v>277</v>
      </c>
      <c r="AU570" s="260" t="s">
        <v>93</v>
      </c>
      <c r="AV570" s="13" t="s">
        <v>93</v>
      </c>
      <c r="AW570" s="13" t="s">
        <v>4</v>
      </c>
      <c r="AX570" s="13" t="s">
        <v>91</v>
      </c>
      <c r="AY570" s="260" t="s">
        <v>189</v>
      </c>
    </row>
    <row r="571" s="2" customFormat="1" ht="16.5" customHeight="1">
      <c r="A571" s="40"/>
      <c r="B571" s="41"/>
      <c r="C571" s="229" t="s">
        <v>1004</v>
      </c>
      <c r="D571" s="229" t="s">
        <v>192</v>
      </c>
      <c r="E571" s="230" t="s">
        <v>1005</v>
      </c>
      <c r="F571" s="231" t="s">
        <v>1006</v>
      </c>
      <c r="G571" s="232" t="s">
        <v>262</v>
      </c>
      <c r="H571" s="233">
        <v>230.48500000000001</v>
      </c>
      <c r="I571" s="234"/>
      <c r="J571" s="235">
        <f>ROUND(I571*H571,2)</f>
        <v>0</v>
      </c>
      <c r="K571" s="231" t="s">
        <v>196</v>
      </c>
      <c r="L571" s="46"/>
      <c r="M571" s="236" t="s">
        <v>1</v>
      </c>
      <c r="N571" s="237" t="s">
        <v>48</v>
      </c>
      <c r="O571" s="93"/>
      <c r="P571" s="238">
        <f>O571*H571</f>
        <v>0</v>
      </c>
      <c r="Q571" s="238">
        <v>0.00064000000000000005</v>
      </c>
      <c r="R571" s="238">
        <f>Q571*H571</f>
        <v>0.14751040000000001</v>
      </c>
      <c r="S571" s="238">
        <v>0</v>
      </c>
      <c r="T571" s="239">
        <f>S571*H571</f>
        <v>0</v>
      </c>
      <c r="U571" s="40"/>
      <c r="V571" s="40"/>
      <c r="W571" s="40"/>
      <c r="X571" s="40"/>
      <c r="Y571" s="40"/>
      <c r="Z571" s="40"/>
      <c r="AA571" s="40"/>
      <c r="AB571" s="40"/>
      <c r="AC571" s="40"/>
      <c r="AD571" s="40"/>
      <c r="AE571" s="40"/>
      <c r="AR571" s="240" t="s">
        <v>407</v>
      </c>
      <c r="AT571" s="240" t="s">
        <v>192</v>
      </c>
      <c r="AU571" s="240" t="s">
        <v>93</v>
      </c>
      <c r="AY571" s="18" t="s">
        <v>189</v>
      </c>
      <c r="BE571" s="241">
        <f>IF(N571="základní",J571,0)</f>
        <v>0</v>
      </c>
      <c r="BF571" s="241">
        <f>IF(N571="snížená",J571,0)</f>
        <v>0</v>
      </c>
      <c r="BG571" s="241">
        <f>IF(N571="zákl. přenesená",J571,0)</f>
        <v>0</v>
      </c>
      <c r="BH571" s="241">
        <f>IF(N571="sníž. přenesená",J571,0)</f>
        <v>0</v>
      </c>
      <c r="BI571" s="241">
        <f>IF(N571="nulová",J571,0)</f>
        <v>0</v>
      </c>
      <c r="BJ571" s="18" t="s">
        <v>91</v>
      </c>
      <c r="BK571" s="241">
        <f>ROUND(I571*H571,2)</f>
        <v>0</v>
      </c>
      <c r="BL571" s="18" t="s">
        <v>407</v>
      </c>
      <c r="BM571" s="240" t="s">
        <v>1007</v>
      </c>
    </row>
    <row r="572" s="14" customFormat="1">
      <c r="A572" s="14"/>
      <c r="B572" s="265"/>
      <c r="C572" s="266"/>
      <c r="D572" s="242" t="s">
        <v>277</v>
      </c>
      <c r="E572" s="267" t="s">
        <v>1</v>
      </c>
      <c r="F572" s="268" t="s">
        <v>352</v>
      </c>
      <c r="G572" s="266"/>
      <c r="H572" s="267" t="s">
        <v>1</v>
      </c>
      <c r="I572" s="269"/>
      <c r="J572" s="266"/>
      <c r="K572" s="266"/>
      <c r="L572" s="270"/>
      <c r="M572" s="271"/>
      <c r="N572" s="272"/>
      <c r="O572" s="272"/>
      <c r="P572" s="272"/>
      <c r="Q572" s="272"/>
      <c r="R572" s="272"/>
      <c r="S572" s="272"/>
      <c r="T572" s="273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T572" s="274" t="s">
        <v>277</v>
      </c>
      <c r="AU572" s="274" t="s">
        <v>93</v>
      </c>
      <c r="AV572" s="14" t="s">
        <v>91</v>
      </c>
      <c r="AW572" s="14" t="s">
        <v>38</v>
      </c>
      <c r="AX572" s="14" t="s">
        <v>83</v>
      </c>
      <c r="AY572" s="274" t="s">
        <v>189</v>
      </c>
    </row>
    <row r="573" s="13" customFormat="1">
      <c r="A573" s="13"/>
      <c r="B573" s="251"/>
      <c r="C573" s="252"/>
      <c r="D573" s="242" t="s">
        <v>277</v>
      </c>
      <c r="E573" s="275" t="s">
        <v>1</v>
      </c>
      <c r="F573" s="253" t="s">
        <v>976</v>
      </c>
      <c r="G573" s="252"/>
      <c r="H573" s="254">
        <v>230.48500000000001</v>
      </c>
      <c r="I573" s="255"/>
      <c r="J573" s="252"/>
      <c r="K573" s="252"/>
      <c r="L573" s="256"/>
      <c r="M573" s="257"/>
      <c r="N573" s="258"/>
      <c r="O573" s="258"/>
      <c r="P573" s="258"/>
      <c r="Q573" s="258"/>
      <c r="R573" s="258"/>
      <c r="S573" s="258"/>
      <c r="T573" s="259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T573" s="260" t="s">
        <v>277</v>
      </c>
      <c r="AU573" s="260" t="s">
        <v>93</v>
      </c>
      <c r="AV573" s="13" t="s">
        <v>93</v>
      </c>
      <c r="AW573" s="13" t="s">
        <v>38</v>
      </c>
      <c r="AX573" s="13" t="s">
        <v>83</v>
      </c>
      <c r="AY573" s="260" t="s">
        <v>189</v>
      </c>
    </row>
    <row r="574" s="15" customFormat="1">
      <c r="A574" s="15"/>
      <c r="B574" s="276"/>
      <c r="C574" s="277"/>
      <c r="D574" s="242" t="s">
        <v>277</v>
      </c>
      <c r="E574" s="278" t="s">
        <v>1</v>
      </c>
      <c r="F574" s="279" t="s">
        <v>354</v>
      </c>
      <c r="G574" s="277"/>
      <c r="H574" s="280">
        <v>230.48500000000001</v>
      </c>
      <c r="I574" s="281"/>
      <c r="J574" s="277"/>
      <c r="K574" s="277"/>
      <c r="L574" s="282"/>
      <c r="M574" s="283"/>
      <c r="N574" s="284"/>
      <c r="O574" s="284"/>
      <c r="P574" s="284"/>
      <c r="Q574" s="284"/>
      <c r="R574" s="284"/>
      <c r="S574" s="284"/>
      <c r="T574" s="285"/>
      <c r="U574" s="15"/>
      <c r="V574" s="15"/>
      <c r="W574" s="15"/>
      <c r="X574" s="15"/>
      <c r="Y574" s="15"/>
      <c r="Z574" s="15"/>
      <c r="AA574" s="15"/>
      <c r="AB574" s="15"/>
      <c r="AC574" s="15"/>
      <c r="AD574" s="15"/>
      <c r="AE574" s="15"/>
      <c r="AT574" s="286" t="s">
        <v>277</v>
      </c>
      <c r="AU574" s="286" t="s">
        <v>93</v>
      </c>
      <c r="AV574" s="15" t="s">
        <v>211</v>
      </c>
      <c r="AW574" s="15" t="s">
        <v>38</v>
      </c>
      <c r="AX574" s="15" t="s">
        <v>91</v>
      </c>
      <c r="AY574" s="286" t="s">
        <v>189</v>
      </c>
    </row>
    <row r="575" s="2" customFormat="1" ht="16.5" customHeight="1">
      <c r="A575" s="40"/>
      <c r="B575" s="41"/>
      <c r="C575" s="229" t="s">
        <v>1008</v>
      </c>
      <c r="D575" s="229" t="s">
        <v>192</v>
      </c>
      <c r="E575" s="230" t="s">
        <v>1009</v>
      </c>
      <c r="F575" s="231" t="s">
        <v>1010</v>
      </c>
      <c r="G575" s="232" t="s">
        <v>289</v>
      </c>
      <c r="H575" s="233">
        <v>148.69999999999999</v>
      </c>
      <c r="I575" s="234"/>
      <c r="J575" s="235">
        <f>ROUND(I575*H575,2)</f>
        <v>0</v>
      </c>
      <c r="K575" s="231" t="s">
        <v>196</v>
      </c>
      <c r="L575" s="46"/>
      <c r="M575" s="236" t="s">
        <v>1</v>
      </c>
      <c r="N575" s="237" t="s">
        <v>48</v>
      </c>
      <c r="O575" s="93"/>
      <c r="P575" s="238">
        <f>O575*H575</f>
        <v>0</v>
      </c>
      <c r="Q575" s="238">
        <v>0.00016000000000000001</v>
      </c>
      <c r="R575" s="238">
        <f>Q575*H575</f>
        <v>0.023792000000000001</v>
      </c>
      <c r="S575" s="238">
        <v>0</v>
      </c>
      <c r="T575" s="239">
        <f>S575*H575</f>
        <v>0</v>
      </c>
      <c r="U575" s="40"/>
      <c r="V575" s="40"/>
      <c r="W575" s="40"/>
      <c r="X575" s="40"/>
      <c r="Y575" s="40"/>
      <c r="Z575" s="40"/>
      <c r="AA575" s="40"/>
      <c r="AB575" s="40"/>
      <c r="AC575" s="40"/>
      <c r="AD575" s="40"/>
      <c r="AE575" s="40"/>
      <c r="AR575" s="240" t="s">
        <v>407</v>
      </c>
      <c r="AT575" s="240" t="s">
        <v>192</v>
      </c>
      <c r="AU575" s="240" t="s">
        <v>93</v>
      </c>
      <c r="AY575" s="18" t="s">
        <v>189</v>
      </c>
      <c r="BE575" s="241">
        <f>IF(N575="základní",J575,0)</f>
        <v>0</v>
      </c>
      <c r="BF575" s="241">
        <f>IF(N575="snížená",J575,0)</f>
        <v>0</v>
      </c>
      <c r="BG575" s="241">
        <f>IF(N575="zákl. přenesená",J575,0)</f>
        <v>0</v>
      </c>
      <c r="BH575" s="241">
        <f>IF(N575="sníž. přenesená",J575,0)</f>
        <v>0</v>
      </c>
      <c r="BI575" s="241">
        <f>IF(N575="nulová",J575,0)</f>
        <v>0</v>
      </c>
      <c r="BJ575" s="18" t="s">
        <v>91</v>
      </c>
      <c r="BK575" s="241">
        <f>ROUND(I575*H575,2)</f>
        <v>0</v>
      </c>
      <c r="BL575" s="18" t="s">
        <v>407</v>
      </c>
      <c r="BM575" s="240" t="s">
        <v>1011</v>
      </c>
    </row>
    <row r="576" s="2" customFormat="1" ht="16.5" customHeight="1">
      <c r="A576" s="40"/>
      <c r="B576" s="41"/>
      <c r="C576" s="229" t="s">
        <v>1012</v>
      </c>
      <c r="D576" s="229" t="s">
        <v>192</v>
      </c>
      <c r="E576" s="230" t="s">
        <v>1013</v>
      </c>
      <c r="F576" s="231" t="s">
        <v>1014</v>
      </c>
      <c r="G576" s="232" t="s">
        <v>262</v>
      </c>
      <c r="H576" s="233">
        <v>410.5</v>
      </c>
      <c r="I576" s="234"/>
      <c r="J576" s="235">
        <f>ROUND(I576*H576,2)</f>
        <v>0</v>
      </c>
      <c r="K576" s="231" t="s">
        <v>196</v>
      </c>
      <c r="L576" s="46"/>
      <c r="M576" s="236" t="s">
        <v>1</v>
      </c>
      <c r="N576" s="237" t="s">
        <v>48</v>
      </c>
      <c r="O576" s="93"/>
      <c r="P576" s="238">
        <f>O576*H576</f>
        <v>0</v>
      </c>
      <c r="Q576" s="238">
        <v>0.0044999999999999997</v>
      </c>
      <c r="R576" s="238">
        <f>Q576*H576</f>
        <v>1.8472499999999998</v>
      </c>
      <c r="S576" s="238">
        <v>0</v>
      </c>
      <c r="T576" s="239">
        <f>S576*H576</f>
        <v>0</v>
      </c>
      <c r="U576" s="40"/>
      <c r="V576" s="40"/>
      <c r="W576" s="40"/>
      <c r="X576" s="40"/>
      <c r="Y576" s="40"/>
      <c r="Z576" s="40"/>
      <c r="AA576" s="40"/>
      <c r="AB576" s="40"/>
      <c r="AC576" s="40"/>
      <c r="AD576" s="40"/>
      <c r="AE576" s="40"/>
      <c r="AR576" s="240" t="s">
        <v>407</v>
      </c>
      <c r="AT576" s="240" t="s">
        <v>192</v>
      </c>
      <c r="AU576" s="240" t="s">
        <v>93</v>
      </c>
      <c r="AY576" s="18" t="s">
        <v>189</v>
      </c>
      <c r="BE576" s="241">
        <f>IF(N576="základní",J576,0)</f>
        <v>0</v>
      </c>
      <c r="BF576" s="241">
        <f>IF(N576="snížená",J576,0)</f>
        <v>0</v>
      </c>
      <c r="BG576" s="241">
        <f>IF(N576="zákl. přenesená",J576,0)</f>
        <v>0</v>
      </c>
      <c r="BH576" s="241">
        <f>IF(N576="sníž. přenesená",J576,0)</f>
        <v>0</v>
      </c>
      <c r="BI576" s="241">
        <f>IF(N576="nulová",J576,0)</f>
        <v>0</v>
      </c>
      <c r="BJ576" s="18" t="s">
        <v>91</v>
      </c>
      <c r="BK576" s="241">
        <f>ROUND(I576*H576,2)</f>
        <v>0</v>
      </c>
      <c r="BL576" s="18" t="s">
        <v>407</v>
      </c>
      <c r="BM576" s="240" t="s">
        <v>1015</v>
      </c>
    </row>
    <row r="577" s="2" customFormat="1">
      <c r="A577" s="40"/>
      <c r="B577" s="41"/>
      <c r="C577" s="42"/>
      <c r="D577" s="242" t="s">
        <v>199</v>
      </c>
      <c r="E577" s="42"/>
      <c r="F577" s="243" t="s">
        <v>1016</v>
      </c>
      <c r="G577" s="42"/>
      <c r="H577" s="42"/>
      <c r="I577" s="244"/>
      <c r="J577" s="42"/>
      <c r="K577" s="42"/>
      <c r="L577" s="46"/>
      <c r="M577" s="245"/>
      <c r="N577" s="246"/>
      <c r="O577" s="93"/>
      <c r="P577" s="93"/>
      <c r="Q577" s="93"/>
      <c r="R577" s="93"/>
      <c r="S577" s="93"/>
      <c r="T577" s="94"/>
      <c r="U577" s="40"/>
      <c r="V577" s="40"/>
      <c r="W577" s="40"/>
      <c r="X577" s="40"/>
      <c r="Y577" s="40"/>
      <c r="Z577" s="40"/>
      <c r="AA577" s="40"/>
      <c r="AB577" s="40"/>
      <c r="AC577" s="40"/>
      <c r="AD577" s="40"/>
      <c r="AE577" s="40"/>
      <c r="AT577" s="18" t="s">
        <v>199</v>
      </c>
      <c r="AU577" s="18" t="s">
        <v>93</v>
      </c>
    </row>
    <row r="578" s="2" customFormat="1" ht="16.5" customHeight="1">
      <c r="A578" s="40"/>
      <c r="B578" s="41"/>
      <c r="C578" s="229" t="s">
        <v>1017</v>
      </c>
      <c r="D578" s="229" t="s">
        <v>192</v>
      </c>
      <c r="E578" s="230" t="s">
        <v>1018</v>
      </c>
      <c r="F578" s="231" t="s">
        <v>1019</v>
      </c>
      <c r="G578" s="232" t="s">
        <v>1020</v>
      </c>
      <c r="H578" s="308"/>
      <c r="I578" s="234"/>
      <c r="J578" s="235">
        <f>ROUND(I578*H578,2)</f>
        <v>0</v>
      </c>
      <c r="K578" s="231" t="s">
        <v>196</v>
      </c>
      <c r="L578" s="46"/>
      <c r="M578" s="236" t="s">
        <v>1</v>
      </c>
      <c r="N578" s="237" t="s">
        <v>48</v>
      </c>
      <c r="O578" s="93"/>
      <c r="P578" s="238">
        <f>O578*H578</f>
        <v>0</v>
      </c>
      <c r="Q578" s="238">
        <v>0</v>
      </c>
      <c r="R578" s="238">
        <f>Q578*H578</f>
        <v>0</v>
      </c>
      <c r="S578" s="238">
        <v>0</v>
      </c>
      <c r="T578" s="239">
        <f>S578*H578</f>
        <v>0</v>
      </c>
      <c r="U578" s="40"/>
      <c r="V578" s="40"/>
      <c r="W578" s="40"/>
      <c r="X578" s="40"/>
      <c r="Y578" s="40"/>
      <c r="Z578" s="40"/>
      <c r="AA578" s="40"/>
      <c r="AB578" s="40"/>
      <c r="AC578" s="40"/>
      <c r="AD578" s="40"/>
      <c r="AE578" s="40"/>
      <c r="AR578" s="240" t="s">
        <v>407</v>
      </c>
      <c r="AT578" s="240" t="s">
        <v>192</v>
      </c>
      <c r="AU578" s="240" t="s">
        <v>93</v>
      </c>
      <c r="AY578" s="18" t="s">
        <v>189</v>
      </c>
      <c r="BE578" s="241">
        <f>IF(N578="základní",J578,0)</f>
        <v>0</v>
      </c>
      <c r="BF578" s="241">
        <f>IF(N578="snížená",J578,0)</f>
        <v>0</v>
      </c>
      <c r="BG578" s="241">
        <f>IF(N578="zákl. přenesená",J578,0)</f>
        <v>0</v>
      </c>
      <c r="BH578" s="241">
        <f>IF(N578="sníž. přenesená",J578,0)</f>
        <v>0</v>
      </c>
      <c r="BI578" s="241">
        <f>IF(N578="nulová",J578,0)</f>
        <v>0</v>
      </c>
      <c r="BJ578" s="18" t="s">
        <v>91</v>
      </c>
      <c r="BK578" s="241">
        <f>ROUND(I578*H578,2)</f>
        <v>0</v>
      </c>
      <c r="BL578" s="18" t="s">
        <v>407</v>
      </c>
      <c r="BM578" s="240" t="s">
        <v>1021</v>
      </c>
    </row>
    <row r="579" s="12" customFormat="1" ht="22.8" customHeight="1">
      <c r="A579" s="12"/>
      <c r="B579" s="213"/>
      <c r="C579" s="214"/>
      <c r="D579" s="215" t="s">
        <v>82</v>
      </c>
      <c r="E579" s="227" t="s">
        <v>1022</v>
      </c>
      <c r="F579" s="227" t="s">
        <v>1023</v>
      </c>
      <c r="G579" s="214"/>
      <c r="H579" s="214"/>
      <c r="I579" s="217"/>
      <c r="J579" s="228">
        <f>BK579</f>
        <v>0</v>
      </c>
      <c r="K579" s="214"/>
      <c r="L579" s="219"/>
      <c r="M579" s="220"/>
      <c r="N579" s="221"/>
      <c r="O579" s="221"/>
      <c r="P579" s="222">
        <f>SUM(P580:P633)</f>
        <v>0</v>
      </c>
      <c r="Q579" s="221"/>
      <c r="R579" s="222">
        <f>SUM(R580:R633)</f>
        <v>11.172042299999999</v>
      </c>
      <c r="S579" s="221"/>
      <c r="T579" s="223">
        <f>SUM(T580:T633)</f>
        <v>0.378</v>
      </c>
      <c r="U579" s="12"/>
      <c r="V579" s="12"/>
      <c r="W579" s="12"/>
      <c r="X579" s="12"/>
      <c r="Y579" s="12"/>
      <c r="Z579" s="12"/>
      <c r="AA579" s="12"/>
      <c r="AB579" s="12"/>
      <c r="AC579" s="12"/>
      <c r="AD579" s="12"/>
      <c r="AE579" s="12"/>
      <c r="AR579" s="224" t="s">
        <v>93</v>
      </c>
      <c r="AT579" s="225" t="s">
        <v>82</v>
      </c>
      <c r="AU579" s="225" t="s">
        <v>91</v>
      </c>
      <c r="AY579" s="224" t="s">
        <v>189</v>
      </c>
      <c r="BK579" s="226">
        <f>SUM(BK580:BK633)</f>
        <v>0</v>
      </c>
    </row>
    <row r="580" s="2" customFormat="1" ht="16.5" customHeight="1">
      <c r="A580" s="40"/>
      <c r="B580" s="41"/>
      <c r="C580" s="229" t="s">
        <v>1024</v>
      </c>
      <c r="D580" s="229" t="s">
        <v>192</v>
      </c>
      <c r="E580" s="230" t="s">
        <v>1025</v>
      </c>
      <c r="F580" s="231" t="s">
        <v>1026</v>
      </c>
      <c r="G580" s="232" t="s">
        <v>262</v>
      </c>
      <c r="H580" s="233">
        <v>37.799999999999997</v>
      </c>
      <c r="I580" s="234"/>
      <c r="J580" s="235">
        <f>ROUND(I580*H580,2)</f>
        <v>0</v>
      </c>
      <c r="K580" s="231" t="s">
        <v>196</v>
      </c>
      <c r="L580" s="46"/>
      <c r="M580" s="236" t="s">
        <v>1</v>
      </c>
      <c r="N580" s="237" t="s">
        <v>48</v>
      </c>
      <c r="O580" s="93"/>
      <c r="P580" s="238">
        <f>O580*H580</f>
        <v>0</v>
      </c>
      <c r="Q580" s="238">
        <v>0</v>
      </c>
      <c r="R580" s="238">
        <f>Q580*H580</f>
        <v>0</v>
      </c>
      <c r="S580" s="238">
        <v>0.01</v>
      </c>
      <c r="T580" s="239">
        <f>S580*H580</f>
        <v>0.378</v>
      </c>
      <c r="U580" s="40"/>
      <c r="V580" s="40"/>
      <c r="W580" s="40"/>
      <c r="X580" s="40"/>
      <c r="Y580" s="40"/>
      <c r="Z580" s="40"/>
      <c r="AA580" s="40"/>
      <c r="AB580" s="40"/>
      <c r="AC580" s="40"/>
      <c r="AD580" s="40"/>
      <c r="AE580" s="40"/>
      <c r="AR580" s="240" t="s">
        <v>407</v>
      </c>
      <c r="AT580" s="240" t="s">
        <v>192</v>
      </c>
      <c r="AU580" s="240" t="s">
        <v>93</v>
      </c>
      <c r="AY580" s="18" t="s">
        <v>189</v>
      </c>
      <c r="BE580" s="241">
        <f>IF(N580="základní",J580,0)</f>
        <v>0</v>
      </c>
      <c r="BF580" s="241">
        <f>IF(N580="snížená",J580,0)</f>
        <v>0</v>
      </c>
      <c r="BG580" s="241">
        <f>IF(N580="zákl. přenesená",J580,0)</f>
        <v>0</v>
      </c>
      <c r="BH580" s="241">
        <f>IF(N580="sníž. přenesená",J580,0)</f>
        <v>0</v>
      </c>
      <c r="BI580" s="241">
        <f>IF(N580="nulová",J580,0)</f>
        <v>0</v>
      </c>
      <c r="BJ580" s="18" t="s">
        <v>91</v>
      </c>
      <c r="BK580" s="241">
        <f>ROUND(I580*H580,2)</f>
        <v>0</v>
      </c>
      <c r="BL580" s="18" t="s">
        <v>407</v>
      </c>
      <c r="BM580" s="240" t="s">
        <v>1027</v>
      </c>
    </row>
    <row r="581" s="14" customFormat="1">
      <c r="A581" s="14"/>
      <c r="B581" s="265"/>
      <c r="C581" s="266"/>
      <c r="D581" s="242" t="s">
        <v>277</v>
      </c>
      <c r="E581" s="267" t="s">
        <v>1</v>
      </c>
      <c r="F581" s="268" t="s">
        <v>1028</v>
      </c>
      <c r="G581" s="266"/>
      <c r="H581" s="267" t="s">
        <v>1</v>
      </c>
      <c r="I581" s="269"/>
      <c r="J581" s="266"/>
      <c r="K581" s="266"/>
      <c r="L581" s="270"/>
      <c r="M581" s="271"/>
      <c r="N581" s="272"/>
      <c r="O581" s="272"/>
      <c r="P581" s="272"/>
      <c r="Q581" s="272"/>
      <c r="R581" s="272"/>
      <c r="S581" s="272"/>
      <c r="T581" s="273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T581" s="274" t="s">
        <v>277</v>
      </c>
      <c r="AU581" s="274" t="s">
        <v>93</v>
      </c>
      <c r="AV581" s="14" t="s">
        <v>91</v>
      </c>
      <c r="AW581" s="14" t="s">
        <v>38</v>
      </c>
      <c r="AX581" s="14" t="s">
        <v>83</v>
      </c>
      <c r="AY581" s="274" t="s">
        <v>189</v>
      </c>
    </row>
    <row r="582" s="13" customFormat="1">
      <c r="A582" s="13"/>
      <c r="B582" s="251"/>
      <c r="C582" s="252"/>
      <c r="D582" s="242" t="s">
        <v>277</v>
      </c>
      <c r="E582" s="275" t="s">
        <v>1</v>
      </c>
      <c r="F582" s="253" t="s">
        <v>1029</v>
      </c>
      <c r="G582" s="252"/>
      <c r="H582" s="254">
        <v>37.799999999999997</v>
      </c>
      <c r="I582" s="255"/>
      <c r="J582" s="252"/>
      <c r="K582" s="252"/>
      <c r="L582" s="256"/>
      <c r="M582" s="257"/>
      <c r="N582" s="258"/>
      <c r="O582" s="258"/>
      <c r="P582" s="258"/>
      <c r="Q582" s="258"/>
      <c r="R582" s="258"/>
      <c r="S582" s="258"/>
      <c r="T582" s="259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T582" s="260" t="s">
        <v>277</v>
      </c>
      <c r="AU582" s="260" t="s">
        <v>93</v>
      </c>
      <c r="AV582" s="13" t="s">
        <v>93</v>
      </c>
      <c r="AW582" s="13" t="s">
        <v>38</v>
      </c>
      <c r="AX582" s="13" t="s">
        <v>83</v>
      </c>
      <c r="AY582" s="260" t="s">
        <v>189</v>
      </c>
    </row>
    <row r="583" s="15" customFormat="1">
      <c r="A583" s="15"/>
      <c r="B583" s="276"/>
      <c r="C583" s="277"/>
      <c r="D583" s="242" t="s">
        <v>277</v>
      </c>
      <c r="E583" s="278" t="s">
        <v>1</v>
      </c>
      <c r="F583" s="279" t="s">
        <v>354</v>
      </c>
      <c r="G583" s="277"/>
      <c r="H583" s="280">
        <v>37.799999999999997</v>
      </c>
      <c r="I583" s="281"/>
      <c r="J583" s="277"/>
      <c r="K583" s="277"/>
      <c r="L583" s="282"/>
      <c r="M583" s="283"/>
      <c r="N583" s="284"/>
      <c r="O583" s="284"/>
      <c r="P583" s="284"/>
      <c r="Q583" s="284"/>
      <c r="R583" s="284"/>
      <c r="S583" s="284"/>
      <c r="T583" s="285"/>
      <c r="U583" s="15"/>
      <c r="V583" s="15"/>
      <c r="W583" s="15"/>
      <c r="X583" s="15"/>
      <c r="Y583" s="15"/>
      <c r="Z583" s="15"/>
      <c r="AA583" s="15"/>
      <c r="AB583" s="15"/>
      <c r="AC583" s="15"/>
      <c r="AD583" s="15"/>
      <c r="AE583" s="15"/>
      <c r="AT583" s="286" t="s">
        <v>277</v>
      </c>
      <c r="AU583" s="286" t="s">
        <v>93</v>
      </c>
      <c r="AV583" s="15" t="s">
        <v>211</v>
      </c>
      <c r="AW583" s="15" t="s">
        <v>38</v>
      </c>
      <c r="AX583" s="15" t="s">
        <v>91</v>
      </c>
      <c r="AY583" s="286" t="s">
        <v>189</v>
      </c>
    </row>
    <row r="584" s="2" customFormat="1" ht="16.5" customHeight="1">
      <c r="A584" s="40"/>
      <c r="B584" s="41"/>
      <c r="C584" s="229" t="s">
        <v>1030</v>
      </c>
      <c r="D584" s="229" t="s">
        <v>192</v>
      </c>
      <c r="E584" s="230" t="s">
        <v>1031</v>
      </c>
      <c r="F584" s="231" t="s">
        <v>1032</v>
      </c>
      <c r="G584" s="232" t="s">
        <v>262</v>
      </c>
      <c r="H584" s="233">
        <v>1246.3150000000001</v>
      </c>
      <c r="I584" s="234"/>
      <c r="J584" s="235">
        <f>ROUND(I584*H584,2)</f>
        <v>0</v>
      </c>
      <c r="K584" s="231" t="s">
        <v>196</v>
      </c>
      <c r="L584" s="46"/>
      <c r="M584" s="236" t="s">
        <v>1</v>
      </c>
      <c r="N584" s="237" t="s">
        <v>48</v>
      </c>
      <c r="O584" s="93"/>
      <c r="P584" s="238">
        <f>O584*H584</f>
        <v>0</v>
      </c>
      <c r="Q584" s="238">
        <v>0</v>
      </c>
      <c r="R584" s="238">
        <f>Q584*H584</f>
        <v>0</v>
      </c>
      <c r="S584" s="238">
        <v>0</v>
      </c>
      <c r="T584" s="239">
        <f>S584*H584</f>
        <v>0</v>
      </c>
      <c r="U584" s="40"/>
      <c r="V584" s="40"/>
      <c r="W584" s="40"/>
      <c r="X584" s="40"/>
      <c r="Y584" s="40"/>
      <c r="Z584" s="40"/>
      <c r="AA584" s="40"/>
      <c r="AB584" s="40"/>
      <c r="AC584" s="40"/>
      <c r="AD584" s="40"/>
      <c r="AE584" s="40"/>
      <c r="AR584" s="240" t="s">
        <v>407</v>
      </c>
      <c r="AT584" s="240" t="s">
        <v>192</v>
      </c>
      <c r="AU584" s="240" t="s">
        <v>93</v>
      </c>
      <c r="AY584" s="18" t="s">
        <v>189</v>
      </c>
      <c r="BE584" s="241">
        <f>IF(N584="základní",J584,0)</f>
        <v>0</v>
      </c>
      <c r="BF584" s="241">
        <f>IF(N584="snížená",J584,0)</f>
        <v>0</v>
      </c>
      <c r="BG584" s="241">
        <f>IF(N584="zákl. přenesená",J584,0)</f>
        <v>0</v>
      </c>
      <c r="BH584" s="241">
        <f>IF(N584="sníž. přenesená",J584,0)</f>
        <v>0</v>
      </c>
      <c r="BI584" s="241">
        <f>IF(N584="nulová",J584,0)</f>
        <v>0</v>
      </c>
      <c r="BJ584" s="18" t="s">
        <v>91</v>
      </c>
      <c r="BK584" s="241">
        <f>ROUND(I584*H584,2)</f>
        <v>0</v>
      </c>
      <c r="BL584" s="18" t="s">
        <v>407</v>
      </c>
      <c r="BM584" s="240" t="s">
        <v>1033</v>
      </c>
    </row>
    <row r="585" s="14" customFormat="1">
      <c r="A585" s="14"/>
      <c r="B585" s="265"/>
      <c r="C585" s="266"/>
      <c r="D585" s="242" t="s">
        <v>277</v>
      </c>
      <c r="E585" s="267" t="s">
        <v>1</v>
      </c>
      <c r="F585" s="268" t="s">
        <v>1028</v>
      </c>
      <c r="G585" s="266"/>
      <c r="H585" s="267" t="s">
        <v>1</v>
      </c>
      <c r="I585" s="269"/>
      <c r="J585" s="266"/>
      <c r="K585" s="266"/>
      <c r="L585" s="270"/>
      <c r="M585" s="271"/>
      <c r="N585" s="272"/>
      <c r="O585" s="272"/>
      <c r="P585" s="272"/>
      <c r="Q585" s="272"/>
      <c r="R585" s="272"/>
      <c r="S585" s="272"/>
      <c r="T585" s="273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T585" s="274" t="s">
        <v>277</v>
      </c>
      <c r="AU585" s="274" t="s">
        <v>93</v>
      </c>
      <c r="AV585" s="14" t="s">
        <v>91</v>
      </c>
      <c r="AW585" s="14" t="s">
        <v>38</v>
      </c>
      <c r="AX585" s="14" t="s">
        <v>83</v>
      </c>
      <c r="AY585" s="274" t="s">
        <v>189</v>
      </c>
    </row>
    <row r="586" s="13" customFormat="1">
      <c r="A586" s="13"/>
      <c r="B586" s="251"/>
      <c r="C586" s="252"/>
      <c r="D586" s="242" t="s">
        <v>277</v>
      </c>
      <c r="E586" s="275" t="s">
        <v>1</v>
      </c>
      <c r="F586" s="253" t="s">
        <v>1034</v>
      </c>
      <c r="G586" s="252"/>
      <c r="H586" s="254">
        <v>873.39999999999998</v>
      </c>
      <c r="I586" s="255"/>
      <c r="J586" s="252"/>
      <c r="K586" s="252"/>
      <c r="L586" s="256"/>
      <c r="M586" s="257"/>
      <c r="N586" s="258"/>
      <c r="O586" s="258"/>
      <c r="P586" s="258"/>
      <c r="Q586" s="258"/>
      <c r="R586" s="258"/>
      <c r="S586" s="258"/>
      <c r="T586" s="259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T586" s="260" t="s">
        <v>277</v>
      </c>
      <c r="AU586" s="260" t="s">
        <v>93</v>
      </c>
      <c r="AV586" s="13" t="s">
        <v>93</v>
      </c>
      <c r="AW586" s="13" t="s">
        <v>38</v>
      </c>
      <c r="AX586" s="13" t="s">
        <v>83</v>
      </c>
      <c r="AY586" s="260" t="s">
        <v>189</v>
      </c>
    </row>
    <row r="587" s="13" customFormat="1">
      <c r="A587" s="13"/>
      <c r="B587" s="251"/>
      <c r="C587" s="252"/>
      <c r="D587" s="242" t="s">
        <v>277</v>
      </c>
      <c r="E587" s="275" t="s">
        <v>1</v>
      </c>
      <c r="F587" s="253" t="s">
        <v>1035</v>
      </c>
      <c r="G587" s="252"/>
      <c r="H587" s="254">
        <v>372.91500000000002</v>
      </c>
      <c r="I587" s="255"/>
      <c r="J587" s="252"/>
      <c r="K587" s="252"/>
      <c r="L587" s="256"/>
      <c r="M587" s="257"/>
      <c r="N587" s="258"/>
      <c r="O587" s="258"/>
      <c r="P587" s="258"/>
      <c r="Q587" s="258"/>
      <c r="R587" s="258"/>
      <c r="S587" s="258"/>
      <c r="T587" s="259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T587" s="260" t="s">
        <v>277</v>
      </c>
      <c r="AU587" s="260" t="s">
        <v>93</v>
      </c>
      <c r="AV587" s="13" t="s">
        <v>93</v>
      </c>
      <c r="AW587" s="13" t="s">
        <v>38</v>
      </c>
      <c r="AX587" s="13" t="s">
        <v>83</v>
      </c>
      <c r="AY587" s="260" t="s">
        <v>189</v>
      </c>
    </row>
    <row r="588" s="15" customFormat="1">
      <c r="A588" s="15"/>
      <c r="B588" s="276"/>
      <c r="C588" s="277"/>
      <c r="D588" s="242" t="s">
        <v>277</v>
      </c>
      <c r="E588" s="278" t="s">
        <v>1</v>
      </c>
      <c r="F588" s="279" t="s">
        <v>354</v>
      </c>
      <c r="G588" s="277"/>
      <c r="H588" s="280">
        <v>1246.3150000000001</v>
      </c>
      <c r="I588" s="281"/>
      <c r="J588" s="277"/>
      <c r="K588" s="277"/>
      <c r="L588" s="282"/>
      <c r="M588" s="283"/>
      <c r="N588" s="284"/>
      <c r="O588" s="284"/>
      <c r="P588" s="284"/>
      <c r="Q588" s="284"/>
      <c r="R588" s="284"/>
      <c r="S588" s="284"/>
      <c r="T588" s="285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  <c r="AE588" s="15"/>
      <c r="AT588" s="286" t="s">
        <v>277</v>
      </c>
      <c r="AU588" s="286" t="s">
        <v>93</v>
      </c>
      <c r="AV588" s="15" t="s">
        <v>211</v>
      </c>
      <c r="AW588" s="15" t="s">
        <v>38</v>
      </c>
      <c r="AX588" s="15" t="s">
        <v>91</v>
      </c>
      <c r="AY588" s="286" t="s">
        <v>189</v>
      </c>
    </row>
    <row r="589" s="2" customFormat="1" ht="16.5" customHeight="1">
      <c r="A589" s="40"/>
      <c r="B589" s="41"/>
      <c r="C589" s="287" t="s">
        <v>1036</v>
      </c>
      <c r="D589" s="287" t="s">
        <v>363</v>
      </c>
      <c r="E589" s="288" t="s">
        <v>968</v>
      </c>
      <c r="F589" s="289" t="s">
        <v>969</v>
      </c>
      <c r="G589" s="290" t="s">
        <v>302</v>
      </c>
      <c r="H589" s="291">
        <v>0.374</v>
      </c>
      <c r="I589" s="292"/>
      <c r="J589" s="293">
        <f>ROUND(I589*H589,2)</f>
        <v>0</v>
      </c>
      <c r="K589" s="289" t="s">
        <v>196</v>
      </c>
      <c r="L589" s="294"/>
      <c r="M589" s="295" t="s">
        <v>1</v>
      </c>
      <c r="N589" s="296" t="s">
        <v>48</v>
      </c>
      <c r="O589" s="93"/>
      <c r="P589" s="238">
        <f>O589*H589</f>
        <v>0</v>
      </c>
      <c r="Q589" s="238">
        <v>1</v>
      </c>
      <c r="R589" s="238">
        <f>Q589*H589</f>
        <v>0.374</v>
      </c>
      <c r="S589" s="238">
        <v>0</v>
      </c>
      <c r="T589" s="239">
        <f>S589*H589</f>
        <v>0</v>
      </c>
      <c r="U589" s="40"/>
      <c r="V589" s="40"/>
      <c r="W589" s="40"/>
      <c r="X589" s="40"/>
      <c r="Y589" s="40"/>
      <c r="Z589" s="40"/>
      <c r="AA589" s="40"/>
      <c r="AB589" s="40"/>
      <c r="AC589" s="40"/>
      <c r="AD589" s="40"/>
      <c r="AE589" s="40"/>
      <c r="AR589" s="240" t="s">
        <v>494</v>
      </c>
      <c r="AT589" s="240" t="s">
        <v>363</v>
      </c>
      <c r="AU589" s="240" t="s">
        <v>93</v>
      </c>
      <c r="AY589" s="18" t="s">
        <v>189</v>
      </c>
      <c r="BE589" s="241">
        <f>IF(N589="základní",J589,0)</f>
        <v>0</v>
      </c>
      <c r="BF589" s="241">
        <f>IF(N589="snížená",J589,0)</f>
        <v>0</v>
      </c>
      <c r="BG589" s="241">
        <f>IF(N589="zákl. přenesená",J589,0)</f>
        <v>0</v>
      </c>
      <c r="BH589" s="241">
        <f>IF(N589="sníž. přenesená",J589,0)</f>
        <v>0</v>
      </c>
      <c r="BI589" s="241">
        <f>IF(N589="nulová",J589,0)</f>
        <v>0</v>
      </c>
      <c r="BJ589" s="18" t="s">
        <v>91</v>
      </c>
      <c r="BK589" s="241">
        <f>ROUND(I589*H589,2)</f>
        <v>0</v>
      </c>
      <c r="BL589" s="18" t="s">
        <v>407</v>
      </c>
      <c r="BM589" s="240" t="s">
        <v>1037</v>
      </c>
    </row>
    <row r="590" s="13" customFormat="1">
      <c r="A590" s="13"/>
      <c r="B590" s="251"/>
      <c r="C590" s="252"/>
      <c r="D590" s="242" t="s">
        <v>277</v>
      </c>
      <c r="E590" s="252"/>
      <c r="F590" s="253" t="s">
        <v>1038</v>
      </c>
      <c r="G590" s="252"/>
      <c r="H590" s="254">
        <v>0.374</v>
      </c>
      <c r="I590" s="255"/>
      <c r="J590" s="252"/>
      <c r="K590" s="252"/>
      <c r="L590" s="256"/>
      <c r="M590" s="257"/>
      <c r="N590" s="258"/>
      <c r="O590" s="258"/>
      <c r="P590" s="258"/>
      <c r="Q590" s="258"/>
      <c r="R590" s="258"/>
      <c r="S590" s="258"/>
      <c r="T590" s="259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T590" s="260" t="s">
        <v>277</v>
      </c>
      <c r="AU590" s="260" t="s">
        <v>93</v>
      </c>
      <c r="AV590" s="13" t="s">
        <v>93</v>
      </c>
      <c r="AW590" s="13" t="s">
        <v>4</v>
      </c>
      <c r="AX590" s="13" t="s">
        <v>91</v>
      </c>
      <c r="AY590" s="260" t="s">
        <v>189</v>
      </c>
    </row>
    <row r="591" s="2" customFormat="1" ht="16.5" customHeight="1">
      <c r="A591" s="40"/>
      <c r="B591" s="41"/>
      <c r="C591" s="229" t="s">
        <v>1039</v>
      </c>
      <c r="D591" s="229" t="s">
        <v>192</v>
      </c>
      <c r="E591" s="230" t="s">
        <v>1040</v>
      </c>
      <c r="F591" s="231" t="s">
        <v>1041</v>
      </c>
      <c r="G591" s="232" t="s">
        <v>262</v>
      </c>
      <c r="H591" s="233">
        <v>1246.3150000000001</v>
      </c>
      <c r="I591" s="234"/>
      <c r="J591" s="235">
        <f>ROUND(I591*H591,2)</f>
        <v>0</v>
      </c>
      <c r="K591" s="231" t="s">
        <v>196</v>
      </c>
      <c r="L591" s="46"/>
      <c r="M591" s="236" t="s">
        <v>1</v>
      </c>
      <c r="N591" s="237" t="s">
        <v>48</v>
      </c>
      <c r="O591" s="93"/>
      <c r="P591" s="238">
        <f>O591*H591</f>
        <v>0</v>
      </c>
      <c r="Q591" s="238">
        <v>0.00088000000000000003</v>
      </c>
      <c r="R591" s="238">
        <f>Q591*H591</f>
        <v>1.0967572000000001</v>
      </c>
      <c r="S591" s="238">
        <v>0</v>
      </c>
      <c r="T591" s="239">
        <f>S591*H591</f>
        <v>0</v>
      </c>
      <c r="U591" s="40"/>
      <c r="V591" s="40"/>
      <c r="W591" s="40"/>
      <c r="X591" s="40"/>
      <c r="Y591" s="40"/>
      <c r="Z591" s="40"/>
      <c r="AA591" s="40"/>
      <c r="AB591" s="40"/>
      <c r="AC591" s="40"/>
      <c r="AD591" s="40"/>
      <c r="AE591" s="40"/>
      <c r="AR591" s="240" t="s">
        <v>407</v>
      </c>
      <c r="AT591" s="240" t="s">
        <v>192</v>
      </c>
      <c r="AU591" s="240" t="s">
        <v>93</v>
      </c>
      <c r="AY591" s="18" t="s">
        <v>189</v>
      </c>
      <c r="BE591" s="241">
        <f>IF(N591="základní",J591,0)</f>
        <v>0</v>
      </c>
      <c r="BF591" s="241">
        <f>IF(N591="snížená",J591,0)</f>
        <v>0</v>
      </c>
      <c r="BG591" s="241">
        <f>IF(N591="zákl. přenesená",J591,0)</f>
        <v>0</v>
      </c>
      <c r="BH591" s="241">
        <f>IF(N591="sníž. přenesená",J591,0)</f>
        <v>0</v>
      </c>
      <c r="BI591" s="241">
        <f>IF(N591="nulová",J591,0)</f>
        <v>0</v>
      </c>
      <c r="BJ591" s="18" t="s">
        <v>91</v>
      </c>
      <c r="BK591" s="241">
        <f>ROUND(I591*H591,2)</f>
        <v>0</v>
      </c>
      <c r="BL591" s="18" t="s">
        <v>407</v>
      </c>
      <c r="BM591" s="240" t="s">
        <v>1042</v>
      </c>
    </row>
    <row r="592" s="14" customFormat="1">
      <c r="A592" s="14"/>
      <c r="B592" s="265"/>
      <c r="C592" s="266"/>
      <c r="D592" s="242" t="s">
        <v>277</v>
      </c>
      <c r="E592" s="267" t="s">
        <v>1</v>
      </c>
      <c r="F592" s="268" t="s">
        <v>1028</v>
      </c>
      <c r="G592" s="266"/>
      <c r="H592" s="267" t="s">
        <v>1</v>
      </c>
      <c r="I592" s="269"/>
      <c r="J592" s="266"/>
      <c r="K592" s="266"/>
      <c r="L592" s="270"/>
      <c r="M592" s="271"/>
      <c r="N592" s="272"/>
      <c r="O592" s="272"/>
      <c r="P592" s="272"/>
      <c r="Q592" s="272"/>
      <c r="R592" s="272"/>
      <c r="S592" s="272"/>
      <c r="T592" s="273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T592" s="274" t="s">
        <v>277</v>
      </c>
      <c r="AU592" s="274" t="s">
        <v>93</v>
      </c>
      <c r="AV592" s="14" t="s">
        <v>91</v>
      </c>
      <c r="AW592" s="14" t="s">
        <v>38</v>
      </c>
      <c r="AX592" s="14" t="s">
        <v>83</v>
      </c>
      <c r="AY592" s="274" t="s">
        <v>189</v>
      </c>
    </row>
    <row r="593" s="13" customFormat="1">
      <c r="A593" s="13"/>
      <c r="B593" s="251"/>
      <c r="C593" s="252"/>
      <c r="D593" s="242" t="s">
        <v>277</v>
      </c>
      <c r="E593" s="275" t="s">
        <v>1</v>
      </c>
      <c r="F593" s="253" t="s">
        <v>1034</v>
      </c>
      <c r="G593" s="252"/>
      <c r="H593" s="254">
        <v>873.39999999999998</v>
      </c>
      <c r="I593" s="255"/>
      <c r="J593" s="252"/>
      <c r="K593" s="252"/>
      <c r="L593" s="256"/>
      <c r="M593" s="257"/>
      <c r="N593" s="258"/>
      <c r="O593" s="258"/>
      <c r="P593" s="258"/>
      <c r="Q593" s="258"/>
      <c r="R593" s="258"/>
      <c r="S593" s="258"/>
      <c r="T593" s="259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T593" s="260" t="s">
        <v>277</v>
      </c>
      <c r="AU593" s="260" t="s">
        <v>93</v>
      </c>
      <c r="AV593" s="13" t="s">
        <v>93</v>
      </c>
      <c r="AW593" s="13" t="s">
        <v>38</v>
      </c>
      <c r="AX593" s="13" t="s">
        <v>83</v>
      </c>
      <c r="AY593" s="260" t="s">
        <v>189</v>
      </c>
    </row>
    <row r="594" s="13" customFormat="1">
      <c r="A594" s="13"/>
      <c r="B594" s="251"/>
      <c r="C594" s="252"/>
      <c r="D594" s="242" t="s">
        <v>277</v>
      </c>
      <c r="E594" s="275" t="s">
        <v>1</v>
      </c>
      <c r="F594" s="253" t="s">
        <v>1035</v>
      </c>
      <c r="G594" s="252"/>
      <c r="H594" s="254">
        <v>372.91500000000002</v>
      </c>
      <c r="I594" s="255"/>
      <c r="J594" s="252"/>
      <c r="K594" s="252"/>
      <c r="L594" s="256"/>
      <c r="M594" s="257"/>
      <c r="N594" s="258"/>
      <c r="O594" s="258"/>
      <c r="P594" s="258"/>
      <c r="Q594" s="258"/>
      <c r="R594" s="258"/>
      <c r="S594" s="258"/>
      <c r="T594" s="259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T594" s="260" t="s">
        <v>277</v>
      </c>
      <c r="AU594" s="260" t="s">
        <v>93</v>
      </c>
      <c r="AV594" s="13" t="s">
        <v>93</v>
      </c>
      <c r="AW594" s="13" t="s">
        <v>38</v>
      </c>
      <c r="AX594" s="13" t="s">
        <v>83</v>
      </c>
      <c r="AY594" s="260" t="s">
        <v>189</v>
      </c>
    </row>
    <row r="595" s="15" customFormat="1">
      <c r="A595" s="15"/>
      <c r="B595" s="276"/>
      <c r="C595" s="277"/>
      <c r="D595" s="242" t="s">
        <v>277</v>
      </c>
      <c r="E595" s="278" t="s">
        <v>1</v>
      </c>
      <c r="F595" s="279" t="s">
        <v>354</v>
      </c>
      <c r="G595" s="277"/>
      <c r="H595" s="280">
        <v>1246.3150000000001</v>
      </c>
      <c r="I595" s="281"/>
      <c r="J595" s="277"/>
      <c r="K595" s="277"/>
      <c r="L595" s="282"/>
      <c r="M595" s="283"/>
      <c r="N595" s="284"/>
      <c r="O595" s="284"/>
      <c r="P595" s="284"/>
      <c r="Q595" s="284"/>
      <c r="R595" s="284"/>
      <c r="S595" s="284"/>
      <c r="T595" s="285"/>
      <c r="U595" s="15"/>
      <c r="V595" s="15"/>
      <c r="W595" s="15"/>
      <c r="X595" s="15"/>
      <c r="Y595" s="15"/>
      <c r="Z595" s="15"/>
      <c r="AA595" s="15"/>
      <c r="AB595" s="15"/>
      <c r="AC595" s="15"/>
      <c r="AD595" s="15"/>
      <c r="AE595" s="15"/>
      <c r="AT595" s="286" t="s">
        <v>277</v>
      </c>
      <c r="AU595" s="286" t="s">
        <v>93</v>
      </c>
      <c r="AV595" s="15" t="s">
        <v>211</v>
      </c>
      <c r="AW595" s="15" t="s">
        <v>38</v>
      </c>
      <c r="AX595" s="15" t="s">
        <v>91</v>
      </c>
      <c r="AY595" s="286" t="s">
        <v>189</v>
      </c>
    </row>
    <row r="596" s="2" customFormat="1" ht="24.15" customHeight="1">
      <c r="A596" s="40"/>
      <c r="B596" s="41"/>
      <c r="C596" s="287" t="s">
        <v>1043</v>
      </c>
      <c r="D596" s="287" t="s">
        <v>363</v>
      </c>
      <c r="E596" s="288" t="s">
        <v>1044</v>
      </c>
      <c r="F596" s="289" t="s">
        <v>1045</v>
      </c>
      <c r="G596" s="290" t="s">
        <v>262</v>
      </c>
      <c r="H596" s="291">
        <v>1433.2619999999999</v>
      </c>
      <c r="I596" s="292"/>
      <c r="J596" s="293">
        <f>ROUND(I596*H596,2)</f>
        <v>0</v>
      </c>
      <c r="K596" s="289" t="s">
        <v>303</v>
      </c>
      <c r="L596" s="294"/>
      <c r="M596" s="295" t="s">
        <v>1</v>
      </c>
      <c r="N596" s="296" t="s">
        <v>48</v>
      </c>
      <c r="O596" s="93"/>
      <c r="P596" s="238">
        <f>O596*H596</f>
        <v>0</v>
      </c>
      <c r="Q596" s="238">
        <v>0.0053</v>
      </c>
      <c r="R596" s="238">
        <f>Q596*H596</f>
        <v>7.5962885999999994</v>
      </c>
      <c r="S596" s="238">
        <v>0</v>
      </c>
      <c r="T596" s="239">
        <f>S596*H596</f>
        <v>0</v>
      </c>
      <c r="U596" s="40"/>
      <c r="V596" s="40"/>
      <c r="W596" s="40"/>
      <c r="X596" s="40"/>
      <c r="Y596" s="40"/>
      <c r="Z596" s="40"/>
      <c r="AA596" s="40"/>
      <c r="AB596" s="40"/>
      <c r="AC596" s="40"/>
      <c r="AD596" s="40"/>
      <c r="AE596" s="40"/>
      <c r="AR596" s="240" t="s">
        <v>494</v>
      </c>
      <c r="AT596" s="240" t="s">
        <v>363</v>
      </c>
      <c r="AU596" s="240" t="s">
        <v>93</v>
      </c>
      <c r="AY596" s="18" t="s">
        <v>189</v>
      </c>
      <c r="BE596" s="241">
        <f>IF(N596="základní",J596,0)</f>
        <v>0</v>
      </c>
      <c r="BF596" s="241">
        <f>IF(N596="snížená",J596,0)</f>
        <v>0</v>
      </c>
      <c r="BG596" s="241">
        <f>IF(N596="zákl. přenesená",J596,0)</f>
        <v>0</v>
      </c>
      <c r="BH596" s="241">
        <f>IF(N596="sníž. přenesená",J596,0)</f>
        <v>0</v>
      </c>
      <c r="BI596" s="241">
        <f>IF(N596="nulová",J596,0)</f>
        <v>0</v>
      </c>
      <c r="BJ596" s="18" t="s">
        <v>91</v>
      </c>
      <c r="BK596" s="241">
        <f>ROUND(I596*H596,2)</f>
        <v>0</v>
      </c>
      <c r="BL596" s="18" t="s">
        <v>407</v>
      </c>
      <c r="BM596" s="240" t="s">
        <v>1046</v>
      </c>
    </row>
    <row r="597" s="13" customFormat="1">
      <c r="A597" s="13"/>
      <c r="B597" s="251"/>
      <c r="C597" s="252"/>
      <c r="D597" s="242" t="s">
        <v>277</v>
      </c>
      <c r="E597" s="252"/>
      <c r="F597" s="253" t="s">
        <v>1047</v>
      </c>
      <c r="G597" s="252"/>
      <c r="H597" s="254">
        <v>1433.2619999999999</v>
      </c>
      <c r="I597" s="255"/>
      <c r="J597" s="252"/>
      <c r="K597" s="252"/>
      <c r="L597" s="256"/>
      <c r="M597" s="257"/>
      <c r="N597" s="258"/>
      <c r="O597" s="258"/>
      <c r="P597" s="258"/>
      <c r="Q597" s="258"/>
      <c r="R597" s="258"/>
      <c r="S597" s="258"/>
      <c r="T597" s="259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T597" s="260" t="s">
        <v>277</v>
      </c>
      <c r="AU597" s="260" t="s">
        <v>93</v>
      </c>
      <c r="AV597" s="13" t="s">
        <v>93</v>
      </c>
      <c r="AW597" s="13" t="s">
        <v>4</v>
      </c>
      <c r="AX597" s="13" t="s">
        <v>91</v>
      </c>
      <c r="AY597" s="260" t="s">
        <v>189</v>
      </c>
    </row>
    <row r="598" s="2" customFormat="1" ht="24.15" customHeight="1">
      <c r="A598" s="40"/>
      <c r="B598" s="41"/>
      <c r="C598" s="229" t="s">
        <v>1048</v>
      </c>
      <c r="D598" s="229" t="s">
        <v>192</v>
      </c>
      <c r="E598" s="230" t="s">
        <v>1049</v>
      </c>
      <c r="F598" s="231" t="s">
        <v>1050</v>
      </c>
      <c r="G598" s="232" t="s">
        <v>262</v>
      </c>
      <c r="H598" s="233">
        <v>37.799999999999997</v>
      </c>
      <c r="I598" s="234"/>
      <c r="J598" s="235">
        <f>ROUND(I598*H598,2)</f>
        <v>0</v>
      </c>
      <c r="K598" s="231" t="s">
        <v>303</v>
      </c>
      <c r="L598" s="46"/>
      <c r="M598" s="236" t="s">
        <v>1</v>
      </c>
      <c r="N598" s="237" t="s">
        <v>48</v>
      </c>
      <c r="O598" s="93"/>
      <c r="P598" s="238">
        <f>O598*H598</f>
        <v>0</v>
      </c>
      <c r="Q598" s="238">
        <v>0</v>
      </c>
      <c r="R598" s="238">
        <f>Q598*H598</f>
        <v>0</v>
      </c>
      <c r="S598" s="238">
        <v>0</v>
      </c>
      <c r="T598" s="239">
        <f>S598*H598</f>
        <v>0</v>
      </c>
      <c r="U598" s="40"/>
      <c r="V598" s="40"/>
      <c r="W598" s="40"/>
      <c r="X598" s="40"/>
      <c r="Y598" s="40"/>
      <c r="Z598" s="40"/>
      <c r="AA598" s="40"/>
      <c r="AB598" s="40"/>
      <c r="AC598" s="40"/>
      <c r="AD598" s="40"/>
      <c r="AE598" s="40"/>
      <c r="AR598" s="240" t="s">
        <v>407</v>
      </c>
      <c r="AT598" s="240" t="s">
        <v>192</v>
      </c>
      <c r="AU598" s="240" t="s">
        <v>93</v>
      </c>
      <c r="AY598" s="18" t="s">
        <v>189</v>
      </c>
      <c r="BE598" s="241">
        <f>IF(N598="základní",J598,0)</f>
        <v>0</v>
      </c>
      <c r="BF598" s="241">
        <f>IF(N598="snížená",J598,0)</f>
        <v>0</v>
      </c>
      <c r="BG598" s="241">
        <f>IF(N598="zákl. přenesená",J598,0)</f>
        <v>0</v>
      </c>
      <c r="BH598" s="241">
        <f>IF(N598="sníž. přenesená",J598,0)</f>
        <v>0</v>
      </c>
      <c r="BI598" s="241">
        <f>IF(N598="nulová",J598,0)</f>
        <v>0</v>
      </c>
      <c r="BJ598" s="18" t="s">
        <v>91</v>
      </c>
      <c r="BK598" s="241">
        <f>ROUND(I598*H598,2)</f>
        <v>0</v>
      </c>
      <c r="BL598" s="18" t="s">
        <v>407</v>
      </c>
      <c r="BM598" s="240" t="s">
        <v>1051</v>
      </c>
    </row>
    <row r="599" s="2" customFormat="1">
      <c r="A599" s="40"/>
      <c r="B599" s="41"/>
      <c r="C599" s="42"/>
      <c r="D599" s="242" t="s">
        <v>199</v>
      </c>
      <c r="E599" s="42"/>
      <c r="F599" s="243" t="s">
        <v>1052</v>
      </c>
      <c r="G599" s="42"/>
      <c r="H599" s="42"/>
      <c r="I599" s="244"/>
      <c r="J599" s="42"/>
      <c r="K599" s="42"/>
      <c r="L599" s="46"/>
      <c r="M599" s="245"/>
      <c r="N599" s="246"/>
      <c r="O599" s="93"/>
      <c r="P599" s="93"/>
      <c r="Q599" s="93"/>
      <c r="R599" s="93"/>
      <c r="S599" s="93"/>
      <c r="T599" s="94"/>
      <c r="U599" s="40"/>
      <c r="V599" s="40"/>
      <c r="W599" s="40"/>
      <c r="X599" s="40"/>
      <c r="Y599" s="40"/>
      <c r="Z599" s="40"/>
      <c r="AA599" s="40"/>
      <c r="AB599" s="40"/>
      <c r="AC599" s="40"/>
      <c r="AD599" s="40"/>
      <c r="AE599" s="40"/>
      <c r="AT599" s="18" t="s">
        <v>199</v>
      </c>
      <c r="AU599" s="18" t="s">
        <v>93</v>
      </c>
    </row>
    <row r="600" s="14" customFormat="1">
      <c r="A600" s="14"/>
      <c r="B600" s="265"/>
      <c r="C600" s="266"/>
      <c r="D600" s="242" t="s">
        <v>277</v>
      </c>
      <c r="E600" s="267" t="s">
        <v>1</v>
      </c>
      <c r="F600" s="268" t="s">
        <v>860</v>
      </c>
      <c r="G600" s="266"/>
      <c r="H600" s="267" t="s">
        <v>1</v>
      </c>
      <c r="I600" s="269"/>
      <c r="J600" s="266"/>
      <c r="K600" s="266"/>
      <c r="L600" s="270"/>
      <c r="M600" s="271"/>
      <c r="N600" s="272"/>
      <c r="O600" s="272"/>
      <c r="P600" s="272"/>
      <c r="Q600" s="272"/>
      <c r="R600" s="272"/>
      <c r="S600" s="272"/>
      <c r="T600" s="273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T600" s="274" t="s">
        <v>277</v>
      </c>
      <c r="AU600" s="274" t="s">
        <v>93</v>
      </c>
      <c r="AV600" s="14" t="s">
        <v>91</v>
      </c>
      <c r="AW600" s="14" t="s">
        <v>38</v>
      </c>
      <c r="AX600" s="14" t="s">
        <v>83</v>
      </c>
      <c r="AY600" s="274" t="s">
        <v>189</v>
      </c>
    </row>
    <row r="601" s="14" customFormat="1">
      <c r="A601" s="14"/>
      <c r="B601" s="265"/>
      <c r="C601" s="266"/>
      <c r="D601" s="242" t="s">
        <v>277</v>
      </c>
      <c r="E601" s="267" t="s">
        <v>1</v>
      </c>
      <c r="F601" s="268" t="s">
        <v>1053</v>
      </c>
      <c r="G601" s="266"/>
      <c r="H601" s="267" t="s">
        <v>1</v>
      </c>
      <c r="I601" s="269"/>
      <c r="J601" s="266"/>
      <c r="K601" s="266"/>
      <c r="L601" s="270"/>
      <c r="M601" s="271"/>
      <c r="N601" s="272"/>
      <c r="O601" s="272"/>
      <c r="P601" s="272"/>
      <c r="Q601" s="272"/>
      <c r="R601" s="272"/>
      <c r="S601" s="272"/>
      <c r="T601" s="273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T601" s="274" t="s">
        <v>277</v>
      </c>
      <c r="AU601" s="274" t="s">
        <v>93</v>
      </c>
      <c r="AV601" s="14" t="s">
        <v>91</v>
      </c>
      <c r="AW601" s="14" t="s">
        <v>38</v>
      </c>
      <c r="AX601" s="14" t="s">
        <v>83</v>
      </c>
      <c r="AY601" s="274" t="s">
        <v>189</v>
      </c>
    </row>
    <row r="602" s="14" customFormat="1">
      <c r="A602" s="14"/>
      <c r="B602" s="265"/>
      <c r="C602" s="266"/>
      <c r="D602" s="242" t="s">
        <v>277</v>
      </c>
      <c r="E602" s="267" t="s">
        <v>1</v>
      </c>
      <c r="F602" s="268" t="s">
        <v>1054</v>
      </c>
      <c r="G602" s="266"/>
      <c r="H602" s="267" t="s">
        <v>1</v>
      </c>
      <c r="I602" s="269"/>
      <c r="J602" s="266"/>
      <c r="K602" s="266"/>
      <c r="L602" s="270"/>
      <c r="M602" s="271"/>
      <c r="N602" s="272"/>
      <c r="O602" s="272"/>
      <c r="P602" s="272"/>
      <c r="Q602" s="272"/>
      <c r="R602" s="272"/>
      <c r="S602" s="272"/>
      <c r="T602" s="273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T602" s="274" t="s">
        <v>277</v>
      </c>
      <c r="AU602" s="274" t="s">
        <v>93</v>
      </c>
      <c r="AV602" s="14" t="s">
        <v>91</v>
      </c>
      <c r="AW602" s="14" t="s">
        <v>38</v>
      </c>
      <c r="AX602" s="14" t="s">
        <v>83</v>
      </c>
      <c r="AY602" s="274" t="s">
        <v>189</v>
      </c>
    </row>
    <row r="603" s="14" customFormat="1">
      <c r="A603" s="14"/>
      <c r="B603" s="265"/>
      <c r="C603" s="266"/>
      <c r="D603" s="242" t="s">
        <v>277</v>
      </c>
      <c r="E603" s="267" t="s">
        <v>1</v>
      </c>
      <c r="F603" s="268" t="s">
        <v>1055</v>
      </c>
      <c r="G603" s="266"/>
      <c r="H603" s="267" t="s">
        <v>1</v>
      </c>
      <c r="I603" s="269"/>
      <c r="J603" s="266"/>
      <c r="K603" s="266"/>
      <c r="L603" s="270"/>
      <c r="M603" s="271"/>
      <c r="N603" s="272"/>
      <c r="O603" s="272"/>
      <c r="P603" s="272"/>
      <c r="Q603" s="272"/>
      <c r="R603" s="272"/>
      <c r="S603" s="272"/>
      <c r="T603" s="273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T603" s="274" t="s">
        <v>277</v>
      </c>
      <c r="AU603" s="274" t="s">
        <v>93</v>
      </c>
      <c r="AV603" s="14" t="s">
        <v>91</v>
      </c>
      <c r="AW603" s="14" t="s">
        <v>38</v>
      </c>
      <c r="AX603" s="14" t="s">
        <v>83</v>
      </c>
      <c r="AY603" s="274" t="s">
        <v>189</v>
      </c>
    </row>
    <row r="604" s="14" customFormat="1">
      <c r="A604" s="14"/>
      <c r="B604" s="265"/>
      <c r="C604" s="266"/>
      <c r="D604" s="242" t="s">
        <v>277</v>
      </c>
      <c r="E604" s="267" t="s">
        <v>1</v>
      </c>
      <c r="F604" s="268" t="s">
        <v>1056</v>
      </c>
      <c r="G604" s="266"/>
      <c r="H604" s="267" t="s">
        <v>1</v>
      </c>
      <c r="I604" s="269"/>
      <c r="J604" s="266"/>
      <c r="K604" s="266"/>
      <c r="L604" s="270"/>
      <c r="M604" s="271"/>
      <c r="N604" s="272"/>
      <c r="O604" s="272"/>
      <c r="P604" s="272"/>
      <c r="Q604" s="272"/>
      <c r="R604" s="272"/>
      <c r="S604" s="272"/>
      <c r="T604" s="273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T604" s="274" t="s">
        <v>277</v>
      </c>
      <c r="AU604" s="274" t="s">
        <v>93</v>
      </c>
      <c r="AV604" s="14" t="s">
        <v>91</v>
      </c>
      <c r="AW604" s="14" t="s">
        <v>38</v>
      </c>
      <c r="AX604" s="14" t="s">
        <v>83</v>
      </c>
      <c r="AY604" s="274" t="s">
        <v>189</v>
      </c>
    </row>
    <row r="605" s="13" customFormat="1">
      <c r="A605" s="13"/>
      <c r="B605" s="251"/>
      <c r="C605" s="252"/>
      <c r="D605" s="242" t="s">
        <v>277</v>
      </c>
      <c r="E605" s="275" t="s">
        <v>1</v>
      </c>
      <c r="F605" s="253" t="s">
        <v>1029</v>
      </c>
      <c r="G605" s="252"/>
      <c r="H605" s="254">
        <v>37.799999999999997</v>
      </c>
      <c r="I605" s="255"/>
      <c r="J605" s="252"/>
      <c r="K605" s="252"/>
      <c r="L605" s="256"/>
      <c r="M605" s="257"/>
      <c r="N605" s="258"/>
      <c r="O605" s="258"/>
      <c r="P605" s="258"/>
      <c r="Q605" s="258"/>
      <c r="R605" s="258"/>
      <c r="S605" s="258"/>
      <c r="T605" s="259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T605" s="260" t="s">
        <v>277</v>
      </c>
      <c r="AU605" s="260" t="s">
        <v>93</v>
      </c>
      <c r="AV605" s="13" t="s">
        <v>93</v>
      </c>
      <c r="AW605" s="13" t="s">
        <v>38</v>
      </c>
      <c r="AX605" s="13" t="s">
        <v>83</v>
      </c>
      <c r="AY605" s="260" t="s">
        <v>189</v>
      </c>
    </row>
    <row r="606" s="15" customFormat="1">
      <c r="A606" s="15"/>
      <c r="B606" s="276"/>
      <c r="C606" s="277"/>
      <c r="D606" s="242" t="s">
        <v>277</v>
      </c>
      <c r="E606" s="278" t="s">
        <v>1</v>
      </c>
      <c r="F606" s="279" t="s">
        <v>354</v>
      </c>
      <c r="G606" s="277"/>
      <c r="H606" s="280">
        <v>37.799999999999997</v>
      </c>
      <c r="I606" s="281"/>
      <c r="J606" s="277"/>
      <c r="K606" s="277"/>
      <c r="L606" s="282"/>
      <c r="M606" s="283"/>
      <c r="N606" s="284"/>
      <c r="O606" s="284"/>
      <c r="P606" s="284"/>
      <c r="Q606" s="284"/>
      <c r="R606" s="284"/>
      <c r="S606" s="284"/>
      <c r="T606" s="285"/>
      <c r="U606" s="15"/>
      <c r="V606" s="15"/>
      <c r="W606" s="15"/>
      <c r="X606" s="15"/>
      <c r="Y606" s="15"/>
      <c r="Z606" s="15"/>
      <c r="AA606" s="15"/>
      <c r="AB606" s="15"/>
      <c r="AC606" s="15"/>
      <c r="AD606" s="15"/>
      <c r="AE606" s="15"/>
      <c r="AT606" s="286" t="s">
        <v>277</v>
      </c>
      <c r="AU606" s="286" t="s">
        <v>93</v>
      </c>
      <c r="AV606" s="15" t="s">
        <v>211</v>
      </c>
      <c r="AW606" s="15" t="s">
        <v>38</v>
      </c>
      <c r="AX606" s="15" t="s">
        <v>91</v>
      </c>
      <c r="AY606" s="286" t="s">
        <v>189</v>
      </c>
    </row>
    <row r="607" s="2" customFormat="1" ht="24.15" customHeight="1">
      <c r="A607" s="40"/>
      <c r="B607" s="41"/>
      <c r="C607" s="229" t="s">
        <v>1057</v>
      </c>
      <c r="D607" s="229" t="s">
        <v>192</v>
      </c>
      <c r="E607" s="230" t="s">
        <v>1058</v>
      </c>
      <c r="F607" s="231" t="s">
        <v>1059</v>
      </c>
      <c r="G607" s="232" t="s">
        <v>262</v>
      </c>
      <c r="H607" s="233">
        <v>1442.125</v>
      </c>
      <c r="I607" s="234"/>
      <c r="J607" s="235">
        <f>ROUND(I607*H607,2)</f>
        <v>0</v>
      </c>
      <c r="K607" s="231" t="s">
        <v>303</v>
      </c>
      <c r="L607" s="46"/>
      <c r="M607" s="236" t="s">
        <v>1</v>
      </c>
      <c r="N607" s="237" t="s">
        <v>48</v>
      </c>
      <c r="O607" s="93"/>
      <c r="P607" s="238">
        <f>O607*H607</f>
        <v>0</v>
      </c>
      <c r="Q607" s="238">
        <v>0</v>
      </c>
      <c r="R607" s="238">
        <f>Q607*H607</f>
        <v>0</v>
      </c>
      <c r="S607" s="238">
        <v>0</v>
      </c>
      <c r="T607" s="239">
        <f>S607*H607</f>
        <v>0</v>
      </c>
      <c r="U607" s="40"/>
      <c r="V607" s="40"/>
      <c r="W607" s="40"/>
      <c r="X607" s="40"/>
      <c r="Y607" s="40"/>
      <c r="Z607" s="40"/>
      <c r="AA607" s="40"/>
      <c r="AB607" s="40"/>
      <c r="AC607" s="40"/>
      <c r="AD607" s="40"/>
      <c r="AE607" s="40"/>
      <c r="AR607" s="240" t="s">
        <v>407</v>
      </c>
      <c r="AT607" s="240" t="s">
        <v>192</v>
      </c>
      <c r="AU607" s="240" t="s">
        <v>93</v>
      </c>
      <c r="AY607" s="18" t="s">
        <v>189</v>
      </c>
      <c r="BE607" s="241">
        <f>IF(N607="základní",J607,0)</f>
        <v>0</v>
      </c>
      <c r="BF607" s="241">
        <f>IF(N607="snížená",J607,0)</f>
        <v>0</v>
      </c>
      <c r="BG607" s="241">
        <f>IF(N607="zákl. přenesená",J607,0)</f>
        <v>0</v>
      </c>
      <c r="BH607" s="241">
        <f>IF(N607="sníž. přenesená",J607,0)</f>
        <v>0</v>
      </c>
      <c r="BI607" s="241">
        <f>IF(N607="nulová",J607,0)</f>
        <v>0</v>
      </c>
      <c r="BJ607" s="18" t="s">
        <v>91</v>
      </c>
      <c r="BK607" s="241">
        <f>ROUND(I607*H607,2)</f>
        <v>0</v>
      </c>
      <c r="BL607" s="18" t="s">
        <v>407</v>
      </c>
      <c r="BM607" s="240" t="s">
        <v>1060</v>
      </c>
    </row>
    <row r="608" s="2" customFormat="1">
      <c r="A608" s="40"/>
      <c r="B608" s="41"/>
      <c r="C608" s="42"/>
      <c r="D608" s="242" t="s">
        <v>199</v>
      </c>
      <c r="E608" s="42"/>
      <c r="F608" s="243" t="s">
        <v>1061</v>
      </c>
      <c r="G608" s="42"/>
      <c r="H608" s="42"/>
      <c r="I608" s="244"/>
      <c r="J608" s="42"/>
      <c r="K608" s="42"/>
      <c r="L608" s="46"/>
      <c r="M608" s="245"/>
      <c r="N608" s="246"/>
      <c r="O608" s="93"/>
      <c r="P608" s="93"/>
      <c r="Q608" s="93"/>
      <c r="R608" s="93"/>
      <c r="S608" s="93"/>
      <c r="T608" s="94"/>
      <c r="U608" s="40"/>
      <c r="V608" s="40"/>
      <c r="W608" s="40"/>
      <c r="X608" s="40"/>
      <c r="Y608" s="40"/>
      <c r="Z608" s="40"/>
      <c r="AA608" s="40"/>
      <c r="AB608" s="40"/>
      <c r="AC608" s="40"/>
      <c r="AD608" s="40"/>
      <c r="AE608" s="40"/>
      <c r="AT608" s="18" t="s">
        <v>199</v>
      </c>
      <c r="AU608" s="18" t="s">
        <v>93</v>
      </c>
    </row>
    <row r="609" s="14" customFormat="1">
      <c r="A609" s="14"/>
      <c r="B609" s="265"/>
      <c r="C609" s="266"/>
      <c r="D609" s="242" t="s">
        <v>277</v>
      </c>
      <c r="E609" s="267" t="s">
        <v>1</v>
      </c>
      <c r="F609" s="268" t="s">
        <v>860</v>
      </c>
      <c r="G609" s="266"/>
      <c r="H609" s="267" t="s">
        <v>1</v>
      </c>
      <c r="I609" s="269"/>
      <c r="J609" s="266"/>
      <c r="K609" s="266"/>
      <c r="L609" s="270"/>
      <c r="M609" s="271"/>
      <c r="N609" s="272"/>
      <c r="O609" s="272"/>
      <c r="P609" s="272"/>
      <c r="Q609" s="272"/>
      <c r="R609" s="272"/>
      <c r="S609" s="272"/>
      <c r="T609" s="273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T609" s="274" t="s">
        <v>277</v>
      </c>
      <c r="AU609" s="274" t="s">
        <v>93</v>
      </c>
      <c r="AV609" s="14" t="s">
        <v>91</v>
      </c>
      <c r="AW609" s="14" t="s">
        <v>38</v>
      </c>
      <c r="AX609" s="14" t="s">
        <v>83</v>
      </c>
      <c r="AY609" s="274" t="s">
        <v>189</v>
      </c>
    </row>
    <row r="610" s="14" customFormat="1">
      <c r="A610" s="14"/>
      <c r="B610" s="265"/>
      <c r="C610" s="266"/>
      <c r="D610" s="242" t="s">
        <v>277</v>
      </c>
      <c r="E610" s="267" t="s">
        <v>1</v>
      </c>
      <c r="F610" s="268" t="s">
        <v>1053</v>
      </c>
      <c r="G610" s="266"/>
      <c r="H610" s="267" t="s">
        <v>1</v>
      </c>
      <c r="I610" s="269"/>
      <c r="J610" s="266"/>
      <c r="K610" s="266"/>
      <c r="L610" s="270"/>
      <c r="M610" s="271"/>
      <c r="N610" s="272"/>
      <c r="O610" s="272"/>
      <c r="P610" s="272"/>
      <c r="Q610" s="272"/>
      <c r="R610" s="272"/>
      <c r="S610" s="272"/>
      <c r="T610" s="273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T610" s="274" t="s">
        <v>277</v>
      </c>
      <c r="AU610" s="274" t="s">
        <v>93</v>
      </c>
      <c r="AV610" s="14" t="s">
        <v>91</v>
      </c>
      <c r="AW610" s="14" t="s">
        <v>38</v>
      </c>
      <c r="AX610" s="14" t="s">
        <v>83</v>
      </c>
      <c r="AY610" s="274" t="s">
        <v>189</v>
      </c>
    </row>
    <row r="611" s="14" customFormat="1">
      <c r="A611" s="14"/>
      <c r="B611" s="265"/>
      <c r="C611" s="266"/>
      <c r="D611" s="242" t="s">
        <v>277</v>
      </c>
      <c r="E611" s="267" t="s">
        <v>1</v>
      </c>
      <c r="F611" s="268" t="s">
        <v>1054</v>
      </c>
      <c r="G611" s="266"/>
      <c r="H611" s="267" t="s">
        <v>1</v>
      </c>
      <c r="I611" s="269"/>
      <c r="J611" s="266"/>
      <c r="K611" s="266"/>
      <c r="L611" s="270"/>
      <c r="M611" s="271"/>
      <c r="N611" s="272"/>
      <c r="O611" s="272"/>
      <c r="P611" s="272"/>
      <c r="Q611" s="272"/>
      <c r="R611" s="272"/>
      <c r="S611" s="272"/>
      <c r="T611" s="273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T611" s="274" t="s">
        <v>277</v>
      </c>
      <c r="AU611" s="274" t="s">
        <v>93</v>
      </c>
      <c r="AV611" s="14" t="s">
        <v>91</v>
      </c>
      <c r="AW611" s="14" t="s">
        <v>38</v>
      </c>
      <c r="AX611" s="14" t="s">
        <v>83</v>
      </c>
      <c r="AY611" s="274" t="s">
        <v>189</v>
      </c>
    </row>
    <row r="612" s="14" customFormat="1">
      <c r="A612" s="14"/>
      <c r="B612" s="265"/>
      <c r="C612" s="266"/>
      <c r="D612" s="242" t="s">
        <v>277</v>
      </c>
      <c r="E612" s="267" t="s">
        <v>1</v>
      </c>
      <c r="F612" s="268" t="s">
        <v>1055</v>
      </c>
      <c r="G612" s="266"/>
      <c r="H612" s="267" t="s">
        <v>1</v>
      </c>
      <c r="I612" s="269"/>
      <c r="J612" s="266"/>
      <c r="K612" s="266"/>
      <c r="L612" s="270"/>
      <c r="M612" s="271"/>
      <c r="N612" s="272"/>
      <c r="O612" s="272"/>
      <c r="P612" s="272"/>
      <c r="Q612" s="272"/>
      <c r="R612" s="272"/>
      <c r="S612" s="272"/>
      <c r="T612" s="273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T612" s="274" t="s">
        <v>277</v>
      </c>
      <c r="AU612" s="274" t="s">
        <v>93</v>
      </c>
      <c r="AV612" s="14" t="s">
        <v>91</v>
      </c>
      <c r="AW612" s="14" t="s">
        <v>38</v>
      </c>
      <c r="AX612" s="14" t="s">
        <v>83</v>
      </c>
      <c r="AY612" s="274" t="s">
        <v>189</v>
      </c>
    </row>
    <row r="613" s="14" customFormat="1">
      <c r="A613" s="14"/>
      <c r="B613" s="265"/>
      <c r="C613" s="266"/>
      <c r="D613" s="242" t="s">
        <v>277</v>
      </c>
      <c r="E613" s="267" t="s">
        <v>1</v>
      </c>
      <c r="F613" s="268" t="s">
        <v>1056</v>
      </c>
      <c r="G613" s="266"/>
      <c r="H613" s="267" t="s">
        <v>1</v>
      </c>
      <c r="I613" s="269"/>
      <c r="J613" s="266"/>
      <c r="K613" s="266"/>
      <c r="L613" s="270"/>
      <c r="M613" s="271"/>
      <c r="N613" s="272"/>
      <c r="O613" s="272"/>
      <c r="P613" s="272"/>
      <c r="Q613" s="272"/>
      <c r="R613" s="272"/>
      <c r="S613" s="272"/>
      <c r="T613" s="273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T613" s="274" t="s">
        <v>277</v>
      </c>
      <c r="AU613" s="274" t="s">
        <v>93</v>
      </c>
      <c r="AV613" s="14" t="s">
        <v>91</v>
      </c>
      <c r="AW613" s="14" t="s">
        <v>38</v>
      </c>
      <c r="AX613" s="14" t="s">
        <v>83</v>
      </c>
      <c r="AY613" s="274" t="s">
        <v>189</v>
      </c>
    </row>
    <row r="614" s="13" customFormat="1">
      <c r="A614" s="13"/>
      <c r="B614" s="251"/>
      <c r="C614" s="252"/>
      <c r="D614" s="242" t="s">
        <v>277</v>
      </c>
      <c r="E614" s="275" t="s">
        <v>1</v>
      </c>
      <c r="F614" s="253" t="s">
        <v>1034</v>
      </c>
      <c r="G614" s="252"/>
      <c r="H614" s="254">
        <v>873.39999999999998</v>
      </c>
      <c r="I614" s="255"/>
      <c r="J614" s="252"/>
      <c r="K614" s="252"/>
      <c r="L614" s="256"/>
      <c r="M614" s="257"/>
      <c r="N614" s="258"/>
      <c r="O614" s="258"/>
      <c r="P614" s="258"/>
      <c r="Q614" s="258"/>
      <c r="R614" s="258"/>
      <c r="S614" s="258"/>
      <c r="T614" s="259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T614" s="260" t="s">
        <v>277</v>
      </c>
      <c r="AU614" s="260" t="s">
        <v>93</v>
      </c>
      <c r="AV614" s="13" t="s">
        <v>93</v>
      </c>
      <c r="AW614" s="13" t="s">
        <v>38</v>
      </c>
      <c r="AX614" s="13" t="s">
        <v>83</v>
      </c>
      <c r="AY614" s="260" t="s">
        <v>189</v>
      </c>
    </row>
    <row r="615" s="13" customFormat="1">
      <c r="A615" s="13"/>
      <c r="B615" s="251"/>
      <c r="C615" s="252"/>
      <c r="D615" s="242" t="s">
        <v>277</v>
      </c>
      <c r="E615" s="275" t="s">
        <v>1</v>
      </c>
      <c r="F615" s="253" t="s">
        <v>1035</v>
      </c>
      <c r="G615" s="252"/>
      <c r="H615" s="254">
        <v>372.91500000000002</v>
      </c>
      <c r="I615" s="255"/>
      <c r="J615" s="252"/>
      <c r="K615" s="252"/>
      <c r="L615" s="256"/>
      <c r="M615" s="257"/>
      <c r="N615" s="258"/>
      <c r="O615" s="258"/>
      <c r="P615" s="258"/>
      <c r="Q615" s="258"/>
      <c r="R615" s="258"/>
      <c r="S615" s="258"/>
      <c r="T615" s="259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T615" s="260" t="s">
        <v>277</v>
      </c>
      <c r="AU615" s="260" t="s">
        <v>93</v>
      </c>
      <c r="AV615" s="13" t="s">
        <v>93</v>
      </c>
      <c r="AW615" s="13" t="s">
        <v>38</v>
      </c>
      <c r="AX615" s="13" t="s">
        <v>83</v>
      </c>
      <c r="AY615" s="260" t="s">
        <v>189</v>
      </c>
    </row>
    <row r="616" s="13" customFormat="1">
      <c r="A616" s="13"/>
      <c r="B616" s="251"/>
      <c r="C616" s="252"/>
      <c r="D616" s="242" t="s">
        <v>277</v>
      </c>
      <c r="E616" s="275" t="s">
        <v>1</v>
      </c>
      <c r="F616" s="253" t="s">
        <v>1062</v>
      </c>
      <c r="G616" s="252"/>
      <c r="H616" s="254">
        <v>84.75</v>
      </c>
      <c r="I616" s="255"/>
      <c r="J616" s="252"/>
      <c r="K616" s="252"/>
      <c r="L616" s="256"/>
      <c r="M616" s="257"/>
      <c r="N616" s="258"/>
      <c r="O616" s="258"/>
      <c r="P616" s="258"/>
      <c r="Q616" s="258"/>
      <c r="R616" s="258"/>
      <c r="S616" s="258"/>
      <c r="T616" s="259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T616" s="260" t="s">
        <v>277</v>
      </c>
      <c r="AU616" s="260" t="s">
        <v>93</v>
      </c>
      <c r="AV616" s="13" t="s">
        <v>93</v>
      </c>
      <c r="AW616" s="13" t="s">
        <v>38</v>
      </c>
      <c r="AX616" s="13" t="s">
        <v>83</v>
      </c>
      <c r="AY616" s="260" t="s">
        <v>189</v>
      </c>
    </row>
    <row r="617" s="13" customFormat="1">
      <c r="A617" s="13"/>
      <c r="B617" s="251"/>
      <c r="C617" s="252"/>
      <c r="D617" s="242" t="s">
        <v>277</v>
      </c>
      <c r="E617" s="275" t="s">
        <v>1</v>
      </c>
      <c r="F617" s="253" t="s">
        <v>1063</v>
      </c>
      <c r="G617" s="252"/>
      <c r="H617" s="254">
        <v>111.06</v>
      </c>
      <c r="I617" s="255"/>
      <c r="J617" s="252"/>
      <c r="K617" s="252"/>
      <c r="L617" s="256"/>
      <c r="M617" s="257"/>
      <c r="N617" s="258"/>
      <c r="O617" s="258"/>
      <c r="P617" s="258"/>
      <c r="Q617" s="258"/>
      <c r="R617" s="258"/>
      <c r="S617" s="258"/>
      <c r="T617" s="259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T617" s="260" t="s">
        <v>277</v>
      </c>
      <c r="AU617" s="260" t="s">
        <v>93</v>
      </c>
      <c r="AV617" s="13" t="s">
        <v>93</v>
      </c>
      <c r="AW617" s="13" t="s">
        <v>38</v>
      </c>
      <c r="AX617" s="13" t="s">
        <v>83</v>
      </c>
      <c r="AY617" s="260" t="s">
        <v>189</v>
      </c>
    </row>
    <row r="618" s="15" customFormat="1">
      <c r="A618" s="15"/>
      <c r="B618" s="276"/>
      <c r="C618" s="277"/>
      <c r="D618" s="242" t="s">
        <v>277</v>
      </c>
      <c r="E618" s="278" t="s">
        <v>1</v>
      </c>
      <c r="F618" s="279" t="s">
        <v>354</v>
      </c>
      <c r="G618" s="277"/>
      <c r="H618" s="280">
        <v>1442.125</v>
      </c>
      <c r="I618" s="281"/>
      <c r="J618" s="277"/>
      <c r="K618" s="277"/>
      <c r="L618" s="282"/>
      <c r="M618" s="283"/>
      <c r="N618" s="284"/>
      <c r="O618" s="284"/>
      <c r="P618" s="284"/>
      <c r="Q618" s="284"/>
      <c r="R618" s="284"/>
      <c r="S618" s="284"/>
      <c r="T618" s="285"/>
      <c r="U618" s="15"/>
      <c r="V618" s="15"/>
      <c r="W618" s="15"/>
      <c r="X618" s="15"/>
      <c r="Y618" s="15"/>
      <c r="Z618" s="15"/>
      <c r="AA618" s="15"/>
      <c r="AB618" s="15"/>
      <c r="AC618" s="15"/>
      <c r="AD618" s="15"/>
      <c r="AE618" s="15"/>
      <c r="AT618" s="286" t="s">
        <v>277</v>
      </c>
      <c r="AU618" s="286" t="s">
        <v>93</v>
      </c>
      <c r="AV618" s="15" t="s">
        <v>211</v>
      </c>
      <c r="AW618" s="15" t="s">
        <v>38</v>
      </c>
      <c r="AX618" s="15" t="s">
        <v>91</v>
      </c>
      <c r="AY618" s="286" t="s">
        <v>189</v>
      </c>
    </row>
    <row r="619" s="2" customFormat="1" ht="16.5" customHeight="1">
      <c r="A619" s="40"/>
      <c r="B619" s="41"/>
      <c r="C619" s="229" t="s">
        <v>1064</v>
      </c>
      <c r="D619" s="229" t="s">
        <v>192</v>
      </c>
      <c r="E619" s="230" t="s">
        <v>1065</v>
      </c>
      <c r="F619" s="231" t="s">
        <v>1066</v>
      </c>
      <c r="G619" s="232" t="s">
        <v>262</v>
      </c>
      <c r="H619" s="233">
        <v>275.20499999999998</v>
      </c>
      <c r="I619" s="234"/>
      <c r="J619" s="235">
        <f>ROUND(I619*H619,2)</f>
        <v>0</v>
      </c>
      <c r="K619" s="231" t="s">
        <v>196</v>
      </c>
      <c r="L619" s="46"/>
      <c r="M619" s="236" t="s">
        <v>1</v>
      </c>
      <c r="N619" s="237" t="s">
        <v>48</v>
      </c>
      <c r="O619" s="93"/>
      <c r="P619" s="238">
        <f>O619*H619</f>
        <v>0</v>
      </c>
      <c r="Q619" s="238">
        <v>0</v>
      </c>
      <c r="R619" s="238">
        <f>Q619*H619</f>
        <v>0</v>
      </c>
      <c r="S619" s="238">
        <v>0</v>
      </c>
      <c r="T619" s="239">
        <f>S619*H619</f>
        <v>0</v>
      </c>
      <c r="U619" s="40"/>
      <c r="V619" s="40"/>
      <c r="W619" s="40"/>
      <c r="X619" s="40"/>
      <c r="Y619" s="40"/>
      <c r="Z619" s="40"/>
      <c r="AA619" s="40"/>
      <c r="AB619" s="40"/>
      <c r="AC619" s="40"/>
      <c r="AD619" s="40"/>
      <c r="AE619" s="40"/>
      <c r="AR619" s="240" t="s">
        <v>407</v>
      </c>
      <c r="AT619" s="240" t="s">
        <v>192</v>
      </c>
      <c r="AU619" s="240" t="s">
        <v>93</v>
      </c>
      <c r="AY619" s="18" t="s">
        <v>189</v>
      </c>
      <c r="BE619" s="241">
        <f>IF(N619="základní",J619,0)</f>
        <v>0</v>
      </c>
      <c r="BF619" s="241">
        <f>IF(N619="snížená",J619,0)</f>
        <v>0</v>
      </c>
      <c r="BG619" s="241">
        <f>IF(N619="zákl. přenesená",J619,0)</f>
        <v>0</v>
      </c>
      <c r="BH619" s="241">
        <f>IF(N619="sníž. přenesená",J619,0)</f>
        <v>0</v>
      </c>
      <c r="BI619" s="241">
        <f>IF(N619="nulová",J619,0)</f>
        <v>0</v>
      </c>
      <c r="BJ619" s="18" t="s">
        <v>91</v>
      </c>
      <c r="BK619" s="241">
        <f>ROUND(I619*H619,2)</f>
        <v>0</v>
      </c>
      <c r="BL619" s="18" t="s">
        <v>407</v>
      </c>
      <c r="BM619" s="240" t="s">
        <v>1067</v>
      </c>
    </row>
    <row r="620" s="14" customFormat="1">
      <c r="A620" s="14"/>
      <c r="B620" s="265"/>
      <c r="C620" s="266"/>
      <c r="D620" s="242" t="s">
        <v>277</v>
      </c>
      <c r="E620" s="267" t="s">
        <v>1</v>
      </c>
      <c r="F620" s="268" t="s">
        <v>1028</v>
      </c>
      <c r="G620" s="266"/>
      <c r="H620" s="267" t="s">
        <v>1</v>
      </c>
      <c r="I620" s="269"/>
      <c r="J620" s="266"/>
      <c r="K620" s="266"/>
      <c r="L620" s="270"/>
      <c r="M620" s="271"/>
      <c r="N620" s="272"/>
      <c r="O620" s="272"/>
      <c r="P620" s="272"/>
      <c r="Q620" s="272"/>
      <c r="R620" s="272"/>
      <c r="S620" s="272"/>
      <c r="T620" s="273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T620" s="274" t="s">
        <v>277</v>
      </c>
      <c r="AU620" s="274" t="s">
        <v>93</v>
      </c>
      <c r="AV620" s="14" t="s">
        <v>91</v>
      </c>
      <c r="AW620" s="14" t="s">
        <v>38</v>
      </c>
      <c r="AX620" s="14" t="s">
        <v>83</v>
      </c>
      <c r="AY620" s="274" t="s">
        <v>189</v>
      </c>
    </row>
    <row r="621" s="13" customFormat="1">
      <c r="A621" s="13"/>
      <c r="B621" s="251"/>
      <c r="C621" s="252"/>
      <c r="D621" s="242" t="s">
        <v>277</v>
      </c>
      <c r="E621" s="275" t="s">
        <v>1</v>
      </c>
      <c r="F621" s="253" t="s">
        <v>1068</v>
      </c>
      <c r="G621" s="252"/>
      <c r="H621" s="254">
        <v>127.125</v>
      </c>
      <c r="I621" s="255"/>
      <c r="J621" s="252"/>
      <c r="K621" s="252"/>
      <c r="L621" s="256"/>
      <c r="M621" s="257"/>
      <c r="N621" s="258"/>
      <c r="O621" s="258"/>
      <c r="P621" s="258"/>
      <c r="Q621" s="258"/>
      <c r="R621" s="258"/>
      <c r="S621" s="258"/>
      <c r="T621" s="259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T621" s="260" t="s">
        <v>277</v>
      </c>
      <c r="AU621" s="260" t="s">
        <v>93</v>
      </c>
      <c r="AV621" s="13" t="s">
        <v>93</v>
      </c>
      <c r="AW621" s="13" t="s">
        <v>38</v>
      </c>
      <c r="AX621" s="13" t="s">
        <v>83</v>
      </c>
      <c r="AY621" s="260" t="s">
        <v>189</v>
      </c>
    </row>
    <row r="622" s="13" customFormat="1">
      <c r="A622" s="13"/>
      <c r="B622" s="251"/>
      <c r="C622" s="252"/>
      <c r="D622" s="242" t="s">
        <v>277</v>
      </c>
      <c r="E622" s="275" t="s">
        <v>1</v>
      </c>
      <c r="F622" s="253" t="s">
        <v>1069</v>
      </c>
      <c r="G622" s="252"/>
      <c r="H622" s="254">
        <v>148.08000000000001</v>
      </c>
      <c r="I622" s="255"/>
      <c r="J622" s="252"/>
      <c r="K622" s="252"/>
      <c r="L622" s="256"/>
      <c r="M622" s="257"/>
      <c r="N622" s="258"/>
      <c r="O622" s="258"/>
      <c r="P622" s="258"/>
      <c r="Q622" s="258"/>
      <c r="R622" s="258"/>
      <c r="S622" s="258"/>
      <c r="T622" s="259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T622" s="260" t="s">
        <v>277</v>
      </c>
      <c r="AU622" s="260" t="s">
        <v>93</v>
      </c>
      <c r="AV622" s="13" t="s">
        <v>93</v>
      </c>
      <c r="AW622" s="13" t="s">
        <v>38</v>
      </c>
      <c r="AX622" s="13" t="s">
        <v>83</v>
      </c>
      <c r="AY622" s="260" t="s">
        <v>189</v>
      </c>
    </row>
    <row r="623" s="15" customFormat="1">
      <c r="A623" s="15"/>
      <c r="B623" s="276"/>
      <c r="C623" s="277"/>
      <c r="D623" s="242" t="s">
        <v>277</v>
      </c>
      <c r="E623" s="278" t="s">
        <v>1</v>
      </c>
      <c r="F623" s="279" t="s">
        <v>354</v>
      </c>
      <c r="G623" s="277"/>
      <c r="H623" s="280">
        <v>275.20499999999998</v>
      </c>
      <c r="I623" s="281"/>
      <c r="J623" s="277"/>
      <c r="K623" s="277"/>
      <c r="L623" s="282"/>
      <c r="M623" s="283"/>
      <c r="N623" s="284"/>
      <c r="O623" s="284"/>
      <c r="P623" s="284"/>
      <c r="Q623" s="284"/>
      <c r="R623" s="284"/>
      <c r="S623" s="284"/>
      <c r="T623" s="285"/>
      <c r="U623" s="15"/>
      <c r="V623" s="15"/>
      <c r="W623" s="15"/>
      <c r="X623" s="15"/>
      <c r="Y623" s="15"/>
      <c r="Z623" s="15"/>
      <c r="AA623" s="15"/>
      <c r="AB623" s="15"/>
      <c r="AC623" s="15"/>
      <c r="AD623" s="15"/>
      <c r="AE623" s="15"/>
      <c r="AT623" s="286" t="s">
        <v>277</v>
      </c>
      <c r="AU623" s="286" t="s">
        <v>93</v>
      </c>
      <c r="AV623" s="15" t="s">
        <v>211</v>
      </c>
      <c r="AW623" s="15" t="s">
        <v>38</v>
      </c>
      <c r="AX623" s="15" t="s">
        <v>91</v>
      </c>
      <c r="AY623" s="286" t="s">
        <v>189</v>
      </c>
    </row>
    <row r="624" s="2" customFormat="1" ht="16.5" customHeight="1">
      <c r="A624" s="40"/>
      <c r="B624" s="41"/>
      <c r="C624" s="287" t="s">
        <v>1070</v>
      </c>
      <c r="D624" s="287" t="s">
        <v>363</v>
      </c>
      <c r="E624" s="288" t="s">
        <v>968</v>
      </c>
      <c r="F624" s="289" t="s">
        <v>969</v>
      </c>
      <c r="G624" s="290" t="s">
        <v>302</v>
      </c>
      <c r="H624" s="291">
        <v>0.096000000000000002</v>
      </c>
      <c r="I624" s="292"/>
      <c r="J624" s="293">
        <f>ROUND(I624*H624,2)</f>
        <v>0</v>
      </c>
      <c r="K624" s="289" t="s">
        <v>196</v>
      </c>
      <c r="L624" s="294"/>
      <c r="M624" s="295" t="s">
        <v>1</v>
      </c>
      <c r="N624" s="296" t="s">
        <v>48</v>
      </c>
      <c r="O624" s="93"/>
      <c r="P624" s="238">
        <f>O624*H624</f>
        <v>0</v>
      </c>
      <c r="Q624" s="238">
        <v>1</v>
      </c>
      <c r="R624" s="238">
        <f>Q624*H624</f>
        <v>0.096000000000000002</v>
      </c>
      <c r="S624" s="238">
        <v>0</v>
      </c>
      <c r="T624" s="239">
        <f>S624*H624</f>
        <v>0</v>
      </c>
      <c r="U624" s="40"/>
      <c r="V624" s="40"/>
      <c r="W624" s="40"/>
      <c r="X624" s="40"/>
      <c r="Y624" s="40"/>
      <c r="Z624" s="40"/>
      <c r="AA624" s="40"/>
      <c r="AB624" s="40"/>
      <c r="AC624" s="40"/>
      <c r="AD624" s="40"/>
      <c r="AE624" s="40"/>
      <c r="AR624" s="240" t="s">
        <v>494</v>
      </c>
      <c r="AT624" s="240" t="s">
        <v>363</v>
      </c>
      <c r="AU624" s="240" t="s">
        <v>93</v>
      </c>
      <c r="AY624" s="18" t="s">
        <v>189</v>
      </c>
      <c r="BE624" s="241">
        <f>IF(N624="základní",J624,0)</f>
        <v>0</v>
      </c>
      <c r="BF624" s="241">
        <f>IF(N624="snížená",J624,0)</f>
        <v>0</v>
      </c>
      <c r="BG624" s="241">
        <f>IF(N624="zákl. přenesená",J624,0)</f>
        <v>0</v>
      </c>
      <c r="BH624" s="241">
        <f>IF(N624="sníž. přenesená",J624,0)</f>
        <v>0</v>
      </c>
      <c r="BI624" s="241">
        <f>IF(N624="nulová",J624,0)</f>
        <v>0</v>
      </c>
      <c r="BJ624" s="18" t="s">
        <v>91</v>
      </c>
      <c r="BK624" s="241">
        <f>ROUND(I624*H624,2)</f>
        <v>0</v>
      </c>
      <c r="BL624" s="18" t="s">
        <v>407</v>
      </c>
      <c r="BM624" s="240" t="s">
        <v>1071</v>
      </c>
    </row>
    <row r="625" s="13" customFormat="1">
      <c r="A625" s="13"/>
      <c r="B625" s="251"/>
      <c r="C625" s="252"/>
      <c r="D625" s="242" t="s">
        <v>277</v>
      </c>
      <c r="E625" s="252"/>
      <c r="F625" s="253" t="s">
        <v>1072</v>
      </c>
      <c r="G625" s="252"/>
      <c r="H625" s="254">
        <v>0.096000000000000002</v>
      </c>
      <c r="I625" s="255"/>
      <c r="J625" s="252"/>
      <c r="K625" s="252"/>
      <c r="L625" s="256"/>
      <c r="M625" s="257"/>
      <c r="N625" s="258"/>
      <c r="O625" s="258"/>
      <c r="P625" s="258"/>
      <c r="Q625" s="258"/>
      <c r="R625" s="258"/>
      <c r="S625" s="258"/>
      <c r="T625" s="259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T625" s="260" t="s">
        <v>277</v>
      </c>
      <c r="AU625" s="260" t="s">
        <v>93</v>
      </c>
      <c r="AV625" s="13" t="s">
        <v>93</v>
      </c>
      <c r="AW625" s="13" t="s">
        <v>4</v>
      </c>
      <c r="AX625" s="13" t="s">
        <v>91</v>
      </c>
      <c r="AY625" s="260" t="s">
        <v>189</v>
      </c>
    </row>
    <row r="626" s="2" customFormat="1" ht="16.5" customHeight="1">
      <c r="A626" s="40"/>
      <c r="B626" s="41"/>
      <c r="C626" s="229" t="s">
        <v>1073</v>
      </c>
      <c r="D626" s="229" t="s">
        <v>192</v>
      </c>
      <c r="E626" s="230" t="s">
        <v>1074</v>
      </c>
      <c r="F626" s="231" t="s">
        <v>1075</v>
      </c>
      <c r="G626" s="232" t="s">
        <v>262</v>
      </c>
      <c r="H626" s="233">
        <v>275.20499999999998</v>
      </c>
      <c r="I626" s="234"/>
      <c r="J626" s="235">
        <f>ROUND(I626*H626,2)</f>
        <v>0</v>
      </c>
      <c r="K626" s="231" t="s">
        <v>196</v>
      </c>
      <c r="L626" s="46"/>
      <c r="M626" s="236" t="s">
        <v>1</v>
      </c>
      <c r="N626" s="237" t="s">
        <v>48</v>
      </c>
      <c r="O626" s="93"/>
      <c r="P626" s="238">
        <f>O626*H626</f>
        <v>0</v>
      </c>
      <c r="Q626" s="238">
        <v>0.00093999999999999997</v>
      </c>
      <c r="R626" s="238">
        <f>Q626*H626</f>
        <v>0.2586927</v>
      </c>
      <c r="S626" s="238">
        <v>0</v>
      </c>
      <c r="T626" s="239">
        <f>S626*H626</f>
        <v>0</v>
      </c>
      <c r="U626" s="40"/>
      <c r="V626" s="40"/>
      <c r="W626" s="40"/>
      <c r="X626" s="40"/>
      <c r="Y626" s="40"/>
      <c r="Z626" s="40"/>
      <c r="AA626" s="40"/>
      <c r="AB626" s="40"/>
      <c r="AC626" s="40"/>
      <c r="AD626" s="40"/>
      <c r="AE626" s="40"/>
      <c r="AR626" s="240" t="s">
        <v>407</v>
      </c>
      <c r="AT626" s="240" t="s">
        <v>192</v>
      </c>
      <c r="AU626" s="240" t="s">
        <v>93</v>
      </c>
      <c r="AY626" s="18" t="s">
        <v>189</v>
      </c>
      <c r="BE626" s="241">
        <f>IF(N626="základní",J626,0)</f>
        <v>0</v>
      </c>
      <c r="BF626" s="241">
        <f>IF(N626="snížená",J626,0)</f>
        <v>0</v>
      </c>
      <c r="BG626" s="241">
        <f>IF(N626="zákl. přenesená",J626,0)</f>
        <v>0</v>
      </c>
      <c r="BH626" s="241">
        <f>IF(N626="sníž. přenesená",J626,0)</f>
        <v>0</v>
      </c>
      <c r="BI626" s="241">
        <f>IF(N626="nulová",J626,0)</f>
        <v>0</v>
      </c>
      <c r="BJ626" s="18" t="s">
        <v>91</v>
      </c>
      <c r="BK626" s="241">
        <f>ROUND(I626*H626,2)</f>
        <v>0</v>
      </c>
      <c r="BL626" s="18" t="s">
        <v>407</v>
      </c>
      <c r="BM626" s="240" t="s">
        <v>1076</v>
      </c>
    </row>
    <row r="627" s="14" customFormat="1">
      <c r="A627" s="14"/>
      <c r="B627" s="265"/>
      <c r="C627" s="266"/>
      <c r="D627" s="242" t="s">
        <v>277</v>
      </c>
      <c r="E627" s="267" t="s">
        <v>1</v>
      </c>
      <c r="F627" s="268" t="s">
        <v>1028</v>
      </c>
      <c r="G627" s="266"/>
      <c r="H627" s="267" t="s">
        <v>1</v>
      </c>
      <c r="I627" s="269"/>
      <c r="J627" s="266"/>
      <c r="K627" s="266"/>
      <c r="L627" s="270"/>
      <c r="M627" s="271"/>
      <c r="N627" s="272"/>
      <c r="O627" s="272"/>
      <c r="P627" s="272"/>
      <c r="Q627" s="272"/>
      <c r="R627" s="272"/>
      <c r="S627" s="272"/>
      <c r="T627" s="273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T627" s="274" t="s">
        <v>277</v>
      </c>
      <c r="AU627" s="274" t="s">
        <v>93</v>
      </c>
      <c r="AV627" s="14" t="s">
        <v>91</v>
      </c>
      <c r="AW627" s="14" t="s">
        <v>38</v>
      </c>
      <c r="AX627" s="14" t="s">
        <v>83</v>
      </c>
      <c r="AY627" s="274" t="s">
        <v>189</v>
      </c>
    </row>
    <row r="628" s="13" customFormat="1">
      <c r="A628" s="13"/>
      <c r="B628" s="251"/>
      <c r="C628" s="252"/>
      <c r="D628" s="242" t="s">
        <v>277</v>
      </c>
      <c r="E628" s="275" t="s">
        <v>1</v>
      </c>
      <c r="F628" s="253" t="s">
        <v>1068</v>
      </c>
      <c r="G628" s="252"/>
      <c r="H628" s="254">
        <v>127.125</v>
      </c>
      <c r="I628" s="255"/>
      <c r="J628" s="252"/>
      <c r="K628" s="252"/>
      <c r="L628" s="256"/>
      <c r="M628" s="257"/>
      <c r="N628" s="258"/>
      <c r="O628" s="258"/>
      <c r="P628" s="258"/>
      <c r="Q628" s="258"/>
      <c r="R628" s="258"/>
      <c r="S628" s="258"/>
      <c r="T628" s="259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T628" s="260" t="s">
        <v>277</v>
      </c>
      <c r="AU628" s="260" t="s">
        <v>93</v>
      </c>
      <c r="AV628" s="13" t="s">
        <v>93</v>
      </c>
      <c r="AW628" s="13" t="s">
        <v>38</v>
      </c>
      <c r="AX628" s="13" t="s">
        <v>83</v>
      </c>
      <c r="AY628" s="260" t="s">
        <v>189</v>
      </c>
    </row>
    <row r="629" s="13" customFormat="1">
      <c r="A629" s="13"/>
      <c r="B629" s="251"/>
      <c r="C629" s="252"/>
      <c r="D629" s="242" t="s">
        <v>277</v>
      </c>
      <c r="E629" s="275" t="s">
        <v>1</v>
      </c>
      <c r="F629" s="253" t="s">
        <v>1069</v>
      </c>
      <c r="G629" s="252"/>
      <c r="H629" s="254">
        <v>148.08000000000001</v>
      </c>
      <c r="I629" s="255"/>
      <c r="J629" s="252"/>
      <c r="K629" s="252"/>
      <c r="L629" s="256"/>
      <c r="M629" s="257"/>
      <c r="N629" s="258"/>
      <c r="O629" s="258"/>
      <c r="P629" s="258"/>
      <c r="Q629" s="258"/>
      <c r="R629" s="258"/>
      <c r="S629" s="258"/>
      <c r="T629" s="259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T629" s="260" t="s">
        <v>277</v>
      </c>
      <c r="AU629" s="260" t="s">
        <v>93</v>
      </c>
      <c r="AV629" s="13" t="s">
        <v>93</v>
      </c>
      <c r="AW629" s="13" t="s">
        <v>38</v>
      </c>
      <c r="AX629" s="13" t="s">
        <v>83</v>
      </c>
      <c r="AY629" s="260" t="s">
        <v>189</v>
      </c>
    </row>
    <row r="630" s="15" customFormat="1">
      <c r="A630" s="15"/>
      <c r="B630" s="276"/>
      <c r="C630" s="277"/>
      <c r="D630" s="242" t="s">
        <v>277</v>
      </c>
      <c r="E630" s="278" t="s">
        <v>1</v>
      </c>
      <c r="F630" s="279" t="s">
        <v>354</v>
      </c>
      <c r="G630" s="277"/>
      <c r="H630" s="280">
        <v>275.20499999999998</v>
      </c>
      <c r="I630" s="281"/>
      <c r="J630" s="277"/>
      <c r="K630" s="277"/>
      <c r="L630" s="282"/>
      <c r="M630" s="283"/>
      <c r="N630" s="284"/>
      <c r="O630" s="284"/>
      <c r="P630" s="284"/>
      <c r="Q630" s="284"/>
      <c r="R630" s="284"/>
      <c r="S630" s="284"/>
      <c r="T630" s="285"/>
      <c r="U630" s="15"/>
      <c r="V630" s="15"/>
      <c r="W630" s="15"/>
      <c r="X630" s="15"/>
      <c r="Y630" s="15"/>
      <c r="Z630" s="15"/>
      <c r="AA630" s="15"/>
      <c r="AB630" s="15"/>
      <c r="AC630" s="15"/>
      <c r="AD630" s="15"/>
      <c r="AE630" s="15"/>
      <c r="AT630" s="286" t="s">
        <v>277</v>
      </c>
      <c r="AU630" s="286" t="s">
        <v>93</v>
      </c>
      <c r="AV630" s="15" t="s">
        <v>211</v>
      </c>
      <c r="AW630" s="15" t="s">
        <v>38</v>
      </c>
      <c r="AX630" s="15" t="s">
        <v>91</v>
      </c>
      <c r="AY630" s="286" t="s">
        <v>189</v>
      </c>
    </row>
    <row r="631" s="2" customFormat="1" ht="24.15" customHeight="1">
      <c r="A631" s="40"/>
      <c r="B631" s="41"/>
      <c r="C631" s="287" t="s">
        <v>1077</v>
      </c>
      <c r="D631" s="287" t="s">
        <v>363</v>
      </c>
      <c r="E631" s="288" t="s">
        <v>1044</v>
      </c>
      <c r="F631" s="289" t="s">
        <v>1045</v>
      </c>
      <c r="G631" s="290" t="s">
        <v>262</v>
      </c>
      <c r="H631" s="291">
        <v>330.24599999999998</v>
      </c>
      <c r="I631" s="292"/>
      <c r="J631" s="293">
        <f>ROUND(I631*H631,2)</f>
        <v>0</v>
      </c>
      <c r="K631" s="289" t="s">
        <v>303</v>
      </c>
      <c r="L631" s="294"/>
      <c r="M631" s="295" t="s">
        <v>1</v>
      </c>
      <c r="N631" s="296" t="s">
        <v>48</v>
      </c>
      <c r="O631" s="93"/>
      <c r="P631" s="238">
        <f>O631*H631</f>
        <v>0</v>
      </c>
      <c r="Q631" s="238">
        <v>0.0053</v>
      </c>
      <c r="R631" s="238">
        <f>Q631*H631</f>
        <v>1.7503038</v>
      </c>
      <c r="S631" s="238">
        <v>0</v>
      </c>
      <c r="T631" s="239">
        <f>S631*H631</f>
        <v>0</v>
      </c>
      <c r="U631" s="40"/>
      <c r="V631" s="40"/>
      <c r="W631" s="40"/>
      <c r="X631" s="40"/>
      <c r="Y631" s="40"/>
      <c r="Z631" s="40"/>
      <c r="AA631" s="40"/>
      <c r="AB631" s="40"/>
      <c r="AC631" s="40"/>
      <c r="AD631" s="40"/>
      <c r="AE631" s="40"/>
      <c r="AR631" s="240" t="s">
        <v>494</v>
      </c>
      <c r="AT631" s="240" t="s">
        <v>363</v>
      </c>
      <c r="AU631" s="240" t="s">
        <v>93</v>
      </c>
      <c r="AY631" s="18" t="s">
        <v>189</v>
      </c>
      <c r="BE631" s="241">
        <f>IF(N631="základní",J631,0)</f>
        <v>0</v>
      </c>
      <c r="BF631" s="241">
        <f>IF(N631="snížená",J631,0)</f>
        <v>0</v>
      </c>
      <c r="BG631" s="241">
        <f>IF(N631="zákl. přenesená",J631,0)</f>
        <v>0</v>
      </c>
      <c r="BH631" s="241">
        <f>IF(N631="sníž. přenesená",J631,0)</f>
        <v>0</v>
      </c>
      <c r="BI631" s="241">
        <f>IF(N631="nulová",J631,0)</f>
        <v>0</v>
      </c>
      <c r="BJ631" s="18" t="s">
        <v>91</v>
      </c>
      <c r="BK631" s="241">
        <f>ROUND(I631*H631,2)</f>
        <v>0</v>
      </c>
      <c r="BL631" s="18" t="s">
        <v>407</v>
      </c>
      <c r="BM631" s="240" t="s">
        <v>1078</v>
      </c>
    </row>
    <row r="632" s="13" customFormat="1">
      <c r="A632" s="13"/>
      <c r="B632" s="251"/>
      <c r="C632" s="252"/>
      <c r="D632" s="242" t="s">
        <v>277</v>
      </c>
      <c r="E632" s="252"/>
      <c r="F632" s="253" t="s">
        <v>1079</v>
      </c>
      <c r="G632" s="252"/>
      <c r="H632" s="254">
        <v>330.24599999999998</v>
      </c>
      <c r="I632" s="255"/>
      <c r="J632" s="252"/>
      <c r="K632" s="252"/>
      <c r="L632" s="256"/>
      <c r="M632" s="257"/>
      <c r="N632" s="258"/>
      <c r="O632" s="258"/>
      <c r="P632" s="258"/>
      <c r="Q632" s="258"/>
      <c r="R632" s="258"/>
      <c r="S632" s="258"/>
      <c r="T632" s="259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T632" s="260" t="s">
        <v>277</v>
      </c>
      <c r="AU632" s="260" t="s">
        <v>93</v>
      </c>
      <c r="AV632" s="13" t="s">
        <v>93</v>
      </c>
      <c r="AW632" s="13" t="s">
        <v>4</v>
      </c>
      <c r="AX632" s="13" t="s">
        <v>91</v>
      </c>
      <c r="AY632" s="260" t="s">
        <v>189</v>
      </c>
    </row>
    <row r="633" s="2" customFormat="1" ht="16.5" customHeight="1">
      <c r="A633" s="40"/>
      <c r="B633" s="41"/>
      <c r="C633" s="229" t="s">
        <v>1080</v>
      </c>
      <c r="D633" s="229" t="s">
        <v>192</v>
      </c>
      <c r="E633" s="230" t="s">
        <v>1081</v>
      </c>
      <c r="F633" s="231" t="s">
        <v>1082</v>
      </c>
      <c r="G633" s="232" t="s">
        <v>1020</v>
      </c>
      <c r="H633" s="308"/>
      <c r="I633" s="234"/>
      <c r="J633" s="235">
        <f>ROUND(I633*H633,2)</f>
        <v>0</v>
      </c>
      <c r="K633" s="231" t="s">
        <v>196</v>
      </c>
      <c r="L633" s="46"/>
      <c r="M633" s="236" t="s">
        <v>1</v>
      </c>
      <c r="N633" s="237" t="s">
        <v>48</v>
      </c>
      <c r="O633" s="93"/>
      <c r="P633" s="238">
        <f>O633*H633</f>
        <v>0</v>
      </c>
      <c r="Q633" s="238">
        <v>0</v>
      </c>
      <c r="R633" s="238">
        <f>Q633*H633</f>
        <v>0</v>
      </c>
      <c r="S633" s="238">
        <v>0</v>
      </c>
      <c r="T633" s="239">
        <f>S633*H633</f>
        <v>0</v>
      </c>
      <c r="U633" s="40"/>
      <c r="V633" s="40"/>
      <c r="W633" s="40"/>
      <c r="X633" s="40"/>
      <c r="Y633" s="40"/>
      <c r="Z633" s="40"/>
      <c r="AA633" s="40"/>
      <c r="AB633" s="40"/>
      <c r="AC633" s="40"/>
      <c r="AD633" s="40"/>
      <c r="AE633" s="40"/>
      <c r="AR633" s="240" t="s">
        <v>407</v>
      </c>
      <c r="AT633" s="240" t="s">
        <v>192</v>
      </c>
      <c r="AU633" s="240" t="s">
        <v>93</v>
      </c>
      <c r="AY633" s="18" t="s">
        <v>189</v>
      </c>
      <c r="BE633" s="241">
        <f>IF(N633="základní",J633,0)</f>
        <v>0</v>
      </c>
      <c r="BF633" s="241">
        <f>IF(N633="snížená",J633,0)</f>
        <v>0</v>
      </c>
      <c r="BG633" s="241">
        <f>IF(N633="zákl. přenesená",J633,0)</f>
        <v>0</v>
      </c>
      <c r="BH633" s="241">
        <f>IF(N633="sníž. přenesená",J633,0)</f>
        <v>0</v>
      </c>
      <c r="BI633" s="241">
        <f>IF(N633="nulová",J633,0)</f>
        <v>0</v>
      </c>
      <c r="BJ633" s="18" t="s">
        <v>91</v>
      </c>
      <c r="BK633" s="241">
        <f>ROUND(I633*H633,2)</f>
        <v>0</v>
      </c>
      <c r="BL633" s="18" t="s">
        <v>407</v>
      </c>
      <c r="BM633" s="240" t="s">
        <v>1083</v>
      </c>
    </row>
    <row r="634" s="12" customFormat="1" ht="22.8" customHeight="1">
      <c r="A634" s="12"/>
      <c r="B634" s="213"/>
      <c r="C634" s="214"/>
      <c r="D634" s="215" t="s">
        <v>82</v>
      </c>
      <c r="E634" s="227" t="s">
        <v>1084</v>
      </c>
      <c r="F634" s="227" t="s">
        <v>1085</v>
      </c>
      <c r="G634" s="214"/>
      <c r="H634" s="214"/>
      <c r="I634" s="217"/>
      <c r="J634" s="228">
        <f>BK634</f>
        <v>0</v>
      </c>
      <c r="K634" s="214"/>
      <c r="L634" s="219"/>
      <c r="M634" s="220"/>
      <c r="N634" s="221"/>
      <c r="O634" s="221"/>
      <c r="P634" s="222">
        <f>SUM(P635:P696)</f>
        <v>0</v>
      </c>
      <c r="Q634" s="221"/>
      <c r="R634" s="222">
        <f>SUM(R635:R696)</f>
        <v>40.551367200000008</v>
      </c>
      <c r="S634" s="221"/>
      <c r="T634" s="223">
        <f>SUM(T635:T696)</f>
        <v>0</v>
      </c>
      <c r="U634" s="12"/>
      <c r="V634" s="12"/>
      <c r="W634" s="12"/>
      <c r="X634" s="12"/>
      <c r="Y634" s="12"/>
      <c r="Z634" s="12"/>
      <c r="AA634" s="12"/>
      <c r="AB634" s="12"/>
      <c r="AC634" s="12"/>
      <c r="AD634" s="12"/>
      <c r="AE634" s="12"/>
      <c r="AR634" s="224" t="s">
        <v>93</v>
      </c>
      <c r="AT634" s="225" t="s">
        <v>82</v>
      </c>
      <c r="AU634" s="225" t="s">
        <v>91</v>
      </c>
      <c r="AY634" s="224" t="s">
        <v>189</v>
      </c>
      <c r="BK634" s="226">
        <f>SUM(BK635:BK696)</f>
        <v>0</v>
      </c>
    </row>
    <row r="635" s="2" customFormat="1" ht="16.5" customHeight="1">
      <c r="A635" s="40"/>
      <c r="B635" s="41"/>
      <c r="C635" s="229" t="s">
        <v>1086</v>
      </c>
      <c r="D635" s="229" t="s">
        <v>192</v>
      </c>
      <c r="E635" s="230" t="s">
        <v>1087</v>
      </c>
      <c r="F635" s="231" t="s">
        <v>1088</v>
      </c>
      <c r="G635" s="232" t="s">
        <v>262</v>
      </c>
      <c r="H635" s="233">
        <v>355.80000000000001</v>
      </c>
      <c r="I635" s="234"/>
      <c r="J635" s="235">
        <f>ROUND(I635*H635,2)</f>
        <v>0</v>
      </c>
      <c r="K635" s="231" t="s">
        <v>196</v>
      </c>
      <c r="L635" s="46"/>
      <c r="M635" s="236" t="s">
        <v>1</v>
      </c>
      <c r="N635" s="237" t="s">
        <v>48</v>
      </c>
      <c r="O635" s="93"/>
      <c r="P635" s="238">
        <f>O635*H635</f>
        <v>0</v>
      </c>
      <c r="Q635" s="238">
        <v>0</v>
      </c>
      <c r="R635" s="238">
        <f>Q635*H635</f>
        <v>0</v>
      </c>
      <c r="S635" s="238">
        <v>0</v>
      </c>
      <c r="T635" s="239">
        <f>S635*H635</f>
        <v>0</v>
      </c>
      <c r="U635" s="40"/>
      <c r="V635" s="40"/>
      <c r="W635" s="40"/>
      <c r="X635" s="40"/>
      <c r="Y635" s="40"/>
      <c r="Z635" s="40"/>
      <c r="AA635" s="40"/>
      <c r="AB635" s="40"/>
      <c r="AC635" s="40"/>
      <c r="AD635" s="40"/>
      <c r="AE635" s="40"/>
      <c r="AR635" s="240" t="s">
        <v>407</v>
      </c>
      <c r="AT635" s="240" t="s">
        <v>192</v>
      </c>
      <c r="AU635" s="240" t="s">
        <v>93</v>
      </c>
      <c r="AY635" s="18" t="s">
        <v>189</v>
      </c>
      <c r="BE635" s="241">
        <f>IF(N635="základní",J635,0)</f>
        <v>0</v>
      </c>
      <c r="BF635" s="241">
        <f>IF(N635="snížená",J635,0)</f>
        <v>0</v>
      </c>
      <c r="BG635" s="241">
        <f>IF(N635="zákl. přenesená",J635,0)</f>
        <v>0</v>
      </c>
      <c r="BH635" s="241">
        <f>IF(N635="sníž. přenesená",J635,0)</f>
        <v>0</v>
      </c>
      <c r="BI635" s="241">
        <f>IF(N635="nulová",J635,0)</f>
        <v>0</v>
      </c>
      <c r="BJ635" s="18" t="s">
        <v>91</v>
      </c>
      <c r="BK635" s="241">
        <f>ROUND(I635*H635,2)</f>
        <v>0</v>
      </c>
      <c r="BL635" s="18" t="s">
        <v>407</v>
      </c>
      <c r="BM635" s="240" t="s">
        <v>1089</v>
      </c>
    </row>
    <row r="636" s="14" customFormat="1">
      <c r="A636" s="14"/>
      <c r="B636" s="265"/>
      <c r="C636" s="266"/>
      <c r="D636" s="242" t="s">
        <v>277</v>
      </c>
      <c r="E636" s="267" t="s">
        <v>1</v>
      </c>
      <c r="F636" s="268" t="s">
        <v>880</v>
      </c>
      <c r="G636" s="266"/>
      <c r="H636" s="267" t="s">
        <v>1</v>
      </c>
      <c r="I636" s="269"/>
      <c r="J636" s="266"/>
      <c r="K636" s="266"/>
      <c r="L636" s="270"/>
      <c r="M636" s="271"/>
      <c r="N636" s="272"/>
      <c r="O636" s="272"/>
      <c r="P636" s="272"/>
      <c r="Q636" s="272"/>
      <c r="R636" s="272"/>
      <c r="S636" s="272"/>
      <c r="T636" s="273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T636" s="274" t="s">
        <v>277</v>
      </c>
      <c r="AU636" s="274" t="s">
        <v>93</v>
      </c>
      <c r="AV636" s="14" t="s">
        <v>91</v>
      </c>
      <c r="AW636" s="14" t="s">
        <v>38</v>
      </c>
      <c r="AX636" s="14" t="s">
        <v>83</v>
      </c>
      <c r="AY636" s="274" t="s">
        <v>189</v>
      </c>
    </row>
    <row r="637" s="13" customFormat="1">
      <c r="A637" s="13"/>
      <c r="B637" s="251"/>
      <c r="C637" s="252"/>
      <c r="D637" s="242" t="s">
        <v>277</v>
      </c>
      <c r="E637" s="275" t="s">
        <v>1</v>
      </c>
      <c r="F637" s="253" t="s">
        <v>1090</v>
      </c>
      <c r="G637" s="252"/>
      <c r="H637" s="254">
        <v>355.80000000000001</v>
      </c>
      <c r="I637" s="255"/>
      <c r="J637" s="252"/>
      <c r="K637" s="252"/>
      <c r="L637" s="256"/>
      <c r="M637" s="257"/>
      <c r="N637" s="258"/>
      <c r="O637" s="258"/>
      <c r="P637" s="258"/>
      <c r="Q637" s="258"/>
      <c r="R637" s="258"/>
      <c r="S637" s="258"/>
      <c r="T637" s="259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T637" s="260" t="s">
        <v>277</v>
      </c>
      <c r="AU637" s="260" t="s">
        <v>93</v>
      </c>
      <c r="AV637" s="13" t="s">
        <v>93</v>
      </c>
      <c r="AW637" s="13" t="s">
        <v>38</v>
      </c>
      <c r="AX637" s="13" t="s">
        <v>83</v>
      </c>
      <c r="AY637" s="260" t="s">
        <v>189</v>
      </c>
    </row>
    <row r="638" s="15" customFormat="1">
      <c r="A638" s="15"/>
      <c r="B638" s="276"/>
      <c r="C638" s="277"/>
      <c r="D638" s="242" t="s">
        <v>277</v>
      </c>
      <c r="E638" s="278" t="s">
        <v>1</v>
      </c>
      <c r="F638" s="279" t="s">
        <v>354</v>
      </c>
      <c r="G638" s="277"/>
      <c r="H638" s="280">
        <v>355.80000000000001</v>
      </c>
      <c r="I638" s="281"/>
      <c r="J638" s="277"/>
      <c r="K638" s="277"/>
      <c r="L638" s="282"/>
      <c r="M638" s="283"/>
      <c r="N638" s="284"/>
      <c r="O638" s="284"/>
      <c r="P638" s="284"/>
      <c r="Q638" s="284"/>
      <c r="R638" s="284"/>
      <c r="S638" s="284"/>
      <c r="T638" s="285"/>
      <c r="U638" s="15"/>
      <c r="V638" s="15"/>
      <c r="W638" s="15"/>
      <c r="X638" s="15"/>
      <c r="Y638" s="15"/>
      <c r="Z638" s="15"/>
      <c r="AA638" s="15"/>
      <c r="AB638" s="15"/>
      <c r="AC638" s="15"/>
      <c r="AD638" s="15"/>
      <c r="AE638" s="15"/>
      <c r="AT638" s="286" t="s">
        <v>277</v>
      </c>
      <c r="AU638" s="286" t="s">
        <v>93</v>
      </c>
      <c r="AV638" s="15" t="s">
        <v>211</v>
      </c>
      <c r="AW638" s="15" t="s">
        <v>38</v>
      </c>
      <c r="AX638" s="15" t="s">
        <v>91</v>
      </c>
      <c r="AY638" s="286" t="s">
        <v>189</v>
      </c>
    </row>
    <row r="639" s="2" customFormat="1" ht="16.5" customHeight="1">
      <c r="A639" s="40"/>
      <c r="B639" s="41"/>
      <c r="C639" s="287" t="s">
        <v>1091</v>
      </c>
      <c r="D639" s="287" t="s">
        <v>363</v>
      </c>
      <c r="E639" s="288" t="s">
        <v>1092</v>
      </c>
      <c r="F639" s="289" t="s">
        <v>1093</v>
      </c>
      <c r="G639" s="290" t="s">
        <v>262</v>
      </c>
      <c r="H639" s="291">
        <v>373.58999999999998</v>
      </c>
      <c r="I639" s="292"/>
      <c r="J639" s="293">
        <f>ROUND(I639*H639,2)</f>
        <v>0</v>
      </c>
      <c r="K639" s="289" t="s">
        <v>196</v>
      </c>
      <c r="L639" s="294"/>
      <c r="M639" s="295" t="s">
        <v>1</v>
      </c>
      <c r="N639" s="296" t="s">
        <v>48</v>
      </c>
      <c r="O639" s="93"/>
      <c r="P639" s="238">
        <f>O639*H639</f>
        <v>0</v>
      </c>
      <c r="Q639" s="238">
        <v>0.0038600000000000001</v>
      </c>
      <c r="R639" s="238">
        <f>Q639*H639</f>
        <v>1.4420573999999999</v>
      </c>
      <c r="S639" s="238">
        <v>0</v>
      </c>
      <c r="T639" s="239">
        <f>S639*H639</f>
        <v>0</v>
      </c>
      <c r="U639" s="40"/>
      <c r="V639" s="40"/>
      <c r="W639" s="40"/>
      <c r="X639" s="40"/>
      <c r="Y639" s="40"/>
      <c r="Z639" s="40"/>
      <c r="AA639" s="40"/>
      <c r="AB639" s="40"/>
      <c r="AC639" s="40"/>
      <c r="AD639" s="40"/>
      <c r="AE639" s="40"/>
      <c r="AR639" s="240" t="s">
        <v>494</v>
      </c>
      <c r="AT639" s="240" t="s">
        <v>363</v>
      </c>
      <c r="AU639" s="240" t="s">
        <v>93</v>
      </c>
      <c r="AY639" s="18" t="s">
        <v>189</v>
      </c>
      <c r="BE639" s="241">
        <f>IF(N639="základní",J639,0)</f>
        <v>0</v>
      </c>
      <c r="BF639" s="241">
        <f>IF(N639="snížená",J639,0)</f>
        <v>0</v>
      </c>
      <c r="BG639" s="241">
        <f>IF(N639="zákl. přenesená",J639,0)</f>
        <v>0</v>
      </c>
      <c r="BH639" s="241">
        <f>IF(N639="sníž. přenesená",J639,0)</f>
        <v>0</v>
      </c>
      <c r="BI639" s="241">
        <f>IF(N639="nulová",J639,0)</f>
        <v>0</v>
      </c>
      <c r="BJ639" s="18" t="s">
        <v>91</v>
      </c>
      <c r="BK639" s="241">
        <f>ROUND(I639*H639,2)</f>
        <v>0</v>
      </c>
      <c r="BL639" s="18" t="s">
        <v>407</v>
      </c>
      <c r="BM639" s="240" t="s">
        <v>1094</v>
      </c>
    </row>
    <row r="640" s="13" customFormat="1">
      <c r="A640" s="13"/>
      <c r="B640" s="251"/>
      <c r="C640" s="252"/>
      <c r="D640" s="242" t="s">
        <v>277</v>
      </c>
      <c r="E640" s="252"/>
      <c r="F640" s="253" t="s">
        <v>1095</v>
      </c>
      <c r="G640" s="252"/>
      <c r="H640" s="254">
        <v>373.58999999999998</v>
      </c>
      <c r="I640" s="255"/>
      <c r="J640" s="252"/>
      <c r="K640" s="252"/>
      <c r="L640" s="256"/>
      <c r="M640" s="257"/>
      <c r="N640" s="258"/>
      <c r="O640" s="258"/>
      <c r="P640" s="258"/>
      <c r="Q640" s="258"/>
      <c r="R640" s="258"/>
      <c r="S640" s="258"/>
      <c r="T640" s="259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T640" s="260" t="s">
        <v>277</v>
      </c>
      <c r="AU640" s="260" t="s">
        <v>93</v>
      </c>
      <c r="AV640" s="13" t="s">
        <v>93</v>
      </c>
      <c r="AW640" s="13" t="s">
        <v>4</v>
      </c>
      <c r="AX640" s="13" t="s">
        <v>91</v>
      </c>
      <c r="AY640" s="260" t="s">
        <v>189</v>
      </c>
    </row>
    <row r="641" s="2" customFormat="1" ht="16.5" customHeight="1">
      <c r="A641" s="40"/>
      <c r="B641" s="41"/>
      <c r="C641" s="229" t="s">
        <v>1096</v>
      </c>
      <c r="D641" s="229" t="s">
        <v>192</v>
      </c>
      <c r="E641" s="230" t="s">
        <v>1087</v>
      </c>
      <c r="F641" s="231" t="s">
        <v>1088</v>
      </c>
      <c r="G641" s="232" t="s">
        <v>262</v>
      </c>
      <c r="H641" s="233">
        <v>296.69999999999999</v>
      </c>
      <c r="I641" s="234"/>
      <c r="J641" s="235">
        <f>ROUND(I641*H641,2)</f>
        <v>0</v>
      </c>
      <c r="K641" s="231" t="s">
        <v>196</v>
      </c>
      <c r="L641" s="46"/>
      <c r="M641" s="236" t="s">
        <v>1</v>
      </c>
      <c r="N641" s="237" t="s">
        <v>48</v>
      </c>
      <c r="O641" s="93"/>
      <c r="P641" s="238">
        <f>O641*H641</f>
        <v>0</v>
      </c>
      <c r="Q641" s="238">
        <v>0</v>
      </c>
      <c r="R641" s="238">
        <f>Q641*H641</f>
        <v>0</v>
      </c>
      <c r="S641" s="238">
        <v>0</v>
      </c>
      <c r="T641" s="239">
        <f>S641*H641</f>
        <v>0</v>
      </c>
      <c r="U641" s="40"/>
      <c r="V641" s="40"/>
      <c r="W641" s="40"/>
      <c r="X641" s="40"/>
      <c r="Y641" s="40"/>
      <c r="Z641" s="40"/>
      <c r="AA641" s="40"/>
      <c r="AB641" s="40"/>
      <c r="AC641" s="40"/>
      <c r="AD641" s="40"/>
      <c r="AE641" s="40"/>
      <c r="AR641" s="240" t="s">
        <v>407</v>
      </c>
      <c r="AT641" s="240" t="s">
        <v>192</v>
      </c>
      <c r="AU641" s="240" t="s">
        <v>93</v>
      </c>
      <c r="AY641" s="18" t="s">
        <v>189</v>
      </c>
      <c r="BE641" s="241">
        <f>IF(N641="základní",J641,0)</f>
        <v>0</v>
      </c>
      <c r="BF641" s="241">
        <f>IF(N641="snížená",J641,0)</f>
        <v>0</v>
      </c>
      <c r="BG641" s="241">
        <f>IF(N641="zákl. přenesená",J641,0)</f>
        <v>0</v>
      </c>
      <c r="BH641" s="241">
        <f>IF(N641="sníž. přenesená",J641,0)</f>
        <v>0</v>
      </c>
      <c r="BI641" s="241">
        <f>IF(N641="nulová",J641,0)</f>
        <v>0</v>
      </c>
      <c r="BJ641" s="18" t="s">
        <v>91</v>
      </c>
      <c r="BK641" s="241">
        <f>ROUND(I641*H641,2)</f>
        <v>0</v>
      </c>
      <c r="BL641" s="18" t="s">
        <v>407</v>
      </c>
      <c r="BM641" s="240" t="s">
        <v>1097</v>
      </c>
    </row>
    <row r="642" s="14" customFormat="1">
      <c r="A642" s="14"/>
      <c r="B642" s="265"/>
      <c r="C642" s="266"/>
      <c r="D642" s="242" t="s">
        <v>277</v>
      </c>
      <c r="E642" s="267" t="s">
        <v>1</v>
      </c>
      <c r="F642" s="268" t="s">
        <v>880</v>
      </c>
      <c r="G642" s="266"/>
      <c r="H642" s="267" t="s">
        <v>1</v>
      </c>
      <c r="I642" s="269"/>
      <c r="J642" s="266"/>
      <c r="K642" s="266"/>
      <c r="L642" s="270"/>
      <c r="M642" s="271"/>
      <c r="N642" s="272"/>
      <c r="O642" s="272"/>
      <c r="P642" s="272"/>
      <c r="Q642" s="272"/>
      <c r="R642" s="272"/>
      <c r="S642" s="272"/>
      <c r="T642" s="273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T642" s="274" t="s">
        <v>277</v>
      </c>
      <c r="AU642" s="274" t="s">
        <v>93</v>
      </c>
      <c r="AV642" s="14" t="s">
        <v>91</v>
      </c>
      <c r="AW642" s="14" t="s">
        <v>38</v>
      </c>
      <c r="AX642" s="14" t="s">
        <v>83</v>
      </c>
      <c r="AY642" s="274" t="s">
        <v>189</v>
      </c>
    </row>
    <row r="643" s="13" customFormat="1">
      <c r="A643" s="13"/>
      <c r="B643" s="251"/>
      <c r="C643" s="252"/>
      <c r="D643" s="242" t="s">
        <v>277</v>
      </c>
      <c r="E643" s="275" t="s">
        <v>1</v>
      </c>
      <c r="F643" s="253" t="s">
        <v>899</v>
      </c>
      <c r="G643" s="252"/>
      <c r="H643" s="254">
        <v>296.69999999999999</v>
      </c>
      <c r="I643" s="255"/>
      <c r="J643" s="252"/>
      <c r="K643" s="252"/>
      <c r="L643" s="256"/>
      <c r="M643" s="257"/>
      <c r="N643" s="258"/>
      <c r="O643" s="258"/>
      <c r="P643" s="258"/>
      <c r="Q643" s="258"/>
      <c r="R643" s="258"/>
      <c r="S643" s="258"/>
      <c r="T643" s="259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T643" s="260" t="s">
        <v>277</v>
      </c>
      <c r="AU643" s="260" t="s">
        <v>93</v>
      </c>
      <c r="AV643" s="13" t="s">
        <v>93</v>
      </c>
      <c r="AW643" s="13" t="s">
        <v>38</v>
      </c>
      <c r="AX643" s="13" t="s">
        <v>83</v>
      </c>
      <c r="AY643" s="260" t="s">
        <v>189</v>
      </c>
    </row>
    <row r="644" s="15" customFormat="1">
      <c r="A644" s="15"/>
      <c r="B644" s="276"/>
      <c r="C644" s="277"/>
      <c r="D644" s="242" t="s">
        <v>277</v>
      </c>
      <c r="E644" s="278" t="s">
        <v>1</v>
      </c>
      <c r="F644" s="279" t="s">
        <v>354</v>
      </c>
      <c r="G644" s="277"/>
      <c r="H644" s="280">
        <v>296.69999999999999</v>
      </c>
      <c r="I644" s="281"/>
      <c r="J644" s="277"/>
      <c r="K644" s="277"/>
      <c r="L644" s="282"/>
      <c r="M644" s="283"/>
      <c r="N644" s="284"/>
      <c r="O644" s="284"/>
      <c r="P644" s="284"/>
      <c r="Q644" s="284"/>
      <c r="R644" s="284"/>
      <c r="S644" s="284"/>
      <c r="T644" s="285"/>
      <c r="U644" s="15"/>
      <c r="V644" s="15"/>
      <c r="W644" s="15"/>
      <c r="X644" s="15"/>
      <c r="Y644" s="15"/>
      <c r="Z644" s="15"/>
      <c r="AA644" s="15"/>
      <c r="AB644" s="15"/>
      <c r="AC644" s="15"/>
      <c r="AD644" s="15"/>
      <c r="AE644" s="15"/>
      <c r="AT644" s="286" t="s">
        <v>277</v>
      </c>
      <c r="AU644" s="286" t="s">
        <v>93</v>
      </c>
      <c r="AV644" s="15" t="s">
        <v>211</v>
      </c>
      <c r="AW644" s="15" t="s">
        <v>38</v>
      </c>
      <c r="AX644" s="15" t="s">
        <v>91</v>
      </c>
      <c r="AY644" s="286" t="s">
        <v>189</v>
      </c>
    </row>
    <row r="645" s="2" customFormat="1" ht="16.5" customHeight="1">
      <c r="A645" s="40"/>
      <c r="B645" s="41"/>
      <c r="C645" s="287" t="s">
        <v>1098</v>
      </c>
      <c r="D645" s="287" t="s">
        <v>363</v>
      </c>
      <c r="E645" s="288" t="s">
        <v>1099</v>
      </c>
      <c r="F645" s="289" t="s">
        <v>1100</v>
      </c>
      <c r="G645" s="290" t="s">
        <v>262</v>
      </c>
      <c r="H645" s="291">
        <v>326.37</v>
      </c>
      <c r="I645" s="292"/>
      <c r="J645" s="293">
        <f>ROUND(I645*H645,2)</f>
        <v>0</v>
      </c>
      <c r="K645" s="289" t="s">
        <v>196</v>
      </c>
      <c r="L645" s="294"/>
      <c r="M645" s="295" t="s">
        <v>1</v>
      </c>
      <c r="N645" s="296" t="s">
        <v>48</v>
      </c>
      <c r="O645" s="93"/>
      <c r="P645" s="238">
        <f>O645*H645</f>
        <v>0</v>
      </c>
      <c r="Q645" s="238">
        <v>0.00040000000000000002</v>
      </c>
      <c r="R645" s="238">
        <f>Q645*H645</f>
        <v>0.130548</v>
      </c>
      <c r="S645" s="238">
        <v>0</v>
      </c>
      <c r="T645" s="239">
        <f>S645*H645</f>
        <v>0</v>
      </c>
      <c r="U645" s="40"/>
      <c r="V645" s="40"/>
      <c r="W645" s="40"/>
      <c r="X645" s="40"/>
      <c r="Y645" s="40"/>
      <c r="Z645" s="40"/>
      <c r="AA645" s="40"/>
      <c r="AB645" s="40"/>
      <c r="AC645" s="40"/>
      <c r="AD645" s="40"/>
      <c r="AE645" s="40"/>
      <c r="AR645" s="240" t="s">
        <v>494</v>
      </c>
      <c r="AT645" s="240" t="s">
        <v>363</v>
      </c>
      <c r="AU645" s="240" t="s">
        <v>93</v>
      </c>
      <c r="AY645" s="18" t="s">
        <v>189</v>
      </c>
      <c r="BE645" s="241">
        <f>IF(N645="základní",J645,0)</f>
        <v>0</v>
      </c>
      <c r="BF645" s="241">
        <f>IF(N645="snížená",J645,0)</f>
        <v>0</v>
      </c>
      <c r="BG645" s="241">
        <f>IF(N645="zákl. přenesená",J645,0)</f>
        <v>0</v>
      </c>
      <c r="BH645" s="241">
        <f>IF(N645="sníž. přenesená",J645,0)</f>
        <v>0</v>
      </c>
      <c r="BI645" s="241">
        <f>IF(N645="nulová",J645,0)</f>
        <v>0</v>
      </c>
      <c r="BJ645" s="18" t="s">
        <v>91</v>
      </c>
      <c r="BK645" s="241">
        <f>ROUND(I645*H645,2)</f>
        <v>0</v>
      </c>
      <c r="BL645" s="18" t="s">
        <v>407</v>
      </c>
      <c r="BM645" s="240" t="s">
        <v>1101</v>
      </c>
    </row>
    <row r="646" s="13" customFormat="1">
      <c r="A646" s="13"/>
      <c r="B646" s="251"/>
      <c r="C646" s="252"/>
      <c r="D646" s="242" t="s">
        <v>277</v>
      </c>
      <c r="E646" s="252"/>
      <c r="F646" s="253" t="s">
        <v>1102</v>
      </c>
      <c r="G646" s="252"/>
      <c r="H646" s="254">
        <v>326.37</v>
      </c>
      <c r="I646" s="255"/>
      <c r="J646" s="252"/>
      <c r="K646" s="252"/>
      <c r="L646" s="256"/>
      <c r="M646" s="257"/>
      <c r="N646" s="258"/>
      <c r="O646" s="258"/>
      <c r="P646" s="258"/>
      <c r="Q646" s="258"/>
      <c r="R646" s="258"/>
      <c r="S646" s="258"/>
      <c r="T646" s="259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T646" s="260" t="s">
        <v>277</v>
      </c>
      <c r="AU646" s="260" t="s">
        <v>93</v>
      </c>
      <c r="AV646" s="13" t="s">
        <v>93</v>
      </c>
      <c r="AW646" s="13" t="s">
        <v>4</v>
      </c>
      <c r="AX646" s="13" t="s">
        <v>91</v>
      </c>
      <c r="AY646" s="260" t="s">
        <v>189</v>
      </c>
    </row>
    <row r="647" s="2" customFormat="1" ht="16.5" customHeight="1">
      <c r="A647" s="40"/>
      <c r="B647" s="41"/>
      <c r="C647" s="229" t="s">
        <v>1103</v>
      </c>
      <c r="D647" s="229" t="s">
        <v>192</v>
      </c>
      <c r="E647" s="230" t="s">
        <v>1104</v>
      </c>
      <c r="F647" s="231" t="s">
        <v>1105</v>
      </c>
      <c r="G647" s="232" t="s">
        <v>262</v>
      </c>
      <c r="H647" s="233">
        <v>230.48500000000001</v>
      </c>
      <c r="I647" s="234"/>
      <c r="J647" s="235">
        <f>ROUND(I647*H647,2)</f>
        <v>0</v>
      </c>
      <c r="K647" s="231" t="s">
        <v>196</v>
      </c>
      <c r="L647" s="46"/>
      <c r="M647" s="236" t="s">
        <v>1</v>
      </c>
      <c r="N647" s="237" t="s">
        <v>48</v>
      </c>
      <c r="O647" s="93"/>
      <c r="P647" s="238">
        <f>O647*H647</f>
        <v>0</v>
      </c>
      <c r="Q647" s="238">
        <v>0.0060000000000000001</v>
      </c>
      <c r="R647" s="238">
        <f>Q647*H647</f>
        <v>1.3829100000000001</v>
      </c>
      <c r="S647" s="238">
        <v>0</v>
      </c>
      <c r="T647" s="239">
        <f>S647*H647</f>
        <v>0</v>
      </c>
      <c r="U647" s="40"/>
      <c r="V647" s="40"/>
      <c r="W647" s="40"/>
      <c r="X647" s="40"/>
      <c r="Y647" s="40"/>
      <c r="Z647" s="40"/>
      <c r="AA647" s="40"/>
      <c r="AB647" s="40"/>
      <c r="AC647" s="40"/>
      <c r="AD647" s="40"/>
      <c r="AE647" s="40"/>
      <c r="AR647" s="240" t="s">
        <v>407</v>
      </c>
      <c r="AT647" s="240" t="s">
        <v>192</v>
      </c>
      <c r="AU647" s="240" t="s">
        <v>93</v>
      </c>
      <c r="AY647" s="18" t="s">
        <v>189</v>
      </c>
      <c r="BE647" s="241">
        <f>IF(N647="základní",J647,0)</f>
        <v>0</v>
      </c>
      <c r="BF647" s="241">
        <f>IF(N647="snížená",J647,0)</f>
        <v>0</v>
      </c>
      <c r="BG647" s="241">
        <f>IF(N647="zákl. přenesená",J647,0)</f>
        <v>0</v>
      </c>
      <c r="BH647" s="241">
        <f>IF(N647="sníž. přenesená",J647,0)</f>
        <v>0</v>
      </c>
      <c r="BI647" s="241">
        <f>IF(N647="nulová",J647,0)</f>
        <v>0</v>
      </c>
      <c r="BJ647" s="18" t="s">
        <v>91</v>
      </c>
      <c r="BK647" s="241">
        <f>ROUND(I647*H647,2)</f>
        <v>0</v>
      </c>
      <c r="BL647" s="18" t="s">
        <v>407</v>
      </c>
      <c r="BM647" s="240" t="s">
        <v>1106</v>
      </c>
    </row>
    <row r="648" s="14" customFormat="1">
      <c r="A648" s="14"/>
      <c r="B648" s="265"/>
      <c r="C648" s="266"/>
      <c r="D648" s="242" t="s">
        <v>277</v>
      </c>
      <c r="E648" s="267" t="s">
        <v>1</v>
      </c>
      <c r="F648" s="268" t="s">
        <v>352</v>
      </c>
      <c r="G648" s="266"/>
      <c r="H648" s="267" t="s">
        <v>1</v>
      </c>
      <c r="I648" s="269"/>
      <c r="J648" s="266"/>
      <c r="K648" s="266"/>
      <c r="L648" s="270"/>
      <c r="M648" s="271"/>
      <c r="N648" s="272"/>
      <c r="O648" s="272"/>
      <c r="P648" s="272"/>
      <c r="Q648" s="272"/>
      <c r="R648" s="272"/>
      <c r="S648" s="272"/>
      <c r="T648" s="273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T648" s="274" t="s">
        <v>277</v>
      </c>
      <c r="AU648" s="274" t="s">
        <v>93</v>
      </c>
      <c r="AV648" s="14" t="s">
        <v>91</v>
      </c>
      <c r="AW648" s="14" t="s">
        <v>38</v>
      </c>
      <c r="AX648" s="14" t="s">
        <v>83</v>
      </c>
      <c r="AY648" s="274" t="s">
        <v>189</v>
      </c>
    </row>
    <row r="649" s="13" customFormat="1">
      <c r="A649" s="13"/>
      <c r="B649" s="251"/>
      <c r="C649" s="252"/>
      <c r="D649" s="242" t="s">
        <v>277</v>
      </c>
      <c r="E649" s="275" t="s">
        <v>1</v>
      </c>
      <c r="F649" s="253" t="s">
        <v>976</v>
      </c>
      <c r="G649" s="252"/>
      <c r="H649" s="254">
        <v>230.48500000000001</v>
      </c>
      <c r="I649" s="255"/>
      <c r="J649" s="252"/>
      <c r="K649" s="252"/>
      <c r="L649" s="256"/>
      <c r="M649" s="257"/>
      <c r="N649" s="258"/>
      <c r="O649" s="258"/>
      <c r="P649" s="258"/>
      <c r="Q649" s="258"/>
      <c r="R649" s="258"/>
      <c r="S649" s="258"/>
      <c r="T649" s="259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T649" s="260" t="s">
        <v>277</v>
      </c>
      <c r="AU649" s="260" t="s">
        <v>93</v>
      </c>
      <c r="AV649" s="13" t="s">
        <v>93</v>
      </c>
      <c r="AW649" s="13" t="s">
        <v>38</v>
      </c>
      <c r="AX649" s="13" t="s">
        <v>83</v>
      </c>
      <c r="AY649" s="260" t="s">
        <v>189</v>
      </c>
    </row>
    <row r="650" s="15" customFormat="1">
      <c r="A650" s="15"/>
      <c r="B650" s="276"/>
      <c r="C650" s="277"/>
      <c r="D650" s="242" t="s">
        <v>277</v>
      </c>
      <c r="E650" s="278" t="s">
        <v>1</v>
      </c>
      <c r="F650" s="279" t="s">
        <v>354</v>
      </c>
      <c r="G650" s="277"/>
      <c r="H650" s="280">
        <v>230.48500000000001</v>
      </c>
      <c r="I650" s="281"/>
      <c r="J650" s="277"/>
      <c r="K650" s="277"/>
      <c r="L650" s="282"/>
      <c r="M650" s="283"/>
      <c r="N650" s="284"/>
      <c r="O650" s="284"/>
      <c r="P650" s="284"/>
      <c r="Q650" s="284"/>
      <c r="R650" s="284"/>
      <c r="S650" s="284"/>
      <c r="T650" s="285"/>
      <c r="U650" s="15"/>
      <c r="V650" s="15"/>
      <c r="W650" s="15"/>
      <c r="X650" s="15"/>
      <c r="Y650" s="15"/>
      <c r="Z650" s="15"/>
      <c r="AA650" s="15"/>
      <c r="AB650" s="15"/>
      <c r="AC650" s="15"/>
      <c r="AD650" s="15"/>
      <c r="AE650" s="15"/>
      <c r="AT650" s="286" t="s">
        <v>277</v>
      </c>
      <c r="AU650" s="286" t="s">
        <v>93</v>
      </c>
      <c r="AV650" s="15" t="s">
        <v>211</v>
      </c>
      <c r="AW650" s="15" t="s">
        <v>38</v>
      </c>
      <c r="AX650" s="15" t="s">
        <v>91</v>
      </c>
      <c r="AY650" s="286" t="s">
        <v>189</v>
      </c>
    </row>
    <row r="651" s="2" customFormat="1" ht="16.5" customHeight="1">
      <c r="A651" s="40"/>
      <c r="B651" s="41"/>
      <c r="C651" s="287" t="s">
        <v>1107</v>
      </c>
      <c r="D651" s="287" t="s">
        <v>363</v>
      </c>
      <c r="E651" s="288" t="s">
        <v>1108</v>
      </c>
      <c r="F651" s="289" t="s">
        <v>1109</v>
      </c>
      <c r="G651" s="290" t="s">
        <v>262</v>
      </c>
      <c r="H651" s="291">
        <v>242.00899999999999</v>
      </c>
      <c r="I651" s="292"/>
      <c r="J651" s="293">
        <f>ROUND(I651*H651,2)</f>
        <v>0</v>
      </c>
      <c r="K651" s="289" t="s">
        <v>196</v>
      </c>
      <c r="L651" s="294"/>
      <c r="M651" s="295" t="s">
        <v>1</v>
      </c>
      <c r="N651" s="296" t="s">
        <v>48</v>
      </c>
      <c r="O651" s="93"/>
      <c r="P651" s="238">
        <f>O651*H651</f>
        <v>0</v>
      </c>
      <c r="Q651" s="238">
        <v>0.0028</v>
      </c>
      <c r="R651" s="238">
        <f>Q651*H651</f>
        <v>0.67762519999999993</v>
      </c>
      <c r="S651" s="238">
        <v>0</v>
      </c>
      <c r="T651" s="239">
        <f>S651*H651</f>
        <v>0</v>
      </c>
      <c r="U651" s="40"/>
      <c r="V651" s="40"/>
      <c r="W651" s="40"/>
      <c r="X651" s="40"/>
      <c r="Y651" s="40"/>
      <c r="Z651" s="40"/>
      <c r="AA651" s="40"/>
      <c r="AB651" s="40"/>
      <c r="AC651" s="40"/>
      <c r="AD651" s="40"/>
      <c r="AE651" s="40"/>
      <c r="AR651" s="240" t="s">
        <v>494</v>
      </c>
      <c r="AT651" s="240" t="s">
        <v>363</v>
      </c>
      <c r="AU651" s="240" t="s">
        <v>93</v>
      </c>
      <c r="AY651" s="18" t="s">
        <v>189</v>
      </c>
      <c r="BE651" s="241">
        <f>IF(N651="základní",J651,0)</f>
        <v>0</v>
      </c>
      <c r="BF651" s="241">
        <f>IF(N651="snížená",J651,0)</f>
        <v>0</v>
      </c>
      <c r="BG651" s="241">
        <f>IF(N651="zákl. přenesená",J651,0)</f>
        <v>0</v>
      </c>
      <c r="BH651" s="241">
        <f>IF(N651="sníž. přenesená",J651,0)</f>
        <v>0</v>
      </c>
      <c r="BI651" s="241">
        <f>IF(N651="nulová",J651,0)</f>
        <v>0</v>
      </c>
      <c r="BJ651" s="18" t="s">
        <v>91</v>
      </c>
      <c r="BK651" s="241">
        <f>ROUND(I651*H651,2)</f>
        <v>0</v>
      </c>
      <c r="BL651" s="18" t="s">
        <v>407</v>
      </c>
      <c r="BM651" s="240" t="s">
        <v>1110</v>
      </c>
    </row>
    <row r="652" s="13" customFormat="1">
      <c r="A652" s="13"/>
      <c r="B652" s="251"/>
      <c r="C652" s="252"/>
      <c r="D652" s="242" t="s">
        <v>277</v>
      </c>
      <c r="E652" s="252"/>
      <c r="F652" s="253" t="s">
        <v>1111</v>
      </c>
      <c r="G652" s="252"/>
      <c r="H652" s="254">
        <v>242.00899999999999</v>
      </c>
      <c r="I652" s="255"/>
      <c r="J652" s="252"/>
      <c r="K652" s="252"/>
      <c r="L652" s="256"/>
      <c r="M652" s="257"/>
      <c r="N652" s="258"/>
      <c r="O652" s="258"/>
      <c r="P652" s="258"/>
      <c r="Q652" s="258"/>
      <c r="R652" s="258"/>
      <c r="S652" s="258"/>
      <c r="T652" s="259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T652" s="260" t="s">
        <v>277</v>
      </c>
      <c r="AU652" s="260" t="s">
        <v>93</v>
      </c>
      <c r="AV652" s="13" t="s">
        <v>93</v>
      </c>
      <c r="AW652" s="13" t="s">
        <v>4</v>
      </c>
      <c r="AX652" s="13" t="s">
        <v>91</v>
      </c>
      <c r="AY652" s="260" t="s">
        <v>189</v>
      </c>
    </row>
    <row r="653" s="2" customFormat="1" ht="16.5" customHeight="1">
      <c r="A653" s="40"/>
      <c r="B653" s="41"/>
      <c r="C653" s="229" t="s">
        <v>1112</v>
      </c>
      <c r="D653" s="229" t="s">
        <v>192</v>
      </c>
      <c r="E653" s="230" t="s">
        <v>1104</v>
      </c>
      <c r="F653" s="231" t="s">
        <v>1105</v>
      </c>
      <c r="G653" s="232" t="s">
        <v>262</v>
      </c>
      <c r="H653" s="233">
        <v>292.15499999999997</v>
      </c>
      <c r="I653" s="234"/>
      <c r="J653" s="235">
        <f>ROUND(I653*H653,2)</f>
        <v>0</v>
      </c>
      <c r="K653" s="231" t="s">
        <v>196</v>
      </c>
      <c r="L653" s="46"/>
      <c r="M653" s="236" t="s">
        <v>1</v>
      </c>
      <c r="N653" s="237" t="s">
        <v>48</v>
      </c>
      <c r="O653" s="93"/>
      <c r="P653" s="238">
        <f>O653*H653</f>
        <v>0</v>
      </c>
      <c r="Q653" s="238">
        <v>0.0060000000000000001</v>
      </c>
      <c r="R653" s="238">
        <f>Q653*H653</f>
        <v>1.7529299999999999</v>
      </c>
      <c r="S653" s="238">
        <v>0</v>
      </c>
      <c r="T653" s="239">
        <f>S653*H653</f>
        <v>0</v>
      </c>
      <c r="U653" s="40"/>
      <c r="V653" s="40"/>
      <c r="W653" s="40"/>
      <c r="X653" s="40"/>
      <c r="Y653" s="40"/>
      <c r="Z653" s="40"/>
      <c r="AA653" s="40"/>
      <c r="AB653" s="40"/>
      <c r="AC653" s="40"/>
      <c r="AD653" s="40"/>
      <c r="AE653" s="40"/>
      <c r="AR653" s="240" t="s">
        <v>407</v>
      </c>
      <c r="AT653" s="240" t="s">
        <v>192</v>
      </c>
      <c r="AU653" s="240" t="s">
        <v>93</v>
      </c>
      <c r="AY653" s="18" t="s">
        <v>189</v>
      </c>
      <c r="BE653" s="241">
        <f>IF(N653="základní",J653,0)</f>
        <v>0</v>
      </c>
      <c r="BF653" s="241">
        <f>IF(N653="snížená",J653,0)</f>
        <v>0</v>
      </c>
      <c r="BG653" s="241">
        <f>IF(N653="zákl. přenesená",J653,0)</f>
        <v>0</v>
      </c>
      <c r="BH653" s="241">
        <f>IF(N653="sníž. přenesená",J653,0)</f>
        <v>0</v>
      </c>
      <c r="BI653" s="241">
        <f>IF(N653="nulová",J653,0)</f>
        <v>0</v>
      </c>
      <c r="BJ653" s="18" t="s">
        <v>91</v>
      </c>
      <c r="BK653" s="241">
        <f>ROUND(I653*H653,2)</f>
        <v>0</v>
      </c>
      <c r="BL653" s="18" t="s">
        <v>407</v>
      </c>
      <c r="BM653" s="240" t="s">
        <v>1113</v>
      </c>
    </row>
    <row r="654" s="14" customFormat="1">
      <c r="A654" s="14"/>
      <c r="B654" s="265"/>
      <c r="C654" s="266"/>
      <c r="D654" s="242" t="s">
        <v>277</v>
      </c>
      <c r="E654" s="267" t="s">
        <v>1</v>
      </c>
      <c r="F654" s="268" t="s">
        <v>1028</v>
      </c>
      <c r="G654" s="266"/>
      <c r="H654" s="267" t="s">
        <v>1</v>
      </c>
      <c r="I654" s="269"/>
      <c r="J654" s="266"/>
      <c r="K654" s="266"/>
      <c r="L654" s="270"/>
      <c r="M654" s="271"/>
      <c r="N654" s="272"/>
      <c r="O654" s="272"/>
      <c r="P654" s="272"/>
      <c r="Q654" s="272"/>
      <c r="R654" s="272"/>
      <c r="S654" s="272"/>
      <c r="T654" s="273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T654" s="274" t="s">
        <v>277</v>
      </c>
      <c r="AU654" s="274" t="s">
        <v>93</v>
      </c>
      <c r="AV654" s="14" t="s">
        <v>91</v>
      </c>
      <c r="AW654" s="14" t="s">
        <v>38</v>
      </c>
      <c r="AX654" s="14" t="s">
        <v>83</v>
      </c>
      <c r="AY654" s="274" t="s">
        <v>189</v>
      </c>
    </row>
    <row r="655" s="13" customFormat="1">
      <c r="A655" s="13"/>
      <c r="B655" s="251"/>
      <c r="C655" s="252"/>
      <c r="D655" s="242" t="s">
        <v>277</v>
      </c>
      <c r="E655" s="275" t="s">
        <v>1</v>
      </c>
      <c r="F655" s="253" t="s">
        <v>1114</v>
      </c>
      <c r="G655" s="252"/>
      <c r="H655" s="254">
        <v>144.07499999999999</v>
      </c>
      <c r="I655" s="255"/>
      <c r="J655" s="252"/>
      <c r="K655" s="252"/>
      <c r="L655" s="256"/>
      <c r="M655" s="257"/>
      <c r="N655" s="258"/>
      <c r="O655" s="258"/>
      <c r="P655" s="258"/>
      <c r="Q655" s="258"/>
      <c r="R655" s="258"/>
      <c r="S655" s="258"/>
      <c r="T655" s="259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T655" s="260" t="s">
        <v>277</v>
      </c>
      <c r="AU655" s="260" t="s">
        <v>93</v>
      </c>
      <c r="AV655" s="13" t="s">
        <v>93</v>
      </c>
      <c r="AW655" s="13" t="s">
        <v>38</v>
      </c>
      <c r="AX655" s="13" t="s">
        <v>83</v>
      </c>
      <c r="AY655" s="260" t="s">
        <v>189</v>
      </c>
    </row>
    <row r="656" s="13" customFormat="1">
      <c r="A656" s="13"/>
      <c r="B656" s="251"/>
      <c r="C656" s="252"/>
      <c r="D656" s="242" t="s">
        <v>277</v>
      </c>
      <c r="E656" s="275" t="s">
        <v>1</v>
      </c>
      <c r="F656" s="253" t="s">
        <v>1069</v>
      </c>
      <c r="G656" s="252"/>
      <c r="H656" s="254">
        <v>148.08000000000001</v>
      </c>
      <c r="I656" s="255"/>
      <c r="J656" s="252"/>
      <c r="K656" s="252"/>
      <c r="L656" s="256"/>
      <c r="M656" s="257"/>
      <c r="N656" s="258"/>
      <c r="O656" s="258"/>
      <c r="P656" s="258"/>
      <c r="Q656" s="258"/>
      <c r="R656" s="258"/>
      <c r="S656" s="258"/>
      <c r="T656" s="259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T656" s="260" t="s">
        <v>277</v>
      </c>
      <c r="AU656" s="260" t="s">
        <v>93</v>
      </c>
      <c r="AV656" s="13" t="s">
        <v>93</v>
      </c>
      <c r="AW656" s="13" t="s">
        <v>38</v>
      </c>
      <c r="AX656" s="13" t="s">
        <v>83</v>
      </c>
      <c r="AY656" s="260" t="s">
        <v>189</v>
      </c>
    </row>
    <row r="657" s="15" customFormat="1">
      <c r="A657" s="15"/>
      <c r="B657" s="276"/>
      <c r="C657" s="277"/>
      <c r="D657" s="242" t="s">
        <v>277</v>
      </c>
      <c r="E657" s="278" t="s">
        <v>1</v>
      </c>
      <c r="F657" s="279" t="s">
        <v>354</v>
      </c>
      <c r="G657" s="277"/>
      <c r="H657" s="280">
        <v>292.15499999999997</v>
      </c>
      <c r="I657" s="281"/>
      <c r="J657" s="277"/>
      <c r="K657" s="277"/>
      <c r="L657" s="282"/>
      <c r="M657" s="283"/>
      <c r="N657" s="284"/>
      <c r="O657" s="284"/>
      <c r="P657" s="284"/>
      <c r="Q657" s="284"/>
      <c r="R657" s="284"/>
      <c r="S657" s="284"/>
      <c r="T657" s="285"/>
      <c r="U657" s="15"/>
      <c r="V657" s="15"/>
      <c r="W657" s="15"/>
      <c r="X657" s="15"/>
      <c r="Y657" s="15"/>
      <c r="Z657" s="15"/>
      <c r="AA657" s="15"/>
      <c r="AB657" s="15"/>
      <c r="AC657" s="15"/>
      <c r="AD657" s="15"/>
      <c r="AE657" s="15"/>
      <c r="AT657" s="286" t="s">
        <v>277</v>
      </c>
      <c r="AU657" s="286" t="s">
        <v>93</v>
      </c>
      <c r="AV657" s="15" t="s">
        <v>211</v>
      </c>
      <c r="AW657" s="15" t="s">
        <v>38</v>
      </c>
      <c r="AX657" s="15" t="s">
        <v>91</v>
      </c>
      <c r="AY657" s="286" t="s">
        <v>189</v>
      </c>
    </row>
    <row r="658" s="2" customFormat="1" ht="16.5" customHeight="1">
      <c r="A658" s="40"/>
      <c r="B658" s="41"/>
      <c r="C658" s="287" t="s">
        <v>1115</v>
      </c>
      <c r="D658" s="287" t="s">
        <v>363</v>
      </c>
      <c r="E658" s="288" t="s">
        <v>1116</v>
      </c>
      <c r="F658" s="289" t="s">
        <v>1117</v>
      </c>
      <c r="G658" s="290" t="s">
        <v>262</v>
      </c>
      <c r="H658" s="291">
        <v>321.37099999999998</v>
      </c>
      <c r="I658" s="292"/>
      <c r="J658" s="293">
        <f>ROUND(I658*H658,2)</f>
        <v>0</v>
      </c>
      <c r="K658" s="289" t="s">
        <v>196</v>
      </c>
      <c r="L658" s="294"/>
      <c r="M658" s="295" t="s">
        <v>1</v>
      </c>
      <c r="N658" s="296" t="s">
        <v>48</v>
      </c>
      <c r="O658" s="93"/>
      <c r="P658" s="238">
        <f>O658*H658</f>
        <v>0</v>
      </c>
      <c r="Q658" s="238">
        <v>0.0025000000000000001</v>
      </c>
      <c r="R658" s="238">
        <f>Q658*H658</f>
        <v>0.80342749999999996</v>
      </c>
      <c r="S658" s="238">
        <v>0</v>
      </c>
      <c r="T658" s="239">
        <f>S658*H658</f>
        <v>0</v>
      </c>
      <c r="U658" s="40"/>
      <c r="V658" s="40"/>
      <c r="W658" s="40"/>
      <c r="X658" s="40"/>
      <c r="Y658" s="40"/>
      <c r="Z658" s="40"/>
      <c r="AA658" s="40"/>
      <c r="AB658" s="40"/>
      <c r="AC658" s="40"/>
      <c r="AD658" s="40"/>
      <c r="AE658" s="40"/>
      <c r="AR658" s="240" t="s">
        <v>494</v>
      </c>
      <c r="AT658" s="240" t="s">
        <v>363</v>
      </c>
      <c r="AU658" s="240" t="s">
        <v>93</v>
      </c>
      <c r="AY658" s="18" t="s">
        <v>189</v>
      </c>
      <c r="BE658" s="241">
        <f>IF(N658="základní",J658,0)</f>
        <v>0</v>
      </c>
      <c r="BF658" s="241">
        <f>IF(N658="snížená",J658,0)</f>
        <v>0</v>
      </c>
      <c r="BG658" s="241">
        <f>IF(N658="zákl. přenesená",J658,0)</f>
        <v>0</v>
      </c>
      <c r="BH658" s="241">
        <f>IF(N658="sníž. přenesená",J658,0)</f>
        <v>0</v>
      </c>
      <c r="BI658" s="241">
        <f>IF(N658="nulová",J658,0)</f>
        <v>0</v>
      </c>
      <c r="BJ658" s="18" t="s">
        <v>91</v>
      </c>
      <c r="BK658" s="241">
        <f>ROUND(I658*H658,2)</f>
        <v>0</v>
      </c>
      <c r="BL658" s="18" t="s">
        <v>407</v>
      </c>
      <c r="BM658" s="240" t="s">
        <v>1118</v>
      </c>
    </row>
    <row r="659" s="13" customFormat="1">
      <c r="A659" s="13"/>
      <c r="B659" s="251"/>
      <c r="C659" s="252"/>
      <c r="D659" s="242" t="s">
        <v>277</v>
      </c>
      <c r="E659" s="252"/>
      <c r="F659" s="253" t="s">
        <v>1119</v>
      </c>
      <c r="G659" s="252"/>
      <c r="H659" s="254">
        <v>321.37099999999998</v>
      </c>
      <c r="I659" s="255"/>
      <c r="J659" s="252"/>
      <c r="K659" s="252"/>
      <c r="L659" s="256"/>
      <c r="M659" s="257"/>
      <c r="N659" s="258"/>
      <c r="O659" s="258"/>
      <c r="P659" s="258"/>
      <c r="Q659" s="258"/>
      <c r="R659" s="258"/>
      <c r="S659" s="258"/>
      <c r="T659" s="259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T659" s="260" t="s">
        <v>277</v>
      </c>
      <c r="AU659" s="260" t="s">
        <v>93</v>
      </c>
      <c r="AV659" s="13" t="s">
        <v>93</v>
      </c>
      <c r="AW659" s="13" t="s">
        <v>4</v>
      </c>
      <c r="AX659" s="13" t="s">
        <v>91</v>
      </c>
      <c r="AY659" s="260" t="s">
        <v>189</v>
      </c>
    </row>
    <row r="660" s="2" customFormat="1" ht="21.75" customHeight="1">
      <c r="A660" s="40"/>
      <c r="B660" s="41"/>
      <c r="C660" s="229" t="s">
        <v>1120</v>
      </c>
      <c r="D660" s="229" t="s">
        <v>192</v>
      </c>
      <c r="E660" s="230" t="s">
        <v>1121</v>
      </c>
      <c r="F660" s="231" t="s">
        <v>1122</v>
      </c>
      <c r="G660" s="232" t="s">
        <v>262</v>
      </c>
      <c r="H660" s="233">
        <v>873.39999999999998</v>
      </c>
      <c r="I660" s="234"/>
      <c r="J660" s="235">
        <f>ROUND(I660*H660,2)</f>
        <v>0</v>
      </c>
      <c r="K660" s="231" t="s">
        <v>196</v>
      </c>
      <c r="L660" s="46"/>
      <c r="M660" s="236" t="s">
        <v>1</v>
      </c>
      <c r="N660" s="237" t="s">
        <v>48</v>
      </c>
      <c r="O660" s="93"/>
      <c r="P660" s="238">
        <f>O660*H660</f>
        <v>0</v>
      </c>
      <c r="Q660" s="238">
        <v>0.00012</v>
      </c>
      <c r="R660" s="238">
        <f>Q660*H660</f>
        <v>0.104808</v>
      </c>
      <c r="S660" s="238">
        <v>0</v>
      </c>
      <c r="T660" s="239">
        <f>S660*H660</f>
        <v>0</v>
      </c>
      <c r="U660" s="40"/>
      <c r="V660" s="40"/>
      <c r="W660" s="40"/>
      <c r="X660" s="40"/>
      <c r="Y660" s="40"/>
      <c r="Z660" s="40"/>
      <c r="AA660" s="40"/>
      <c r="AB660" s="40"/>
      <c r="AC660" s="40"/>
      <c r="AD660" s="40"/>
      <c r="AE660" s="40"/>
      <c r="AR660" s="240" t="s">
        <v>407</v>
      </c>
      <c r="AT660" s="240" t="s">
        <v>192</v>
      </c>
      <c r="AU660" s="240" t="s">
        <v>93</v>
      </c>
      <c r="AY660" s="18" t="s">
        <v>189</v>
      </c>
      <c r="BE660" s="241">
        <f>IF(N660="základní",J660,0)</f>
        <v>0</v>
      </c>
      <c r="BF660" s="241">
        <f>IF(N660="snížená",J660,0)</f>
        <v>0</v>
      </c>
      <c r="BG660" s="241">
        <f>IF(N660="zákl. přenesená",J660,0)</f>
        <v>0</v>
      </c>
      <c r="BH660" s="241">
        <f>IF(N660="sníž. přenesená",J660,0)</f>
        <v>0</v>
      </c>
      <c r="BI660" s="241">
        <f>IF(N660="nulová",J660,0)</f>
        <v>0</v>
      </c>
      <c r="BJ660" s="18" t="s">
        <v>91</v>
      </c>
      <c r="BK660" s="241">
        <f>ROUND(I660*H660,2)</f>
        <v>0</v>
      </c>
      <c r="BL660" s="18" t="s">
        <v>407</v>
      </c>
      <c r="BM660" s="240" t="s">
        <v>1123</v>
      </c>
    </row>
    <row r="661" s="14" customFormat="1">
      <c r="A661" s="14"/>
      <c r="B661" s="265"/>
      <c r="C661" s="266"/>
      <c r="D661" s="242" t="s">
        <v>277</v>
      </c>
      <c r="E661" s="267" t="s">
        <v>1</v>
      </c>
      <c r="F661" s="268" t="s">
        <v>1028</v>
      </c>
      <c r="G661" s="266"/>
      <c r="H661" s="267" t="s">
        <v>1</v>
      </c>
      <c r="I661" s="269"/>
      <c r="J661" s="266"/>
      <c r="K661" s="266"/>
      <c r="L661" s="270"/>
      <c r="M661" s="271"/>
      <c r="N661" s="272"/>
      <c r="O661" s="272"/>
      <c r="P661" s="272"/>
      <c r="Q661" s="272"/>
      <c r="R661" s="272"/>
      <c r="S661" s="272"/>
      <c r="T661" s="273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T661" s="274" t="s">
        <v>277</v>
      </c>
      <c r="AU661" s="274" t="s">
        <v>93</v>
      </c>
      <c r="AV661" s="14" t="s">
        <v>91</v>
      </c>
      <c r="AW661" s="14" t="s">
        <v>38</v>
      </c>
      <c r="AX661" s="14" t="s">
        <v>83</v>
      </c>
      <c r="AY661" s="274" t="s">
        <v>189</v>
      </c>
    </row>
    <row r="662" s="13" customFormat="1">
      <c r="A662" s="13"/>
      <c r="B662" s="251"/>
      <c r="C662" s="252"/>
      <c r="D662" s="242" t="s">
        <v>277</v>
      </c>
      <c r="E662" s="275" t="s">
        <v>1</v>
      </c>
      <c r="F662" s="253" t="s">
        <v>1034</v>
      </c>
      <c r="G662" s="252"/>
      <c r="H662" s="254">
        <v>873.39999999999998</v>
      </c>
      <c r="I662" s="255"/>
      <c r="J662" s="252"/>
      <c r="K662" s="252"/>
      <c r="L662" s="256"/>
      <c r="M662" s="257"/>
      <c r="N662" s="258"/>
      <c r="O662" s="258"/>
      <c r="P662" s="258"/>
      <c r="Q662" s="258"/>
      <c r="R662" s="258"/>
      <c r="S662" s="258"/>
      <c r="T662" s="259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T662" s="260" t="s">
        <v>277</v>
      </c>
      <c r="AU662" s="260" t="s">
        <v>93</v>
      </c>
      <c r="AV662" s="13" t="s">
        <v>93</v>
      </c>
      <c r="AW662" s="13" t="s">
        <v>38</v>
      </c>
      <c r="AX662" s="13" t="s">
        <v>83</v>
      </c>
      <c r="AY662" s="260" t="s">
        <v>189</v>
      </c>
    </row>
    <row r="663" s="15" customFormat="1">
      <c r="A663" s="15"/>
      <c r="B663" s="276"/>
      <c r="C663" s="277"/>
      <c r="D663" s="242" t="s">
        <v>277</v>
      </c>
      <c r="E663" s="278" t="s">
        <v>1</v>
      </c>
      <c r="F663" s="279" t="s">
        <v>354</v>
      </c>
      <c r="G663" s="277"/>
      <c r="H663" s="280">
        <v>873.39999999999998</v>
      </c>
      <c r="I663" s="281"/>
      <c r="J663" s="277"/>
      <c r="K663" s="277"/>
      <c r="L663" s="282"/>
      <c r="M663" s="283"/>
      <c r="N663" s="284"/>
      <c r="O663" s="284"/>
      <c r="P663" s="284"/>
      <c r="Q663" s="284"/>
      <c r="R663" s="284"/>
      <c r="S663" s="284"/>
      <c r="T663" s="285"/>
      <c r="U663" s="15"/>
      <c r="V663" s="15"/>
      <c r="W663" s="15"/>
      <c r="X663" s="15"/>
      <c r="Y663" s="15"/>
      <c r="Z663" s="15"/>
      <c r="AA663" s="15"/>
      <c r="AB663" s="15"/>
      <c r="AC663" s="15"/>
      <c r="AD663" s="15"/>
      <c r="AE663" s="15"/>
      <c r="AT663" s="286" t="s">
        <v>277</v>
      </c>
      <c r="AU663" s="286" t="s">
        <v>93</v>
      </c>
      <c r="AV663" s="15" t="s">
        <v>211</v>
      </c>
      <c r="AW663" s="15" t="s">
        <v>38</v>
      </c>
      <c r="AX663" s="15" t="s">
        <v>91</v>
      </c>
      <c r="AY663" s="286" t="s">
        <v>189</v>
      </c>
    </row>
    <row r="664" s="2" customFormat="1" ht="16.5" customHeight="1">
      <c r="A664" s="40"/>
      <c r="B664" s="41"/>
      <c r="C664" s="287" t="s">
        <v>1124</v>
      </c>
      <c r="D664" s="287" t="s">
        <v>363</v>
      </c>
      <c r="E664" s="288" t="s">
        <v>1125</v>
      </c>
      <c r="F664" s="289" t="s">
        <v>1126</v>
      </c>
      <c r="G664" s="290" t="s">
        <v>262</v>
      </c>
      <c r="H664" s="291">
        <v>917.07000000000005</v>
      </c>
      <c r="I664" s="292"/>
      <c r="J664" s="293">
        <f>ROUND(I664*H664,2)</f>
        <v>0</v>
      </c>
      <c r="K664" s="289" t="s">
        <v>303</v>
      </c>
      <c r="L664" s="294"/>
      <c r="M664" s="295" t="s">
        <v>1</v>
      </c>
      <c r="N664" s="296" t="s">
        <v>48</v>
      </c>
      <c r="O664" s="93"/>
      <c r="P664" s="238">
        <f>O664*H664</f>
        <v>0</v>
      </c>
      <c r="Q664" s="238">
        <v>0.012999999999999999</v>
      </c>
      <c r="R664" s="238">
        <f>Q664*H664</f>
        <v>11.921910000000001</v>
      </c>
      <c r="S664" s="238">
        <v>0</v>
      </c>
      <c r="T664" s="239">
        <f>S664*H664</f>
        <v>0</v>
      </c>
      <c r="U664" s="40"/>
      <c r="V664" s="40"/>
      <c r="W664" s="40"/>
      <c r="X664" s="40"/>
      <c r="Y664" s="40"/>
      <c r="Z664" s="40"/>
      <c r="AA664" s="40"/>
      <c r="AB664" s="40"/>
      <c r="AC664" s="40"/>
      <c r="AD664" s="40"/>
      <c r="AE664" s="40"/>
      <c r="AR664" s="240" t="s">
        <v>494</v>
      </c>
      <c r="AT664" s="240" t="s">
        <v>363</v>
      </c>
      <c r="AU664" s="240" t="s">
        <v>93</v>
      </c>
      <c r="AY664" s="18" t="s">
        <v>189</v>
      </c>
      <c r="BE664" s="241">
        <f>IF(N664="základní",J664,0)</f>
        <v>0</v>
      </c>
      <c r="BF664" s="241">
        <f>IF(N664="snížená",J664,0)</f>
        <v>0</v>
      </c>
      <c r="BG664" s="241">
        <f>IF(N664="zákl. přenesená",J664,0)</f>
        <v>0</v>
      </c>
      <c r="BH664" s="241">
        <f>IF(N664="sníž. přenesená",J664,0)</f>
        <v>0</v>
      </c>
      <c r="BI664" s="241">
        <f>IF(N664="nulová",J664,0)</f>
        <v>0</v>
      </c>
      <c r="BJ664" s="18" t="s">
        <v>91</v>
      </c>
      <c r="BK664" s="241">
        <f>ROUND(I664*H664,2)</f>
        <v>0</v>
      </c>
      <c r="BL664" s="18" t="s">
        <v>407</v>
      </c>
      <c r="BM664" s="240" t="s">
        <v>1127</v>
      </c>
    </row>
    <row r="665" s="13" customFormat="1">
      <c r="A665" s="13"/>
      <c r="B665" s="251"/>
      <c r="C665" s="252"/>
      <c r="D665" s="242" t="s">
        <v>277</v>
      </c>
      <c r="E665" s="252"/>
      <c r="F665" s="253" t="s">
        <v>1128</v>
      </c>
      <c r="G665" s="252"/>
      <c r="H665" s="254">
        <v>917.07000000000005</v>
      </c>
      <c r="I665" s="255"/>
      <c r="J665" s="252"/>
      <c r="K665" s="252"/>
      <c r="L665" s="256"/>
      <c r="M665" s="257"/>
      <c r="N665" s="258"/>
      <c r="O665" s="258"/>
      <c r="P665" s="258"/>
      <c r="Q665" s="258"/>
      <c r="R665" s="258"/>
      <c r="S665" s="258"/>
      <c r="T665" s="259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T665" s="260" t="s">
        <v>277</v>
      </c>
      <c r="AU665" s="260" t="s">
        <v>93</v>
      </c>
      <c r="AV665" s="13" t="s">
        <v>93</v>
      </c>
      <c r="AW665" s="13" t="s">
        <v>4</v>
      </c>
      <c r="AX665" s="13" t="s">
        <v>91</v>
      </c>
      <c r="AY665" s="260" t="s">
        <v>189</v>
      </c>
    </row>
    <row r="666" s="2" customFormat="1" ht="21.75" customHeight="1">
      <c r="A666" s="40"/>
      <c r="B666" s="41"/>
      <c r="C666" s="229" t="s">
        <v>1129</v>
      </c>
      <c r="D666" s="229" t="s">
        <v>192</v>
      </c>
      <c r="E666" s="230" t="s">
        <v>1121</v>
      </c>
      <c r="F666" s="231" t="s">
        <v>1122</v>
      </c>
      <c r="G666" s="232" t="s">
        <v>262</v>
      </c>
      <c r="H666" s="233">
        <v>873.39999999999998</v>
      </c>
      <c r="I666" s="234"/>
      <c r="J666" s="235">
        <f>ROUND(I666*H666,2)</f>
        <v>0</v>
      </c>
      <c r="K666" s="231" t="s">
        <v>196</v>
      </c>
      <c r="L666" s="46"/>
      <c r="M666" s="236" t="s">
        <v>1</v>
      </c>
      <c r="N666" s="237" t="s">
        <v>48</v>
      </c>
      <c r="O666" s="93"/>
      <c r="P666" s="238">
        <f>O666*H666</f>
        <v>0</v>
      </c>
      <c r="Q666" s="238">
        <v>0.00012</v>
      </c>
      <c r="R666" s="238">
        <f>Q666*H666</f>
        <v>0.104808</v>
      </c>
      <c r="S666" s="238">
        <v>0</v>
      </c>
      <c r="T666" s="239">
        <f>S666*H666</f>
        <v>0</v>
      </c>
      <c r="U666" s="40"/>
      <c r="V666" s="40"/>
      <c r="W666" s="40"/>
      <c r="X666" s="40"/>
      <c r="Y666" s="40"/>
      <c r="Z666" s="40"/>
      <c r="AA666" s="40"/>
      <c r="AB666" s="40"/>
      <c r="AC666" s="40"/>
      <c r="AD666" s="40"/>
      <c r="AE666" s="40"/>
      <c r="AR666" s="240" t="s">
        <v>407</v>
      </c>
      <c r="AT666" s="240" t="s">
        <v>192</v>
      </c>
      <c r="AU666" s="240" t="s">
        <v>93</v>
      </c>
      <c r="AY666" s="18" t="s">
        <v>189</v>
      </c>
      <c r="BE666" s="241">
        <f>IF(N666="základní",J666,0)</f>
        <v>0</v>
      </c>
      <c r="BF666" s="241">
        <f>IF(N666="snížená",J666,0)</f>
        <v>0</v>
      </c>
      <c r="BG666" s="241">
        <f>IF(N666="zákl. přenesená",J666,0)</f>
        <v>0</v>
      </c>
      <c r="BH666" s="241">
        <f>IF(N666="sníž. přenesená",J666,0)</f>
        <v>0</v>
      </c>
      <c r="BI666" s="241">
        <f>IF(N666="nulová",J666,0)</f>
        <v>0</v>
      </c>
      <c r="BJ666" s="18" t="s">
        <v>91</v>
      </c>
      <c r="BK666" s="241">
        <f>ROUND(I666*H666,2)</f>
        <v>0</v>
      </c>
      <c r="BL666" s="18" t="s">
        <v>407</v>
      </c>
      <c r="BM666" s="240" t="s">
        <v>1130</v>
      </c>
    </row>
    <row r="667" s="14" customFormat="1">
      <c r="A667" s="14"/>
      <c r="B667" s="265"/>
      <c r="C667" s="266"/>
      <c r="D667" s="242" t="s">
        <v>277</v>
      </c>
      <c r="E667" s="267" t="s">
        <v>1</v>
      </c>
      <c r="F667" s="268" t="s">
        <v>1028</v>
      </c>
      <c r="G667" s="266"/>
      <c r="H667" s="267" t="s">
        <v>1</v>
      </c>
      <c r="I667" s="269"/>
      <c r="J667" s="266"/>
      <c r="K667" s="266"/>
      <c r="L667" s="270"/>
      <c r="M667" s="271"/>
      <c r="N667" s="272"/>
      <c r="O667" s="272"/>
      <c r="P667" s="272"/>
      <c r="Q667" s="272"/>
      <c r="R667" s="272"/>
      <c r="S667" s="272"/>
      <c r="T667" s="273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T667" s="274" t="s">
        <v>277</v>
      </c>
      <c r="AU667" s="274" t="s">
        <v>93</v>
      </c>
      <c r="AV667" s="14" t="s">
        <v>91</v>
      </c>
      <c r="AW667" s="14" t="s">
        <v>38</v>
      </c>
      <c r="AX667" s="14" t="s">
        <v>83</v>
      </c>
      <c r="AY667" s="274" t="s">
        <v>189</v>
      </c>
    </row>
    <row r="668" s="13" customFormat="1">
      <c r="A668" s="13"/>
      <c r="B668" s="251"/>
      <c r="C668" s="252"/>
      <c r="D668" s="242" t="s">
        <v>277</v>
      </c>
      <c r="E668" s="275" t="s">
        <v>1</v>
      </c>
      <c r="F668" s="253" t="s">
        <v>1034</v>
      </c>
      <c r="G668" s="252"/>
      <c r="H668" s="254">
        <v>873.39999999999998</v>
      </c>
      <c r="I668" s="255"/>
      <c r="J668" s="252"/>
      <c r="K668" s="252"/>
      <c r="L668" s="256"/>
      <c r="M668" s="257"/>
      <c r="N668" s="258"/>
      <c r="O668" s="258"/>
      <c r="P668" s="258"/>
      <c r="Q668" s="258"/>
      <c r="R668" s="258"/>
      <c r="S668" s="258"/>
      <c r="T668" s="259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T668" s="260" t="s">
        <v>277</v>
      </c>
      <c r="AU668" s="260" t="s">
        <v>93</v>
      </c>
      <c r="AV668" s="13" t="s">
        <v>93</v>
      </c>
      <c r="AW668" s="13" t="s">
        <v>38</v>
      </c>
      <c r="AX668" s="13" t="s">
        <v>83</v>
      </c>
      <c r="AY668" s="260" t="s">
        <v>189</v>
      </c>
    </row>
    <row r="669" s="15" customFormat="1">
      <c r="A669" s="15"/>
      <c r="B669" s="276"/>
      <c r="C669" s="277"/>
      <c r="D669" s="242" t="s">
        <v>277</v>
      </c>
      <c r="E669" s="278" t="s">
        <v>1</v>
      </c>
      <c r="F669" s="279" t="s">
        <v>354</v>
      </c>
      <c r="G669" s="277"/>
      <c r="H669" s="280">
        <v>873.39999999999998</v>
      </c>
      <c r="I669" s="281"/>
      <c r="J669" s="277"/>
      <c r="K669" s="277"/>
      <c r="L669" s="282"/>
      <c r="M669" s="283"/>
      <c r="N669" s="284"/>
      <c r="O669" s="284"/>
      <c r="P669" s="284"/>
      <c r="Q669" s="284"/>
      <c r="R669" s="284"/>
      <c r="S669" s="284"/>
      <c r="T669" s="285"/>
      <c r="U669" s="15"/>
      <c r="V669" s="15"/>
      <c r="W669" s="15"/>
      <c r="X669" s="15"/>
      <c r="Y669" s="15"/>
      <c r="Z669" s="15"/>
      <c r="AA669" s="15"/>
      <c r="AB669" s="15"/>
      <c r="AC669" s="15"/>
      <c r="AD669" s="15"/>
      <c r="AE669" s="15"/>
      <c r="AT669" s="286" t="s">
        <v>277</v>
      </c>
      <c r="AU669" s="286" t="s">
        <v>93</v>
      </c>
      <c r="AV669" s="15" t="s">
        <v>211</v>
      </c>
      <c r="AW669" s="15" t="s">
        <v>38</v>
      </c>
      <c r="AX669" s="15" t="s">
        <v>91</v>
      </c>
      <c r="AY669" s="286" t="s">
        <v>189</v>
      </c>
    </row>
    <row r="670" s="2" customFormat="1" ht="16.5" customHeight="1">
      <c r="A670" s="40"/>
      <c r="B670" s="41"/>
      <c r="C670" s="287" t="s">
        <v>1131</v>
      </c>
      <c r="D670" s="287" t="s">
        <v>363</v>
      </c>
      <c r="E670" s="288" t="s">
        <v>1132</v>
      </c>
      <c r="F670" s="289" t="s">
        <v>1133</v>
      </c>
      <c r="G670" s="290" t="s">
        <v>262</v>
      </c>
      <c r="H670" s="291">
        <v>917.07000000000005</v>
      </c>
      <c r="I670" s="292"/>
      <c r="J670" s="293">
        <f>ROUND(I670*H670,2)</f>
        <v>0</v>
      </c>
      <c r="K670" s="289" t="s">
        <v>303</v>
      </c>
      <c r="L670" s="294"/>
      <c r="M670" s="295" t="s">
        <v>1</v>
      </c>
      <c r="N670" s="296" t="s">
        <v>48</v>
      </c>
      <c r="O670" s="93"/>
      <c r="P670" s="238">
        <f>O670*H670</f>
        <v>0</v>
      </c>
      <c r="Q670" s="238">
        <v>0.021999999999999999</v>
      </c>
      <c r="R670" s="238">
        <f>Q670*H670</f>
        <v>20.175540000000002</v>
      </c>
      <c r="S670" s="238">
        <v>0</v>
      </c>
      <c r="T670" s="239">
        <f>S670*H670</f>
        <v>0</v>
      </c>
      <c r="U670" s="40"/>
      <c r="V670" s="40"/>
      <c r="W670" s="40"/>
      <c r="X670" s="40"/>
      <c r="Y670" s="40"/>
      <c r="Z670" s="40"/>
      <c r="AA670" s="40"/>
      <c r="AB670" s="40"/>
      <c r="AC670" s="40"/>
      <c r="AD670" s="40"/>
      <c r="AE670" s="40"/>
      <c r="AR670" s="240" t="s">
        <v>494</v>
      </c>
      <c r="AT670" s="240" t="s">
        <v>363</v>
      </c>
      <c r="AU670" s="240" t="s">
        <v>93</v>
      </c>
      <c r="AY670" s="18" t="s">
        <v>189</v>
      </c>
      <c r="BE670" s="241">
        <f>IF(N670="základní",J670,0)</f>
        <v>0</v>
      </c>
      <c r="BF670" s="241">
        <f>IF(N670="snížená",J670,0)</f>
        <v>0</v>
      </c>
      <c r="BG670" s="241">
        <f>IF(N670="zákl. přenesená",J670,0)</f>
        <v>0</v>
      </c>
      <c r="BH670" s="241">
        <f>IF(N670="sníž. přenesená",J670,0)</f>
        <v>0</v>
      </c>
      <c r="BI670" s="241">
        <f>IF(N670="nulová",J670,0)</f>
        <v>0</v>
      </c>
      <c r="BJ670" s="18" t="s">
        <v>91</v>
      </c>
      <c r="BK670" s="241">
        <f>ROUND(I670*H670,2)</f>
        <v>0</v>
      </c>
      <c r="BL670" s="18" t="s">
        <v>407</v>
      </c>
      <c r="BM670" s="240" t="s">
        <v>1134</v>
      </c>
    </row>
    <row r="671" s="13" customFormat="1">
      <c r="A671" s="13"/>
      <c r="B671" s="251"/>
      <c r="C671" s="252"/>
      <c r="D671" s="242" t="s">
        <v>277</v>
      </c>
      <c r="E671" s="252"/>
      <c r="F671" s="253" t="s">
        <v>1128</v>
      </c>
      <c r="G671" s="252"/>
      <c r="H671" s="254">
        <v>917.07000000000005</v>
      </c>
      <c r="I671" s="255"/>
      <c r="J671" s="252"/>
      <c r="K671" s="252"/>
      <c r="L671" s="256"/>
      <c r="M671" s="257"/>
      <c r="N671" s="258"/>
      <c r="O671" s="258"/>
      <c r="P671" s="258"/>
      <c r="Q671" s="258"/>
      <c r="R671" s="258"/>
      <c r="S671" s="258"/>
      <c r="T671" s="259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T671" s="260" t="s">
        <v>277</v>
      </c>
      <c r="AU671" s="260" t="s">
        <v>93</v>
      </c>
      <c r="AV671" s="13" t="s">
        <v>93</v>
      </c>
      <c r="AW671" s="13" t="s">
        <v>4</v>
      </c>
      <c r="AX671" s="13" t="s">
        <v>91</v>
      </c>
      <c r="AY671" s="260" t="s">
        <v>189</v>
      </c>
    </row>
    <row r="672" s="2" customFormat="1" ht="21.75" customHeight="1">
      <c r="A672" s="40"/>
      <c r="B672" s="41"/>
      <c r="C672" s="229" t="s">
        <v>1135</v>
      </c>
      <c r="D672" s="229" t="s">
        <v>192</v>
      </c>
      <c r="E672" s="230" t="s">
        <v>1121</v>
      </c>
      <c r="F672" s="231" t="s">
        <v>1122</v>
      </c>
      <c r="G672" s="232" t="s">
        <v>262</v>
      </c>
      <c r="H672" s="233">
        <v>372.91500000000002</v>
      </c>
      <c r="I672" s="234"/>
      <c r="J672" s="235">
        <f>ROUND(I672*H672,2)</f>
        <v>0</v>
      </c>
      <c r="K672" s="231" t="s">
        <v>196</v>
      </c>
      <c r="L672" s="46"/>
      <c r="M672" s="236" t="s">
        <v>1</v>
      </c>
      <c r="N672" s="237" t="s">
        <v>48</v>
      </c>
      <c r="O672" s="93"/>
      <c r="P672" s="238">
        <f>O672*H672</f>
        <v>0</v>
      </c>
      <c r="Q672" s="238">
        <v>0.00012</v>
      </c>
      <c r="R672" s="238">
        <f>Q672*H672</f>
        <v>0.044749800000000006</v>
      </c>
      <c r="S672" s="238">
        <v>0</v>
      </c>
      <c r="T672" s="239">
        <f>S672*H672</f>
        <v>0</v>
      </c>
      <c r="U672" s="40"/>
      <c r="V672" s="40"/>
      <c r="W672" s="40"/>
      <c r="X672" s="40"/>
      <c r="Y672" s="40"/>
      <c r="Z672" s="40"/>
      <c r="AA672" s="40"/>
      <c r="AB672" s="40"/>
      <c r="AC672" s="40"/>
      <c r="AD672" s="40"/>
      <c r="AE672" s="40"/>
      <c r="AR672" s="240" t="s">
        <v>407</v>
      </c>
      <c r="AT672" s="240" t="s">
        <v>192</v>
      </c>
      <c r="AU672" s="240" t="s">
        <v>93</v>
      </c>
      <c r="AY672" s="18" t="s">
        <v>189</v>
      </c>
      <c r="BE672" s="241">
        <f>IF(N672="základní",J672,0)</f>
        <v>0</v>
      </c>
      <c r="BF672" s="241">
        <f>IF(N672="snížená",J672,0)</f>
        <v>0</v>
      </c>
      <c r="BG672" s="241">
        <f>IF(N672="zákl. přenesená",J672,0)</f>
        <v>0</v>
      </c>
      <c r="BH672" s="241">
        <f>IF(N672="sníž. přenesená",J672,0)</f>
        <v>0</v>
      </c>
      <c r="BI672" s="241">
        <f>IF(N672="nulová",J672,0)</f>
        <v>0</v>
      </c>
      <c r="BJ672" s="18" t="s">
        <v>91</v>
      </c>
      <c r="BK672" s="241">
        <f>ROUND(I672*H672,2)</f>
        <v>0</v>
      </c>
      <c r="BL672" s="18" t="s">
        <v>407</v>
      </c>
      <c r="BM672" s="240" t="s">
        <v>1136</v>
      </c>
    </row>
    <row r="673" s="14" customFormat="1">
      <c r="A673" s="14"/>
      <c r="B673" s="265"/>
      <c r="C673" s="266"/>
      <c r="D673" s="242" t="s">
        <v>277</v>
      </c>
      <c r="E673" s="267" t="s">
        <v>1</v>
      </c>
      <c r="F673" s="268" t="s">
        <v>1028</v>
      </c>
      <c r="G673" s="266"/>
      <c r="H673" s="267" t="s">
        <v>1</v>
      </c>
      <c r="I673" s="269"/>
      <c r="J673" s="266"/>
      <c r="K673" s="266"/>
      <c r="L673" s="270"/>
      <c r="M673" s="271"/>
      <c r="N673" s="272"/>
      <c r="O673" s="272"/>
      <c r="P673" s="272"/>
      <c r="Q673" s="272"/>
      <c r="R673" s="272"/>
      <c r="S673" s="272"/>
      <c r="T673" s="273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T673" s="274" t="s">
        <v>277</v>
      </c>
      <c r="AU673" s="274" t="s">
        <v>93</v>
      </c>
      <c r="AV673" s="14" t="s">
        <v>91</v>
      </c>
      <c r="AW673" s="14" t="s">
        <v>38</v>
      </c>
      <c r="AX673" s="14" t="s">
        <v>83</v>
      </c>
      <c r="AY673" s="274" t="s">
        <v>189</v>
      </c>
    </row>
    <row r="674" s="13" customFormat="1">
      <c r="A674" s="13"/>
      <c r="B674" s="251"/>
      <c r="C674" s="252"/>
      <c r="D674" s="242" t="s">
        <v>277</v>
      </c>
      <c r="E674" s="275" t="s">
        <v>1</v>
      </c>
      <c r="F674" s="253" t="s">
        <v>1035</v>
      </c>
      <c r="G674" s="252"/>
      <c r="H674" s="254">
        <v>372.91500000000002</v>
      </c>
      <c r="I674" s="255"/>
      <c r="J674" s="252"/>
      <c r="K674" s="252"/>
      <c r="L674" s="256"/>
      <c r="M674" s="257"/>
      <c r="N674" s="258"/>
      <c r="O674" s="258"/>
      <c r="P674" s="258"/>
      <c r="Q674" s="258"/>
      <c r="R674" s="258"/>
      <c r="S674" s="258"/>
      <c r="T674" s="259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T674" s="260" t="s">
        <v>277</v>
      </c>
      <c r="AU674" s="260" t="s">
        <v>93</v>
      </c>
      <c r="AV674" s="13" t="s">
        <v>93</v>
      </c>
      <c r="AW674" s="13" t="s">
        <v>38</v>
      </c>
      <c r="AX674" s="13" t="s">
        <v>83</v>
      </c>
      <c r="AY674" s="260" t="s">
        <v>189</v>
      </c>
    </row>
    <row r="675" s="15" customFormat="1">
      <c r="A675" s="15"/>
      <c r="B675" s="276"/>
      <c r="C675" s="277"/>
      <c r="D675" s="242" t="s">
        <v>277</v>
      </c>
      <c r="E675" s="278" t="s">
        <v>1</v>
      </c>
      <c r="F675" s="279" t="s">
        <v>354</v>
      </c>
      <c r="G675" s="277"/>
      <c r="H675" s="280">
        <v>372.91500000000002</v>
      </c>
      <c r="I675" s="281"/>
      <c r="J675" s="277"/>
      <c r="K675" s="277"/>
      <c r="L675" s="282"/>
      <c r="M675" s="283"/>
      <c r="N675" s="284"/>
      <c r="O675" s="284"/>
      <c r="P675" s="284"/>
      <c r="Q675" s="284"/>
      <c r="R675" s="284"/>
      <c r="S675" s="284"/>
      <c r="T675" s="285"/>
      <c r="U675" s="15"/>
      <c r="V675" s="15"/>
      <c r="W675" s="15"/>
      <c r="X675" s="15"/>
      <c r="Y675" s="15"/>
      <c r="Z675" s="15"/>
      <c r="AA675" s="15"/>
      <c r="AB675" s="15"/>
      <c r="AC675" s="15"/>
      <c r="AD675" s="15"/>
      <c r="AE675" s="15"/>
      <c r="AT675" s="286" t="s">
        <v>277</v>
      </c>
      <c r="AU675" s="286" t="s">
        <v>93</v>
      </c>
      <c r="AV675" s="15" t="s">
        <v>211</v>
      </c>
      <c r="AW675" s="15" t="s">
        <v>38</v>
      </c>
      <c r="AX675" s="15" t="s">
        <v>91</v>
      </c>
      <c r="AY675" s="286" t="s">
        <v>189</v>
      </c>
    </row>
    <row r="676" s="2" customFormat="1" ht="16.5" customHeight="1">
      <c r="A676" s="40"/>
      <c r="B676" s="41"/>
      <c r="C676" s="287" t="s">
        <v>1137</v>
      </c>
      <c r="D676" s="287" t="s">
        <v>363</v>
      </c>
      <c r="E676" s="288" t="s">
        <v>1116</v>
      </c>
      <c r="F676" s="289" t="s">
        <v>1117</v>
      </c>
      <c r="G676" s="290" t="s">
        <v>262</v>
      </c>
      <c r="H676" s="291">
        <v>391.56099999999998</v>
      </c>
      <c r="I676" s="292"/>
      <c r="J676" s="293">
        <f>ROUND(I676*H676,2)</f>
        <v>0</v>
      </c>
      <c r="K676" s="289" t="s">
        <v>196</v>
      </c>
      <c r="L676" s="294"/>
      <c r="M676" s="295" t="s">
        <v>1</v>
      </c>
      <c r="N676" s="296" t="s">
        <v>48</v>
      </c>
      <c r="O676" s="93"/>
      <c r="P676" s="238">
        <f>O676*H676</f>
        <v>0</v>
      </c>
      <c r="Q676" s="238">
        <v>0.0025000000000000001</v>
      </c>
      <c r="R676" s="238">
        <f>Q676*H676</f>
        <v>0.97890250000000001</v>
      </c>
      <c r="S676" s="238">
        <v>0</v>
      </c>
      <c r="T676" s="239">
        <f>S676*H676</f>
        <v>0</v>
      </c>
      <c r="U676" s="40"/>
      <c r="V676" s="40"/>
      <c r="W676" s="40"/>
      <c r="X676" s="40"/>
      <c r="Y676" s="40"/>
      <c r="Z676" s="40"/>
      <c r="AA676" s="40"/>
      <c r="AB676" s="40"/>
      <c r="AC676" s="40"/>
      <c r="AD676" s="40"/>
      <c r="AE676" s="40"/>
      <c r="AR676" s="240" t="s">
        <v>494</v>
      </c>
      <c r="AT676" s="240" t="s">
        <v>363</v>
      </c>
      <c r="AU676" s="240" t="s">
        <v>93</v>
      </c>
      <c r="AY676" s="18" t="s">
        <v>189</v>
      </c>
      <c r="BE676" s="241">
        <f>IF(N676="základní",J676,0)</f>
        <v>0</v>
      </c>
      <c r="BF676" s="241">
        <f>IF(N676="snížená",J676,0)</f>
        <v>0</v>
      </c>
      <c r="BG676" s="241">
        <f>IF(N676="zákl. přenesená",J676,0)</f>
        <v>0</v>
      </c>
      <c r="BH676" s="241">
        <f>IF(N676="sníž. přenesená",J676,0)</f>
        <v>0</v>
      </c>
      <c r="BI676" s="241">
        <f>IF(N676="nulová",J676,0)</f>
        <v>0</v>
      </c>
      <c r="BJ676" s="18" t="s">
        <v>91</v>
      </c>
      <c r="BK676" s="241">
        <f>ROUND(I676*H676,2)</f>
        <v>0</v>
      </c>
      <c r="BL676" s="18" t="s">
        <v>407</v>
      </c>
      <c r="BM676" s="240" t="s">
        <v>1138</v>
      </c>
    </row>
    <row r="677" s="13" customFormat="1">
      <c r="A677" s="13"/>
      <c r="B677" s="251"/>
      <c r="C677" s="252"/>
      <c r="D677" s="242" t="s">
        <v>277</v>
      </c>
      <c r="E677" s="252"/>
      <c r="F677" s="253" t="s">
        <v>1139</v>
      </c>
      <c r="G677" s="252"/>
      <c r="H677" s="254">
        <v>391.56099999999998</v>
      </c>
      <c r="I677" s="255"/>
      <c r="J677" s="252"/>
      <c r="K677" s="252"/>
      <c r="L677" s="256"/>
      <c r="M677" s="257"/>
      <c r="N677" s="258"/>
      <c r="O677" s="258"/>
      <c r="P677" s="258"/>
      <c r="Q677" s="258"/>
      <c r="R677" s="258"/>
      <c r="S677" s="258"/>
      <c r="T677" s="259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T677" s="260" t="s">
        <v>277</v>
      </c>
      <c r="AU677" s="260" t="s">
        <v>93</v>
      </c>
      <c r="AV677" s="13" t="s">
        <v>93</v>
      </c>
      <c r="AW677" s="13" t="s">
        <v>4</v>
      </c>
      <c r="AX677" s="13" t="s">
        <v>91</v>
      </c>
      <c r="AY677" s="260" t="s">
        <v>189</v>
      </c>
    </row>
    <row r="678" s="2" customFormat="1" ht="16.5" customHeight="1">
      <c r="A678" s="40"/>
      <c r="B678" s="41"/>
      <c r="C678" s="229" t="s">
        <v>1140</v>
      </c>
      <c r="D678" s="229" t="s">
        <v>192</v>
      </c>
      <c r="E678" s="230" t="s">
        <v>1141</v>
      </c>
      <c r="F678" s="231" t="s">
        <v>1142</v>
      </c>
      <c r="G678" s="232" t="s">
        <v>289</v>
      </c>
      <c r="H678" s="233">
        <v>169.5</v>
      </c>
      <c r="I678" s="234"/>
      <c r="J678" s="235">
        <f>ROUND(I678*H678,2)</f>
        <v>0</v>
      </c>
      <c r="K678" s="231" t="s">
        <v>196</v>
      </c>
      <c r="L678" s="46"/>
      <c r="M678" s="236" t="s">
        <v>1</v>
      </c>
      <c r="N678" s="237" t="s">
        <v>48</v>
      </c>
      <c r="O678" s="93"/>
      <c r="P678" s="238">
        <f>O678*H678</f>
        <v>0</v>
      </c>
      <c r="Q678" s="238">
        <v>3.0000000000000001E-05</v>
      </c>
      <c r="R678" s="238">
        <f>Q678*H678</f>
        <v>0.0050850000000000001</v>
      </c>
      <c r="S678" s="238">
        <v>0</v>
      </c>
      <c r="T678" s="239">
        <f>S678*H678</f>
        <v>0</v>
      </c>
      <c r="U678" s="40"/>
      <c r="V678" s="40"/>
      <c r="W678" s="40"/>
      <c r="X678" s="40"/>
      <c r="Y678" s="40"/>
      <c r="Z678" s="40"/>
      <c r="AA678" s="40"/>
      <c r="AB678" s="40"/>
      <c r="AC678" s="40"/>
      <c r="AD678" s="40"/>
      <c r="AE678" s="40"/>
      <c r="AR678" s="240" t="s">
        <v>407</v>
      </c>
      <c r="AT678" s="240" t="s">
        <v>192</v>
      </c>
      <c r="AU678" s="240" t="s">
        <v>93</v>
      </c>
      <c r="AY678" s="18" t="s">
        <v>189</v>
      </c>
      <c r="BE678" s="241">
        <f>IF(N678="základní",J678,0)</f>
        <v>0</v>
      </c>
      <c r="BF678" s="241">
        <f>IF(N678="snížená",J678,0)</f>
        <v>0</v>
      </c>
      <c r="BG678" s="241">
        <f>IF(N678="zákl. přenesená",J678,0)</f>
        <v>0</v>
      </c>
      <c r="BH678" s="241">
        <f>IF(N678="sníž. přenesená",J678,0)</f>
        <v>0</v>
      </c>
      <c r="BI678" s="241">
        <f>IF(N678="nulová",J678,0)</f>
        <v>0</v>
      </c>
      <c r="BJ678" s="18" t="s">
        <v>91</v>
      </c>
      <c r="BK678" s="241">
        <f>ROUND(I678*H678,2)</f>
        <v>0</v>
      </c>
      <c r="BL678" s="18" t="s">
        <v>407</v>
      </c>
      <c r="BM678" s="240" t="s">
        <v>1143</v>
      </c>
    </row>
    <row r="679" s="14" customFormat="1">
      <c r="A679" s="14"/>
      <c r="B679" s="265"/>
      <c r="C679" s="266"/>
      <c r="D679" s="242" t="s">
        <v>277</v>
      </c>
      <c r="E679" s="267" t="s">
        <v>1</v>
      </c>
      <c r="F679" s="268" t="s">
        <v>1028</v>
      </c>
      <c r="G679" s="266"/>
      <c r="H679" s="267" t="s">
        <v>1</v>
      </c>
      <c r="I679" s="269"/>
      <c r="J679" s="266"/>
      <c r="K679" s="266"/>
      <c r="L679" s="270"/>
      <c r="M679" s="271"/>
      <c r="N679" s="272"/>
      <c r="O679" s="272"/>
      <c r="P679" s="272"/>
      <c r="Q679" s="272"/>
      <c r="R679" s="272"/>
      <c r="S679" s="272"/>
      <c r="T679" s="273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T679" s="274" t="s">
        <v>277</v>
      </c>
      <c r="AU679" s="274" t="s">
        <v>93</v>
      </c>
      <c r="AV679" s="14" t="s">
        <v>91</v>
      </c>
      <c r="AW679" s="14" t="s">
        <v>38</v>
      </c>
      <c r="AX679" s="14" t="s">
        <v>83</v>
      </c>
      <c r="AY679" s="274" t="s">
        <v>189</v>
      </c>
    </row>
    <row r="680" s="13" customFormat="1">
      <c r="A680" s="13"/>
      <c r="B680" s="251"/>
      <c r="C680" s="252"/>
      <c r="D680" s="242" t="s">
        <v>277</v>
      </c>
      <c r="E680" s="275" t="s">
        <v>1</v>
      </c>
      <c r="F680" s="253" t="s">
        <v>1144</v>
      </c>
      <c r="G680" s="252"/>
      <c r="H680" s="254">
        <v>169.5</v>
      </c>
      <c r="I680" s="255"/>
      <c r="J680" s="252"/>
      <c r="K680" s="252"/>
      <c r="L680" s="256"/>
      <c r="M680" s="257"/>
      <c r="N680" s="258"/>
      <c r="O680" s="258"/>
      <c r="P680" s="258"/>
      <c r="Q680" s="258"/>
      <c r="R680" s="258"/>
      <c r="S680" s="258"/>
      <c r="T680" s="259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T680" s="260" t="s">
        <v>277</v>
      </c>
      <c r="AU680" s="260" t="s">
        <v>93</v>
      </c>
      <c r="AV680" s="13" t="s">
        <v>93</v>
      </c>
      <c r="AW680" s="13" t="s">
        <v>38</v>
      </c>
      <c r="AX680" s="13" t="s">
        <v>83</v>
      </c>
      <c r="AY680" s="260" t="s">
        <v>189</v>
      </c>
    </row>
    <row r="681" s="15" customFormat="1">
      <c r="A681" s="15"/>
      <c r="B681" s="276"/>
      <c r="C681" s="277"/>
      <c r="D681" s="242" t="s">
        <v>277</v>
      </c>
      <c r="E681" s="278" t="s">
        <v>1</v>
      </c>
      <c r="F681" s="279" t="s">
        <v>354</v>
      </c>
      <c r="G681" s="277"/>
      <c r="H681" s="280">
        <v>169.5</v>
      </c>
      <c r="I681" s="281"/>
      <c r="J681" s="277"/>
      <c r="K681" s="277"/>
      <c r="L681" s="282"/>
      <c r="M681" s="283"/>
      <c r="N681" s="284"/>
      <c r="O681" s="284"/>
      <c r="P681" s="284"/>
      <c r="Q681" s="284"/>
      <c r="R681" s="284"/>
      <c r="S681" s="284"/>
      <c r="T681" s="285"/>
      <c r="U681" s="15"/>
      <c r="V681" s="15"/>
      <c r="W681" s="15"/>
      <c r="X681" s="15"/>
      <c r="Y681" s="15"/>
      <c r="Z681" s="15"/>
      <c r="AA681" s="15"/>
      <c r="AB681" s="15"/>
      <c r="AC681" s="15"/>
      <c r="AD681" s="15"/>
      <c r="AE681" s="15"/>
      <c r="AT681" s="286" t="s">
        <v>277</v>
      </c>
      <c r="AU681" s="286" t="s">
        <v>93</v>
      </c>
      <c r="AV681" s="15" t="s">
        <v>211</v>
      </c>
      <c r="AW681" s="15" t="s">
        <v>38</v>
      </c>
      <c r="AX681" s="15" t="s">
        <v>91</v>
      </c>
      <c r="AY681" s="286" t="s">
        <v>189</v>
      </c>
    </row>
    <row r="682" s="2" customFormat="1" ht="16.5" customHeight="1">
      <c r="A682" s="40"/>
      <c r="B682" s="41"/>
      <c r="C682" s="287" t="s">
        <v>1145</v>
      </c>
      <c r="D682" s="287" t="s">
        <v>363</v>
      </c>
      <c r="E682" s="288" t="s">
        <v>1146</v>
      </c>
      <c r="F682" s="289" t="s">
        <v>1147</v>
      </c>
      <c r="G682" s="290" t="s">
        <v>289</v>
      </c>
      <c r="H682" s="291">
        <v>186.44999999999999</v>
      </c>
      <c r="I682" s="292"/>
      <c r="J682" s="293">
        <f>ROUND(I682*H682,2)</f>
        <v>0</v>
      </c>
      <c r="K682" s="289" t="s">
        <v>196</v>
      </c>
      <c r="L682" s="294"/>
      <c r="M682" s="295" t="s">
        <v>1</v>
      </c>
      <c r="N682" s="296" t="s">
        <v>48</v>
      </c>
      <c r="O682" s="93"/>
      <c r="P682" s="238">
        <f>O682*H682</f>
        <v>0</v>
      </c>
      <c r="Q682" s="238">
        <v>0.00038000000000000002</v>
      </c>
      <c r="R682" s="238">
        <f>Q682*H682</f>
        <v>0.070850999999999997</v>
      </c>
      <c r="S682" s="238">
        <v>0</v>
      </c>
      <c r="T682" s="239">
        <f>S682*H682</f>
        <v>0</v>
      </c>
      <c r="U682" s="40"/>
      <c r="V682" s="40"/>
      <c r="W682" s="40"/>
      <c r="X682" s="40"/>
      <c r="Y682" s="40"/>
      <c r="Z682" s="40"/>
      <c r="AA682" s="40"/>
      <c r="AB682" s="40"/>
      <c r="AC682" s="40"/>
      <c r="AD682" s="40"/>
      <c r="AE682" s="40"/>
      <c r="AR682" s="240" t="s">
        <v>494</v>
      </c>
      <c r="AT682" s="240" t="s">
        <v>363</v>
      </c>
      <c r="AU682" s="240" t="s">
        <v>93</v>
      </c>
      <c r="AY682" s="18" t="s">
        <v>189</v>
      </c>
      <c r="BE682" s="241">
        <f>IF(N682="základní",J682,0)</f>
        <v>0</v>
      </c>
      <c r="BF682" s="241">
        <f>IF(N682="snížená",J682,0)</f>
        <v>0</v>
      </c>
      <c r="BG682" s="241">
        <f>IF(N682="zákl. přenesená",J682,0)</f>
        <v>0</v>
      </c>
      <c r="BH682" s="241">
        <f>IF(N682="sníž. přenesená",J682,0)</f>
        <v>0</v>
      </c>
      <c r="BI682" s="241">
        <f>IF(N682="nulová",J682,0)</f>
        <v>0</v>
      </c>
      <c r="BJ682" s="18" t="s">
        <v>91</v>
      </c>
      <c r="BK682" s="241">
        <f>ROUND(I682*H682,2)</f>
        <v>0</v>
      </c>
      <c r="BL682" s="18" t="s">
        <v>407</v>
      </c>
      <c r="BM682" s="240" t="s">
        <v>1148</v>
      </c>
    </row>
    <row r="683" s="13" customFormat="1">
      <c r="A683" s="13"/>
      <c r="B683" s="251"/>
      <c r="C683" s="252"/>
      <c r="D683" s="242" t="s">
        <v>277</v>
      </c>
      <c r="E683" s="252"/>
      <c r="F683" s="253" t="s">
        <v>1149</v>
      </c>
      <c r="G683" s="252"/>
      <c r="H683" s="254">
        <v>186.44999999999999</v>
      </c>
      <c r="I683" s="255"/>
      <c r="J683" s="252"/>
      <c r="K683" s="252"/>
      <c r="L683" s="256"/>
      <c r="M683" s="257"/>
      <c r="N683" s="258"/>
      <c r="O683" s="258"/>
      <c r="P683" s="258"/>
      <c r="Q683" s="258"/>
      <c r="R683" s="258"/>
      <c r="S683" s="258"/>
      <c r="T683" s="259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T683" s="260" t="s">
        <v>277</v>
      </c>
      <c r="AU683" s="260" t="s">
        <v>93</v>
      </c>
      <c r="AV683" s="13" t="s">
        <v>93</v>
      </c>
      <c r="AW683" s="13" t="s">
        <v>4</v>
      </c>
      <c r="AX683" s="13" t="s">
        <v>91</v>
      </c>
      <c r="AY683" s="260" t="s">
        <v>189</v>
      </c>
    </row>
    <row r="684" s="2" customFormat="1" ht="21.75" customHeight="1">
      <c r="A684" s="40"/>
      <c r="B684" s="41"/>
      <c r="C684" s="229" t="s">
        <v>1150</v>
      </c>
      <c r="D684" s="229" t="s">
        <v>192</v>
      </c>
      <c r="E684" s="230" t="s">
        <v>1151</v>
      </c>
      <c r="F684" s="231" t="s">
        <v>1152</v>
      </c>
      <c r="G684" s="232" t="s">
        <v>262</v>
      </c>
      <c r="H684" s="233">
        <v>372.91500000000002</v>
      </c>
      <c r="I684" s="234"/>
      <c r="J684" s="235">
        <f>ROUND(I684*H684,2)</f>
        <v>0</v>
      </c>
      <c r="K684" s="231" t="s">
        <v>196</v>
      </c>
      <c r="L684" s="46"/>
      <c r="M684" s="236" t="s">
        <v>1</v>
      </c>
      <c r="N684" s="237" t="s">
        <v>48</v>
      </c>
      <c r="O684" s="93"/>
      <c r="P684" s="238">
        <f>O684*H684</f>
        <v>0</v>
      </c>
      <c r="Q684" s="238">
        <v>0.00012</v>
      </c>
      <c r="R684" s="238">
        <f>Q684*H684</f>
        <v>0.044749800000000006</v>
      </c>
      <c r="S684" s="238">
        <v>0</v>
      </c>
      <c r="T684" s="239">
        <f>S684*H684</f>
        <v>0</v>
      </c>
      <c r="U684" s="40"/>
      <c r="V684" s="40"/>
      <c r="W684" s="40"/>
      <c r="X684" s="40"/>
      <c r="Y684" s="40"/>
      <c r="Z684" s="40"/>
      <c r="AA684" s="40"/>
      <c r="AB684" s="40"/>
      <c r="AC684" s="40"/>
      <c r="AD684" s="40"/>
      <c r="AE684" s="40"/>
      <c r="AR684" s="240" t="s">
        <v>407</v>
      </c>
      <c r="AT684" s="240" t="s">
        <v>192</v>
      </c>
      <c r="AU684" s="240" t="s">
        <v>93</v>
      </c>
      <c r="AY684" s="18" t="s">
        <v>189</v>
      </c>
      <c r="BE684" s="241">
        <f>IF(N684="základní",J684,0)</f>
        <v>0</v>
      </c>
      <c r="BF684" s="241">
        <f>IF(N684="snížená",J684,0)</f>
        <v>0</v>
      </c>
      <c r="BG684" s="241">
        <f>IF(N684="zákl. přenesená",J684,0)</f>
        <v>0</v>
      </c>
      <c r="BH684" s="241">
        <f>IF(N684="sníž. přenesená",J684,0)</f>
        <v>0</v>
      </c>
      <c r="BI684" s="241">
        <f>IF(N684="nulová",J684,0)</f>
        <v>0</v>
      </c>
      <c r="BJ684" s="18" t="s">
        <v>91</v>
      </c>
      <c r="BK684" s="241">
        <f>ROUND(I684*H684,2)</f>
        <v>0</v>
      </c>
      <c r="BL684" s="18" t="s">
        <v>407</v>
      </c>
      <c r="BM684" s="240" t="s">
        <v>1153</v>
      </c>
    </row>
    <row r="685" s="14" customFormat="1">
      <c r="A685" s="14"/>
      <c r="B685" s="265"/>
      <c r="C685" s="266"/>
      <c r="D685" s="242" t="s">
        <v>277</v>
      </c>
      <c r="E685" s="267" t="s">
        <v>1</v>
      </c>
      <c r="F685" s="268" t="s">
        <v>1028</v>
      </c>
      <c r="G685" s="266"/>
      <c r="H685" s="267" t="s">
        <v>1</v>
      </c>
      <c r="I685" s="269"/>
      <c r="J685" s="266"/>
      <c r="K685" s="266"/>
      <c r="L685" s="270"/>
      <c r="M685" s="271"/>
      <c r="N685" s="272"/>
      <c r="O685" s="272"/>
      <c r="P685" s="272"/>
      <c r="Q685" s="272"/>
      <c r="R685" s="272"/>
      <c r="S685" s="272"/>
      <c r="T685" s="273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T685" s="274" t="s">
        <v>277</v>
      </c>
      <c r="AU685" s="274" t="s">
        <v>93</v>
      </c>
      <c r="AV685" s="14" t="s">
        <v>91</v>
      </c>
      <c r="AW685" s="14" t="s">
        <v>38</v>
      </c>
      <c r="AX685" s="14" t="s">
        <v>83</v>
      </c>
      <c r="AY685" s="274" t="s">
        <v>189</v>
      </c>
    </row>
    <row r="686" s="13" customFormat="1">
      <c r="A686" s="13"/>
      <c r="B686" s="251"/>
      <c r="C686" s="252"/>
      <c r="D686" s="242" t="s">
        <v>277</v>
      </c>
      <c r="E686" s="275" t="s">
        <v>1</v>
      </c>
      <c r="F686" s="253" t="s">
        <v>1035</v>
      </c>
      <c r="G686" s="252"/>
      <c r="H686" s="254">
        <v>372.91500000000002</v>
      </c>
      <c r="I686" s="255"/>
      <c r="J686" s="252"/>
      <c r="K686" s="252"/>
      <c r="L686" s="256"/>
      <c r="M686" s="257"/>
      <c r="N686" s="258"/>
      <c r="O686" s="258"/>
      <c r="P686" s="258"/>
      <c r="Q686" s="258"/>
      <c r="R686" s="258"/>
      <c r="S686" s="258"/>
      <c r="T686" s="259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T686" s="260" t="s">
        <v>277</v>
      </c>
      <c r="AU686" s="260" t="s">
        <v>93</v>
      </c>
      <c r="AV686" s="13" t="s">
        <v>93</v>
      </c>
      <c r="AW686" s="13" t="s">
        <v>38</v>
      </c>
      <c r="AX686" s="13" t="s">
        <v>83</v>
      </c>
      <c r="AY686" s="260" t="s">
        <v>189</v>
      </c>
    </row>
    <row r="687" s="15" customFormat="1">
      <c r="A687" s="15"/>
      <c r="B687" s="276"/>
      <c r="C687" s="277"/>
      <c r="D687" s="242" t="s">
        <v>277</v>
      </c>
      <c r="E687" s="278" t="s">
        <v>1</v>
      </c>
      <c r="F687" s="279" t="s">
        <v>354</v>
      </c>
      <c r="G687" s="277"/>
      <c r="H687" s="280">
        <v>372.91500000000002</v>
      </c>
      <c r="I687" s="281"/>
      <c r="J687" s="277"/>
      <c r="K687" s="277"/>
      <c r="L687" s="282"/>
      <c r="M687" s="283"/>
      <c r="N687" s="284"/>
      <c r="O687" s="284"/>
      <c r="P687" s="284"/>
      <c r="Q687" s="284"/>
      <c r="R687" s="284"/>
      <c r="S687" s="284"/>
      <c r="T687" s="285"/>
      <c r="U687" s="15"/>
      <c r="V687" s="15"/>
      <c r="W687" s="15"/>
      <c r="X687" s="15"/>
      <c r="Y687" s="15"/>
      <c r="Z687" s="15"/>
      <c r="AA687" s="15"/>
      <c r="AB687" s="15"/>
      <c r="AC687" s="15"/>
      <c r="AD687" s="15"/>
      <c r="AE687" s="15"/>
      <c r="AT687" s="286" t="s">
        <v>277</v>
      </c>
      <c r="AU687" s="286" t="s">
        <v>93</v>
      </c>
      <c r="AV687" s="15" t="s">
        <v>211</v>
      </c>
      <c r="AW687" s="15" t="s">
        <v>38</v>
      </c>
      <c r="AX687" s="15" t="s">
        <v>91</v>
      </c>
      <c r="AY687" s="286" t="s">
        <v>189</v>
      </c>
    </row>
    <row r="688" s="2" customFormat="1" ht="16.5" customHeight="1">
      <c r="A688" s="40"/>
      <c r="B688" s="41"/>
      <c r="C688" s="287" t="s">
        <v>1154</v>
      </c>
      <c r="D688" s="287" t="s">
        <v>363</v>
      </c>
      <c r="E688" s="288" t="s">
        <v>1155</v>
      </c>
      <c r="F688" s="289" t="s">
        <v>1156</v>
      </c>
      <c r="G688" s="290" t="s">
        <v>269</v>
      </c>
      <c r="H688" s="291">
        <v>41.021000000000001</v>
      </c>
      <c r="I688" s="292"/>
      <c r="J688" s="293">
        <f>ROUND(I688*H688,2)</f>
        <v>0</v>
      </c>
      <c r="K688" s="289" t="s">
        <v>196</v>
      </c>
      <c r="L688" s="294"/>
      <c r="M688" s="295" t="s">
        <v>1</v>
      </c>
      <c r="N688" s="296" t="s">
        <v>48</v>
      </c>
      <c r="O688" s="93"/>
      <c r="P688" s="238">
        <f>O688*H688</f>
        <v>0</v>
      </c>
      <c r="Q688" s="238">
        <v>0.02</v>
      </c>
      <c r="R688" s="238">
        <f>Q688*H688</f>
        <v>0.82042000000000004</v>
      </c>
      <c r="S688" s="238">
        <v>0</v>
      </c>
      <c r="T688" s="239">
        <f>S688*H688</f>
        <v>0</v>
      </c>
      <c r="U688" s="40"/>
      <c r="V688" s="40"/>
      <c r="W688" s="40"/>
      <c r="X688" s="40"/>
      <c r="Y688" s="40"/>
      <c r="Z688" s="40"/>
      <c r="AA688" s="40"/>
      <c r="AB688" s="40"/>
      <c r="AC688" s="40"/>
      <c r="AD688" s="40"/>
      <c r="AE688" s="40"/>
      <c r="AR688" s="240" t="s">
        <v>494</v>
      </c>
      <c r="AT688" s="240" t="s">
        <v>363</v>
      </c>
      <c r="AU688" s="240" t="s">
        <v>93</v>
      </c>
      <c r="AY688" s="18" t="s">
        <v>189</v>
      </c>
      <c r="BE688" s="241">
        <f>IF(N688="základní",J688,0)</f>
        <v>0</v>
      </c>
      <c r="BF688" s="241">
        <f>IF(N688="snížená",J688,0)</f>
        <v>0</v>
      </c>
      <c r="BG688" s="241">
        <f>IF(N688="zákl. přenesená",J688,0)</f>
        <v>0</v>
      </c>
      <c r="BH688" s="241">
        <f>IF(N688="sníž. přenesená",J688,0)</f>
        <v>0</v>
      </c>
      <c r="BI688" s="241">
        <f>IF(N688="nulová",J688,0)</f>
        <v>0</v>
      </c>
      <c r="BJ688" s="18" t="s">
        <v>91</v>
      </c>
      <c r="BK688" s="241">
        <f>ROUND(I688*H688,2)</f>
        <v>0</v>
      </c>
      <c r="BL688" s="18" t="s">
        <v>407</v>
      </c>
      <c r="BM688" s="240" t="s">
        <v>1157</v>
      </c>
    </row>
    <row r="689" s="13" customFormat="1">
      <c r="A689" s="13"/>
      <c r="B689" s="251"/>
      <c r="C689" s="252"/>
      <c r="D689" s="242" t="s">
        <v>277</v>
      </c>
      <c r="E689" s="252"/>
      <c r="F689" s="253" t="s">
        <v>1158</v>
      </c>
      <c r="G689" s="252"/>
      <c r="H689" s="254">
        <v>41.021000000000001</v>
      </c>
      <c r="I689" s="255"/>
      <c r="J689" s="252"/>
      <c r="K689" s="252"/>
      <c r="L689" s="256"/>
      <c r="M689" s="257"/>
      <c r="N689" s="258"/>
      <c r="O689" s="258"/>
      <c r="P689" s="258"/>
      <c r="Q689" s="258"/>
      <c r="R689" s="258"/>
      <c r="S689" s="258"/>
      <c r="T689" s="259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T689" s="260" t="s">
        <v>277</v>
      </c>
      <c r="AU689" s="260" t="s">
        <v>93</v>
      </c>
      <c r="AV689" s="13" t="s">
        <v>93</v>
      </c>
      <c r="AW689" s="13" t="s">
        <v>4</v>
      </c>
      <c r="AX689" s="13" t="s">
        <v>91</v>
      </c>
      <c r="AY689" s="260" t="s">
        <v>189</v>
      </c>
    </row>
    <row r="690" s="2" customFormat="1" ht="24.15" customHeight="1">
      <c r="A690" s="40"/>
      <c r="B690" s="41"/>
      <c r="C690" s="229" t="s">
        <v>1159</v>
      </c>
      <c r="D690" s="229" t="s">
        <v>192</v>
      </c>
      <c r="E690" s="230" t="s">
        <v>1160</v>
      </c>
      <c r="F690" s="231" t="s">
        <v>1161</v>
      </c>
      <c r="G690" s="232" t="s">
        <v>262</v>
      </c>
      <c r="H690" s="233">
        <v>750.375</v>
      </c>
      <c r="I690" s="234"/>
      <c r="J690" s="235">
        <f>ROUND(I690*H690,2)</f>
        <v>0</v>
      </c>
      <c r="K690" s="231" t="s">
        <v>303</v>
      </c>
      <c r="L690" s="46"/>
      <c r="M690" s="236" t="s">
        <v>1</v>
      </c>
      <c r="N690" s="237" t="s">
        <v>48</v>
      </c>
      <c r="O690" s="93"/>
      <c r="P690" s="238">
        <f>O690*H690</f>
        <v>0</v>
      </c>
      <c r="Q690" s="238">
        <v>0.00012</v>
      </c>
      <c r="R690" s="238">
        <f>Q690*H690</f>
        <v>0.090045</v>
      </c>
      <c r="S690" s="238">
        <v>0</v>
      </c>
      <c r="T690" s="239">
        <f>S690*H690</f>
        <v>0</v>
      </c>
      <c r="U690" s="40"/>
      <c r="V690" s="40"/>
      <c r="W690" s="40"/>
      <c r="X690" s="40"/>
      <c r="Y690" s="40"/>
      <c r="Z690" s="40"/>
      <c r="AA690" s="40"/>
      <c r="AB690" s="40"/>
      <c r="AC690" s="40"/>
      <c r="AD690" s="40"/>
      <c r="AE690" s="40"/>
      <c r="AR690" s="240" t="s">
        <v>407</v>
      </c>
      <c r="AT690" s="240" t="s">
        <v>192</v>
      </c>
      <c r="AU690" s="240" t="s">
        <v>93</v>
      </c>
      <c r="AY690" s="18" t="s">
        <v>189</v>
      </c>
      <c r="BE690" s="241">
        <f>IF(N690="základní",J690,0)</f>
        <v>0</v>
      </c>
      <c r="BF690" s="241">
        <f>IF(N690="snížená",J690,0)</f>
        <v>0</v>
      </c>
      <c r="BG690" s="241">
        <f>IF(N690="zákl. přenesená",J690,0)</f>
        <v>0</v>
      </c>
      <c r="BH690" s="241">
        <f>IF(N690="sníž. přenesená",J690,0)</f>
        <v>0</v>
      </c>
      <c r="BI690" s="241">
        <f>IF(N690="nulová",J690,0)</f>
        <v>0</v>
      </c>
      <c r="BJ690" s="18" t="s">
        <v>91</v>
      </c>
      <c r="BK690" s="241">
        <f>ROUND(I690*H690,2)</f>
        <v>0</v>
      </c>
      <c r="BL690" s="18" t="s">
        <v>407</v>
      </c>
      <c r="BM690" s="240" t="s">
        <v>1162</v>
      </c>
    </row>
    <row r="691" s="14" customFormat="1">
      <c r="A691" s="14"/>
      <c r="B691" s="265"/>
      <c r="C691" s="266"/>
      <c r="D691" s="242" t="s">
        <v>277</v>
      </c>
      <c r="E691" s="267" t="s">
        <v>1</v>
      </c>
      <c r="F691" s="268" t="s">
        <v>860</v>
      </c>
      <c r="G691" s="266"/>
      <c r="H691" s="267" t="s">
        <v>1</v>
      </c>
      <c r="I691" s="269"/>
      <c r="J691" s="266"/>
      <c r="K691" s="266"/>
      <c r="L691" s="270"/>
      <c r="M691" s="271"/>
      <c r="N691" s="272"/>
      <c r="O691" s="272"/>
      <c r="P691" s="272"/>
      <c r="Q691" s="272"/>
      <c r="R691" s="272"/>
      <c r="S691" s="272"/>
      <c r="T691" s="273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T691" s="274" t="s">
        <v>277</v>
      </c>
      <c r="AU691" s="274" t="s">
        <v>93</v>
      </c>
      <c r="AV691" s="14" t="s">
        <v>91</v>
      </c>
      <c r="AW691" s="14" t="s">
        <v>38</v>
      </c>
      <c r="AX691" s="14" t="s">
        <v>83</v>
      </c>
      <c r="AY691" s="274" t="s">
        <v>189</v>
      </c>
    </row>
    <row r="692" s="14" customFormat="1">
      <c r="A692" s="14"/>
      <c r="B692" s="265"/>
      <c r="C692" s="266"/>
      <c r="D692" s="242" t="s">
        <v>277</v>
      </c>
      <c r="E692" s="267" t="s">
        <v>1</v>
      </c>
      <c r="F692" s="268" t="s">
        <v>1163</v>
      </c>
      <c r="G692" s="266"/>
      <c r="H692" s="267" t="s">
        <v>1</v>
      </c>
      <c r="I692" s="269"/>
      <c r="J692" s="266"/>
      <c r="K692" s="266"/>
      <c r="L692" s="270"/>
      <c r="M692" s="271"/>
      <c r="N692" s="272"/>
      <c r="O692" s="272"/>
      <c r="P692" s="272"/>
      <c r="Q692" s="272"/>
      <c r="R692" s="272"/>
      <c r="S692" s="272"/>
      <c r="T692" s="273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T692" s="274" t="s">
        <v>277</v>
      </c>
      <c r="AU692" s="274" t="s">
        <v>93</v>
      </c>
      <c r="AV692" s="14" t="s">
        <v>91</v>
      </c>
      <c r="AW692" s="14" t="s">
        <v>38</v>
      </c>
      <c r="AX692" s="14" t="s">
        <v>83</v>
      </c>
      <c r="AY692" s="274" t="s">
        <v>189</v>
      </c>
    </row>
    <row r="693" s="13" customFormat="1">
      <c r="A693" s="13"/>
      <c r="B693" s="251"/>
      <c r="C693" s="252"/>
      <c r="D693" s="242" t="s">
        <v>277</v>
      </c>
      <c r="E693" s="275" t="s">
        <v>1</v>
      </c>
      <c r="F693" s="253" t="s">
        <v>1164</v>
      </c>
      <c r="G693" s="252"/>
      <c r="H693" s="254">
        <v>409.17000000000002</v>
      </c>
      <c r="I693" s="255"/>
      <c r="J693" s="252"/>
      <c r="K693" s="252"/>
      <c r="L693" s="256"/>
      <c r="M693" s="257"/>
      <c r="N693" s="258"/>
      <c r="O693" s="258"/>
      <c r="P693" s="258"/>
      <c r="Q693" s="258"/>
      <c r="R693" s="258"/>
      <c r="S693" s="258"/>
      <c r="T693" s="259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T693" s="260" t="s">
        <v>277</v>
      </c>
      <c r="AU693" s="260" t="s">
        <v>93</v>
      </c>
      <c r="AV693" s="13" t="s">
        <v>93</v>
      </c>
      <c r="AW693" s="13" t="s">
        <v>38</v>
      </c>
      <c r="AX693" s="13" t="s">
        <v>83</v>
      </c>
      <c r="AY693" s="260" t="s">
        <v>189</v>
      </c>
    </row>
    <row r="694" s="13" customFormat="1">
      <c r="A694" s="13"/>
      <c r="B694" s="251"/>
      <c r="C694" s="252"/>
      <c r="D694" s="242" t="s">
        <v>277</v>
      </c>
      <c r="E694" s="275" t="s">
        <v>1</v>
      </c>
      <c r="F694" s="253" t="s">
        <v>1165</v>
      </c>
      <c r="G694" s="252"/>
      <c r="H694" s="254">
        <v>341.20499999999998</v>
      </c>
      <c r="I694" s="255"/>
      <c r="J694" s="252"/>
      <c r="K694" s="252"/>
      <c r="L694" s="256"/>
      <c r="M694" s="257"/>
      <c r="N694" s="258"/>
      <c r="O694" s="258"/>
      <c r="P694" s="258"/>
      <c r="Q694" s="258"/>
      <c r="R694" s="258"/>
      <c r="S694" s="258"/>
      <c r="T694" s="259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T694" s="260" t="s">
        <v>277</v>
      </c>
      <c r="AU694" s="260" t="s">
        <v>93</v>
      </c>
      <c r="AV694" s="13" t="s">
        <v>93</v>
      </c>
      <c r="AW694" s="13" t="s">
        <v>38</v>
      </c>
      <c r="AX694" s="13" t="s">
        <v>83</v>
      </c>
      <c r="AY694" s="260" t="s">
        <v>189</v>
      </c>
    </row>
    <row r="695" s="15" customFormat="1">
      <c r="A695" s="15"/>
      <c r="B695" s="276"/>
      <c r="C695" s="277"/>
      <c r="D695" s="242" t="s">
        <v>277</v>
      </c>
      <c r="E695" s="278" t="s">
        <v>1</v>
      </c>
      <c r="F695" s="279" t="s">
        <v>354</v>
      </c>
      <c r="G695" s="277"/>
      <c r="H695" s="280">
        <v>750.375</v>
      </c>
      <c r="I695" s="281"/>
      <c r="J695" s="277"/>
      <c r="K695" s="277"/>
      <c r="L695" s="282"/>
      <c r="M695" s="283"/>
      <c r="N695" s="284"/>
      <c r="O695" s="284"/>
      <c r="P695" s="284"/>
      <c r="Q695" s="284"/>
      <c r="R695" s="284"/>
      <c r="S695" s="284"/>
      <c r="T695" s="285"/>
      <c r="U695" s="15"/>
      <c r="V695" s="15"/>
      <c r="W695" s="15"/>
      <c r="X695" s="15"/>
      <c r="Y695" s="15"/>
      <c r="Z695" s="15"/>
      <c r="AA695" s="15"/>
      <c r="AB695" s="15"/>
      <c r="AC695" s="15"/>
      <c r="AD695" s="15"/>
      <c r="AE695" s="15"/>
      <c r="AT695" s="286" t="s">
        <v>277</v>
      </c>
      <c r="AU695" s="286" t="s">
        <v>93</v>
      </c>
      <c r="AV695" s="15" t="s">
        <v>211</v>
      </c>
      <c r="AW695" s="15" t="s">
        <v>38</v>
      </c>
      <c r="AX695" s="15" t="s">
        <v>91</v>
      </c>
      <c r="AY695" s="286" t="s">
        <v>189</v>
      </c>
    </row>
    <row r="696" s="2" customFormat="1" ht="16.5" customHeight="1">
      <c r="A696" s="40"/>
      <c r="B696" s="41"/>
      <c r="C696" s="229" t="s">
        <v>1166</v>
      </c>
      <c r="D696" s="229" t="s">
        <v>192</v>
      </c>
      <c r="E696" s="230" t="s">
        <v>1167</v>
      </c>
      <c r="F696" s="231" t="s">
        <v>1168</v>
      </c>
      <c r="G696" s="232" t="s">
        <v>1020</v>
      </c>
      <c r="H696" s="308"/>
      <c r="I696" s="234"/>
      <c r="J696" s="235">
        <f>ROUND(I696*H696,2)</f>
        <v>0</v>
      </c>
      <c r="K696" s="231" t="s">
        <v>196</v>
      </c>
      <c r="L696" s="46"/>
      <c r="M696" s="236" t="s">
        <v>1</v>
      </c>
      <c r="N696" s="237" t="s">
        <v>48</v>
      </c>
      <c r="O696" s="93"/>
      <c r="P696" s="238">
        <f>O696*H696</f>
        <v>0</v>
      </c>
      <c r="Q696" s="238">
        <v>0</v>
      </c>
      <c r="R696" s="238">
        <f>Q696*H696</f>
        <v>0</v>
      </c>
      <c r="S696" s="238">
        <v>0</v>
      </c>
      <c r="T696" s="239">
        <f>S696*H696</f>
        <v>0</v>
      </c>
      <c r="U696" s="40"/>
      <c r="V696" s="40"/>
      <c r="W696" s="40"/>
      <c r="X696" s="40"/>
      <c r="Y696" s="40"/>
      <c r="Z696" s="40"/>
      <c r="AA696" s="40"/>
      <c r="AB696" s="40"/>
      <c r="AC696" s="40"/>
      <c r="AD696" s="40"/>
      <c r="AE696" s="40"/>
      <c r="AR696" s="240" t="s">
        <v>407</v>
      </c>
      <c r="AT696" s="240" t="s">
        <v>192</v>
      </c>
      <c r="AU696" s="240" t="s">
        <v>93</v>
      </c>
      <c r="AY696" s="18" t="s">
        <v>189</v>
      </c>
      <c r="BE696" s="241">
        <f>IF(N696="základní",J696,0)</f>
        <v>0</v>
      </c>
      <c r="BF696" s="241">
        <f>IF(N696="snížená",J696,0)</f>
        <v>0</v>
      </c>
      <c r="BG696" s="241">
        <f>IF(N696="zákl. přenesená",J696,0)</f>
        <v>0</v>
      </c>
      <c r="BH696" s="241">
        <f>IF(N696="sníž. přenesená",J696,0)</f>
        <v>0</v>
      </c>
      <c r="BI696" s="241">
        <f>IF(N696="nulová",J696,0)</f>
        <v>0</v>
      </c>
      <c r="BJ696" s="18" t="s">
        <v>91</v>
      </c>
      <c r="BK696" s="241">
        <f>ROUND(I696*H696,2)</f>
        <v>0</v>
      </c>
      <c r="BL696" s="18" t="s">
        <v>407</v>
      </c>
      <c r="BM696" s="240" t="s">
        <v>1169</v>
      </c>
    </row>
    <row r="697" s="12" customFormat="1" ht="22.8" customHeight="1">
      <c r="A697" s="12"/>
      <c r="B697" s="213"/>
      <c r="C697" s="214"/>
      <c r="D697" s="215" t="s">
        <v>82</v>
      </c>
      <c r="E697" s="227" t="s">
        <v>1170</v>
      </c>
      <c r="F697" s="227" t="s">
        <v>1171</v>
      </c>
      <c r="G697" s="214"/>
      <c r="H697" s="214"/>
      <c r="I697" s="217"/>
      <c r="J697" s="228">
        <f>BK697</f>
        <v>0</v>
      </c>
      <c r="K697" s="214"/>
      <c r="L697" s="219"/>
      <c r="M697" s="220"/>
      <c r="N697" s="221"/>
      <c r="O697" s="221"/>
      <c r="P697" s="222">
        <f>SUM(P698:P699)</f>
        <v>0</v>
      </c>
      <c r="Q697" s="221"/>
      <c r="R697" s="222">
        <f>SUM(R698:R699)</f>
        <v>0.017440000000000001</v>
      </c>
      <c r="S697" s="221"/>
      <c r="T697" s="223">
        <f>SUM(T698:T699)</f>
        <v>0</v>
      </c>
      <c r="U697" s="12"/>
      <c r="V697" s="12"/>
      <c r="W697" s="12"/>
      <c r="X697" s="12"/>
      <c r="Y697" s="12"/>
      <c r="Z697" s="12"/>
      <c r="AA697" s="12"/>
      <c r="AB697" s="12"/>
      <c r="AC697" s="12"/>
      <c r="AD697" s="12"/>
      <c r="AE697" s="12"/>
      <c r="AR697" s="224" t="s">
        <v>93</v>
      </c>
      <c r="AT697" s="225" t="s">
        <v>82</v>
      </c>
      <c r="AU697" s="225" t="s">
        <v>91</v>
      </c>
      <c r="AY697" s="224" t="s">
        <v>189</v>
      </c>
      <c r="BK697" s="226">
        <f>SUM(BK698:BK699)</f>
        <v>0</v>
      </c>
    </row>
    <row r="698" s="2" customFormat="1" ht="21.75" customHeight="1">
      <c r="A698" s="40"/>
      <c r="B698" s="41"/>
      <c r="C698" s="229" t="s">
        <v>1172</v>
      </c>
      <c r="D698" s="229" t="s">
        <v>192</v>
      </c>
      <c r="E698" s="230" t="s">
        <v>1173</v>
      </c>
      <c r="F698" s="231" t="s">
        <v>1174</v>
      </c>
      <c r="G698" s="232" t="s">
        <v>285</v>
      </c>
      <c r="H698" s="233">
        <v>8</v>
      </c>
      <c r="I698" s="234"/>
      <c r="J698" s="235">
        <f>ROUND(I698*H698,2)</f>
        <v>0</v>
      </c>
      <c r="K698" s="231" t="s">
        <v>303</v>
      </c>
      <c r="L698" s="46"/>
      <c r="M698" s="236" t="s">
        <v>1</v>
      </c>
      <c r="N698" s="237" t="s">
        <v>48</v>
      </c>
      <c r="O698" s="93"/>
      <c r="P698" s="238">
        <f>O698*H698</f>
        <v>0</v>
      </c>
      <c r="Q698" s="238">
        <v>0.0021800000000000001</v>
      </c>
      <c r="R698" s="238">
        <f>Q698*H698</f>
        <v>0.017440000000000001</v>
      </c>
      <c r="S698" s="238">
        <v>0</v>
      </c>
      <c r="T698" s="239">
        <f>S698*H698</f>
        <v>0</v>
      </c>
      <c r="U698" s="40"/>
      <c r="V698" s="40"/>
      <c r="W698" s="40"/>
      <c r="X698" s="40"/>
      <c r="Y698" s="40"/>
      <c r="Z698" s="40"/>
      <c r="AA698" s="40"/>
      <c r="AB698" s="40"/>
      <c r="AC698" s="40"/>
      <c r="AD698" s="40"/>
      <c r="AE698" s="40"/>
      <c r="AR698" s="240" t="s">
        <v>407</v>
      </c>
      <c r="AT698" s="240" t="s">
        <v>192</v>
      </c>
      <c r="AU698" s="240" t="s">
        <v>93</v>
      </c>
      <c r="AY698" s="18" t="s">
        <v>189</v>
      </c>
      <c r="BE698" s="241">
        <f>IF(N698="základní",J698,0)</f>
        <v>0</v>
      </c>
      <c r="BF698" s="241">
        <f>IF(N698="snížená",J698,0)</f>
        <v>0</v>
      </c>
      <c r="BG698" s="241">
        <f>IF(N698="zákl. přenesená",J698,0)</f>
        <v>0</v>
      </c>
      <c r="BH698" s="241">
        <f>IF(N698="sníž. přenesená",J698,0)</f>
        <v>0</v>
      </c>
      <c r="BI698" s="241">
        <f>IF(N698="nulová",J698,0)</f>
        <v>0</v>
      </c>
      <c r="BJ698" s="18" t="s">
        <v>91</v>
      </c>
      <c r="BK698" s="241">
        <f>ROUND(I698*H698,2)</f>
        <v>0</v>
      </c>
      <c r="BL698" s="18" t="s">
        <v>407</v>
      </c>
      <c r="BM698" s="240" t="s">
        <v>1175</v>
      </c>
    </row>
    <row r="699" s="2" customFormat="1">
      <c r="A699" s="40"/>
      <c r="B699" s="41"/>
      <c r="C699" s="42"/>
      <c r="D699" s="242" t="s">
        <v>199</v>
      </c>
      <c r="E699" s="42"/>
      <c r="F699" s="243" t="s">
        <v>1176</v>
      </c>
      <c r="G699" s="42"/>
      <c r="H699" s="42"/>
      <c r="I699" s="244"/>
      <c r="J699" s="42"/>
      <c r="K699" s="42"/>
      <c r="L699" s="46"/>
      <c r="M699" s="245"/>
      <c r="N699" s="246"/>
      <c r="O699" s="93"/>
      <c r="P699" s="93"/>
      <c r="Q699" s="93"/>
      <c r="R699" s="93"/>
      <c r="S699" s="93"/>
      <c r="T699" s="94"/>
      <c r="U699" s="40"/>
      <c r="V699" s="40"/>
      <c r="W699" s="40"/>
      <c r="X699" s="40"/>
      <c r="Y699" s="40"/>
      <c r="Z699" s="40"/>
      <c r="AA699" s="40"/>
      <c r="AB699" s="40"/>
      <c r="AC699" s="40"/>
      <c r="AD699" s="40"/>
      <c r="AE699" s="40"/>
      <c r="AT699" s="18" t="s">
        <v>199</v>
      </c>
      <c r="AU699" s="18" t="s">
        <v>93</v>
      </c>
    </row>
    <row r="700" s="12" customFormat="1" ht="22.8" customHeight="1">
      <c r="A700" s="12"/>
      <c r="B700" s="213"/>
      <c r="C700" s="214"/>
      <c r="D700" s="215" t="s">
        <v>82</v>
      </c>
      <c r="E700" s="227" t="s">
        <v>1177</v>
      </c>
      <c r="F700" s="227" t="s">
        <v>1178</v>
      </c>
      <c r="G700" s="214"/>
      <c r="H700" s="214"/>
      <c r="I700" s="217"/>
      <c r="J700" s="228">
        <f>BK700</f>
        <v>0</v>
      </c>
      <c r="K700" s="214"/>
      <c r="L700" s="219"/>
      <c r="M700" s="220"/>
      <c r="N700" s="221"/>
      <c r="O700" s="221"/>
      <c r="P700" s="222">
        <f>SUM(P701:P721)</f>
        <v>0</v>
      </c>
      <c r="Q700" s="221"/>
      <c r="R700" s="222">
        <f>SUM(R701:R721)</f>
        <v>5.1195325</v>
      </c>
      <c r="S700" s="221"/>
      <c r="T700" s="223">
        <f>SUM(T701:T721)</f>
        <v>0</v>
      </c>
      <c r="U700" s="12"/>
      <c r="V700" s="12"/>
      <c r="W700" s="12"/>
      <c r="X700" s="12"/>
      <c r="Y700" s="12"/>
      <c r="Z700" s="12"/>
      <c r="AA700" s="12"/>
      <c r="AB700" s="12"/>
      <c r="AC700" s="12"/>
      <c r="AD700" s="12"/>
      <c r="AE700" s="12"/>
      <c r="AR700" s="224" t="s">
        <v>93</v>
      </c>
      <c r="AT700" s="225" t="s">
        <v>82</v>
      </c>
      <c r="AU700" s="225" t="s">
        <v>91</v>
      </c>
      <c r="AY700" s="224" t="s">
        <v>189</v>
      </c>
      <c r="BK700" s="226">
        <f>SUM(BK701:BK721)</f>
        <v>0</v>
      </c>
    </row>
    <row r="701" s="2" customFormat="1" ht="16.5" customHeight="1">
      <c r="A701" s="40"/>
      <c r="B701" s="41"/>
      <c r="C701" s="229" t="s">
        <v>1179</v>
      </c>
      <c r="D701" s="229" t="s">
        <v>192</v>
      </c>
      <c r="E701" s="230" t="s">
        <v>1180</v>
      </c>
      <c r="F701" s="231" t="s">
        <v>1181</v>
      </c>
      <c r="G701" s="232" t="s">
        <v>269</v>
      </c>
      <c r="H701" s="233">
        <v>71.099999999999994</v>
      </c>
      <c r="I701" s="234"/>
      <c r="J701" s="235">
        <f>ROUND(I701*H701,2)</f>
        <v>0</v>
      </c>
      <c r="K701" s="231" t="s">
        <v>303</v>
      </c>
      <c r="L701" s="46"/>
      <c r="M701" s="236" t="s">
        <v>1</v>
      </c>
      <c r="N701" s="237" t="s">
        <v>48</v>
      </c>
      <c r="O701" s="93"/>
      <c r="P701" s="238">
        <f>O701*H701</f>
        <v>0</v>
      </c>
      <c r="Q701" s="238">
        <v>0</v>
      </c>
      <c r="R701" s="238">
        <f>Q701*H701</f>
        <v>0</v>
      </c>
      <c r="S701" s="238">
        <v>0</v>
      </c>
      <c r="T701" s="239">
        <f>S701*H701</f>
        <v>0</v>
      </c>
      <c r="U701" s="40"/>
      <c r="V701" s="40"/>
      <c r="W701" s="40"/>
      <c r="X701" s="40"/>
      <c r="Y701" s="40"/>
      <c r="Z701" s="40"/>
      <c r="AA701" s="40"/>
      <c r="AB701" s="40"/>
      <c r="AC701" s="40"/>
      <c r="AD701" s="40"/>
      <c r="AE701" s="40"/>
      <c r="AR701" s="240" t="s">
        <v>407</v>
      </c>
      <c r="AT701" s="240" t="s">
        <v>192</v>
      </c>
      <c r="AU701" s="240" t="s">
        <v>93</v>
      </c>
      <c r="AY701" s="18" t="s">
        <v>189</v>
      </c>
      <c r="BE701" s="241">
        <f>IF(N701="základní",J701,0)</f>
        <v>0</v>
      </c>
      <c r="BF701" s="241">
        <f>IF(N701="snížená",J701,0)</f>
        <v>0</v>
      </c>
      <c r="BG701" s="241">
        <f>IF(N701="zákl. přenesená",J701,0)</f>
        <v>0</v>
      </c>
      <c r="BH701" s="241">
        <f>IF(N701="sníž. přenesená",J701,0)</f>
        <v>0</v>
      </c>
      <c r="BI701" s="241">
        <f>IF(N701="nulová",J701,0)</f>
        <v>0</v>
      </c>
      <c r="BJ701" s="18" t="s">
        <v>91</v>
      </c>
      <c r="BK701" s="241">
        <f>ROUND(I701*H701,2)</f>
        <v>0</v>
      </c>
      <c r="BL701" s="18" t="s">
        <v>407</v>
      </c>
      <c r="BM701" s="240" t="s">
        <v>1182</v>
      </c>
    </row>
    <row r="702" s="2" customFormat="1">
      <c r="A702" s="40"/>
      <c r="B702" s="41"/>
      <c r="C702" s="42"/>
      <c r="D702" s="242" t="s">
        <v>199</v>
      </c>
      <c r="E702" s="42"/>
      <c r="F702" s="243" t="s">
        <v>1183</v>
      </c>
      <c r="G702" s="42"/>
      <c r="H702" s="42"/>
      <c r="I702" s="244"/>
      <c r="J702" s="42"/>
      <c r="K702" s="42"/>
      <c r="L702" s="46"/>
      <c r="M702" s="245"/>
      <c r="N702" s="246"/>
      <c r="O702" s="93"/>
      <c r="P702" s="93"/>
      <c r="Q702" s="93"/>
      <c r="R702" s="93"/>
      <c r="S702" s="93"/>
      <c r="T702" s="94"/>
      <c r="U702" s="40"/>
      <c r="V702" s="40"/>
      <c r="W702" s="40"/>
      <c r="X702" s="40"/>
      <c r="Y702" s="40"/>
      <c r="Z702" s="40"/>
      <c r="AA702" s="40"/>
      <c r="AB702" s="40"/>
      <c r="AC702" s="40"/>
      <c r="AD702" s="40"/>
      <c r="AE702" s="40"/>
      <c r="AT702" s="18" t="s">
        <v>199</v>
      </c>
      <c r="AU702" s="18" t="s">
        <v>93</v>
      </c>
    </row>
    <row r="703" s="14" customFormat="1">
      <c r="A703" s="14"/>
      <c r="B703" s="265"/>
      <c r="C703" s="266"/>
      <c r="D703" s="242" t="s">
        <v>277</v>
      </c>
      <c r="E703" s="267" t="s">
        <v>1</v>
      </c>
      <c r="F703" s="268" t="s">
        <v>1184</v>
      </c>
      <c r="G703" s="266"/>
      <c r="H703" s="267" t="s">
        <v>1</v>
      </c>
      <c r="I703" s="269"/>
      <c r="J703" s="266"/>
      <c r="K703" s="266"/>
      <c r="L703" s="270"/>
      <c r="M703" s="271"/>
      <c r="N703" s="272"/>
      <c r="O703" s="272"/>
      <c r="P703" s="272"/>
      <c r="Q703" s="272"/>
      <c r="R703" s="272"/>
      <c r="S703" s="272"/>
      <c r="T703" s="273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T703" s="274" t="s">
        <v>277</v>
      </c>
      <c r="AU703" s="274" t="s">
        <v>93</v>
      </c>
      <c r="AV703" s="14" t="s">
        <v>91</v>
      </c>
      <c r="AW703" s="14" t="s">
        <v>38</v>
      </c>
      <c r="AX703" s="14" t="s">
        <v>83</v>
      </c>
      <c r="AY703" s="274" t="s">
        <v>189</v>
      </c>
    </row>
    <row r="704" s="13" customFormat="1">
      <c r="A704" s="13"/>
      <c r="B704" s="251"/>
      <c r="C704" s="252"/>
      <c r="D704" s="242" t="s">
        <v>277</v>
      </c>
      <c r="E704" s="275" t="s">
        <v>1</v>
      </c>
      <c r="F704" s="253" t="s">
        <v>1185</v>
      </c>
      <c r="G704" s="252"/>
      <c r="H704" s="254">
        <v>71.099999999999994</v>
      </c>
      <c r="I704" s="255"/>
      <c r="J704" s="252"/>
      <c r="K704" s="252"/>
      <c r="L704" s="256"/>
      <c r="M704" s="257"/>
      <c r="N704" s="258"/>
      <c r="O704" s="258"/>
      <c r="P704" s="258"/>
      <c r="Q704" s="258"/>
      <c r="R704" s="258"/>
      <c r="S704" s="258"/>
      <c r="T704" s="259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T704" s="260" t="s">
        <v>277</v>
      </c>
      <c r="AU704" s="260" t="s">
        <v>93</v>
      </c>
      <c r="AV704" s="13" t="s">
        <v>93</v>
      </c>
      <c r="AW704" s="13" t="s">
        <v>38</v>
      </c>
      <c r="AX704" s="13" t="s">
        <v>83</v>
      </c>
      <c r="AY704" s="260" t="s">
        <v>189</v>
      </c>
    </row>
    <row r="705" s="15" customFormat="1">
      <c r="A705" s="15"/>
      <c r="B705" s="276"/>
      <c r="C705" s="277"/>
      <c r="D705" s="242" t="s">
        <v>277</v>
      </c>
      <c r="E705" s="278" t="s">
        <v>1</v>
      </c>
      <c r="F705" s="279" t="s">
        <v>354</v>
      </c>
      <c r="G705" s="277"/>
      <c r="H705" s="280">
        <v>71.099999999999994</v>
      </c>
      <c r="I705" s="281"/>
      <c r="J705" s="277"/>
      <c r="K705" s="277"/>
      <c r="L705" s="282"/>
      <c r="M705" s="283"/>
      <c r="N705" s="284"/>
      <c r="O705" s="284"/>
      <c r="P705" s="284"/>
      <c r="Q705" s="284"/>
      <c r="R705" s="284"/>
      <c r="S705" s="284"/>
      <c r="T705" s="285"/>
      <c r="U705" s="15"/>
      <c r="V705" s="15"/>
      <c r="W705" s="15"/>
      <c r="X705" s="15"/>
      <c r="Y705" s="15"/>
      <c r="Z705" s="15"/>
      <c r="AA705" s="15"/>
      <c r="AB705" s="15"/>
      <c r="AC705" s="15"/>
      <c r="AD705" s="15"/>
      <c r="AE705" s="15"/>
      <c r="AT705" s="286" t="s">
        <v>277</v>
      </c>
      <c r="AU705" s="286" t="s">
        <v>93</v>
      </c>
      <c r="AV705" s="15" t="s">
        <v>211</v>
      </c>
      <c r="AW705" s="15" t="s">
        <v>38</v>
      </c>
      <c r="AX705" s="15" t="s">
        <v>91</v>
      </c>
      <c r="AY705" s="286" t="s">
        <v>189</v>
      </c>
    </row>
    <row r="706" s="2" customFormat="1" ht="16.5" customHeight="1">
      <c r="A706" s="40"/>
      <c r="B706" s="41"/>
      <c r="C706" s="229" t="s">
        <v>1186</v>
      </c>
      <c r="D706" s="229" t="s">
        <v>192</v>
      </c>
      <c r="E706" s="230" t="s">
        <v>1187</v>
      </c>
      <c r="F706" s="231" t="s">
        <v>1181</v>
      </c>
      <c r="G706" s="232" t="s">
        <v>269</v>
      </c>
      <c r="H706" s="233">
        <v>6.2800000000000002</v>
      </c>
      <c r="I706" s="234"/>
      <c r="J706" s="235">
        <f>ROUND(I706*H706,2)</f>
        <v>0</v>
      </c>
      <c r="K706" s="231" t="s">
        <v>303</v>
      </c>
      <c r="L706" s="46"/>
      <c r="M706" s="236" t="s">
        <v>1</v>
      </c>
      <c r="N706" s="237" t="s">
        <v>48</v>
      </c>
      <c r="O706" s="93"/>
      <c r="P706" s="238">
        <f>O706*H706</f>
        <v>0</v>
      </c>
      <c r="Q706" s="238">
        <v>0</v>
      </c>
      <c r="R706" s="238">
        <f>Q706*H706</f>
        <v>0</v>
      </c>
      <c r="S706" s="238">
        <v>0</v>
      </c>
      <c r="T706" s="239">
        <f>S706*H706</f>
        <v>0</v>
      </c>
      <c r="U706" s="40"/>
      <c r="V706" s="40"/>
      <c r="W706" s="40"/>
      <c r="X706" s="40"/>
      <c r="Y706" s="40"/>
      <c r="Z706" s="40"/>
      <c r="AA706" s="40"/>
      <c r="AB706" s="40"/>
      <c r="AC706" s="40"/>
      <c r="AD706" s="40"/>
      <c r="AE706" s="40"/>
      <c r="AR706" s="240" t="s">
        <v>407</v>
      </c>
      <c r="AT706" s="240" t="s">
        <v>192</v>
      </c>
      <c r="AU706" s="240" t="s">
        <v>93</v>
      </c>
      <c r="AY706" s="18" t="s">
        <v>189</v>
      </c>
      <c r="BE706" s="241">
        <f>IF(N706="základní",J706,0)</f>
        <v>0</v>
      </c>
      <c r="BF706" s="241">
        <f>IF(N706="snížená",J706,0)</f>
        <v>0</v>
      </c>
      <c r="BG706" s="241">
        <f>IF(N706="zákl. přenesená",J706,0)</f>
        <v>0</v>
      </c>
      <c r="BH706" s="241">
        <f>IF(N706="sníž. přenesená",J706,0)</f>
        <v>0</v>
      </c>
      <c r="BI706" s="241">
        <f>IF(N706="nulová",J706,0)</f>
        <v>0</v>
      </c>
      <c r="BJ706" s="18" t="s">
        <v>91</v>
      </c>
      <c r="BK706" s="241">
        <f>ROUND(I706*H706,2)</f>
        <v>0</v>
      </c>
      <c r="BL706" s="18" t="s">
        <v>407</v>
      </c>
      <c r="BM706" s="240" t="s">
        <v>1188</v>
      </c>
    </row>
    <row r="707" s="2" customFormat="1">
      <c r="A707" s="40"/>
      <c r="B707" s="41"/>
      <c r="C707" s="42"/>
      <c r="D707" s="242" t="s">
        <v>199</v>
      </c>
      <c r="E707" s="42"/>
      <c r="F707" s="243" t="s">
        <v>1189</v>
      </c>
      <c r="G707" s="42"/>
      <c r="H707" s="42"/>
      <c r="I707" s="244"/>
      <c r="J707" s="42"/>
      <c r="K707" s="42"/>
      <c r="L707" s="46"/>
      <c r="M707" s="245"/>
      <c r="N707" s="246"/>
      <c r="O707" s="93"/>
      <c r="P707" s="93"/>
      <c r="Q707" s="93"/>
      <c r="R707" s="93"/>
      <c r="S707" s="93"/>
      <c r="T707" s="94"/>
      <c r="U707" s="40"/>
      <c r="V707" s="40"/>
      <c r="W707" s="40"/>
      <c r="X707" s="40"/>
      <c r="Y707" s="40"/>
      <c r="Z707" s="40"/>
      <c r="AA707" s="40"/>
      <c r="AB707" s="40"/>
      <c r="AC707" s="40"/>
      <c r="AD707" s="40"/>
      <c r="AE707" s="40"/>
      <c r="AT707" s="18" t="s">
        <v>199</v>
      </c>
      <c r="AU707" s="18" t="s">
        <v>93</v>
      </c>
    </row>
    <row r="708" s="14" customFormat="1">
      <c r="A708" s="14"/>
      <c r="B708" s="265"/>
      <c r="C708" s="266"/>
      <c r="D708" s="242" t="s">
        <v>277</v>
      </c>
      <c r="E708" s="267" t="s">
        <v>1</v>
      </c>
      <c r="F708" s="268" t="s">
        <v>1184</v>
      </c>
      <c r="G708" s="266"/>
      <c r="H708" s="267" t="s">
        <v>1</v>
      </c>
      <c r="I708" s="269"/>
      <c r="J708" s="266"/>
      <c r="K708" s="266"/>
      <c r="L708" s="270"/>
      <c r="M708" s="271"/>
      <c r="N708" s="272"/>
      <c r="O708" s="272"/>
      <c r="P708" s="272"/>
      <c r="Q708" s="272"/>
      <c r="R708" s="272"/>
      <c r="S708" s="272"/>
      <c r="T708" s="273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T708" s="274" t="s">
        <v>277</v>
      </c>
      <c r="AU708" s="274" t="s">
        <v>93</v>
      </c>
      <c r="AV708" s="14" t="s">
        <v>91</v>
      </c>
      <c r="AW708" s="14" t="s">
        <v>38</v>
      </c>
      <c r="AX708" s="14" t="s">
        <v>83</v>
      </c>
      <c r="AY708" s="274" t="s">
        <v>189</v>
      </c>
    </row>
    <row r="709" s="13" customFormat="1">
      <c r="A709" s="13"/>
      <c r="B709" s="251"/>
      <c r="C709" s="252"/>
      <c r="D709" s="242" t="s">
        <v>277</v>
      </c>
      <c r="E709" s="275" t="s">
        <v>1</v>
      </c>
      <c r="F709" s="253" t="s">
        <v>1190</v>
      </c>
      <c r="G709" s="252"/>
      <c r="H709" s="254">
        <v>2.6299999999999999</v>
      </c>
      <c r="I709" s="255"/>
      <c r="J709" s="252"/>
      <c r="K709" s="252"/>
      <c r="L709" s="256"/>
      <c r="M709" s="257"/>
      <c r="N709" s="258"/>
      <c r="O709" s="258"/>
      <c r="P709" s="258"/>
      <c r="Q709" s="258"/>
      <c r="R709" s="258"/>
      <c r="S709" s="258"/>
      <c r="T709" s="259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T709" s="260" t="s">
        <v>277</v>
      </c>
      <c r="AU709" s="260" t="s">
        <v>93</v>
      </c>
      <c r="AV709" s="13" t="s">
        <v>93</v>
      </c>
      <c r="AW709" s="13" t="s">
        <v>38</v>
      </c>
      <c r="AX709" s="13" t="s">
        <v>83</v>
      </c>
      <c r="AY709" s="260" t="s">
        <v>189</v>
      </c>
    </row>
    <row r="710" s="13" customFormat="1">
      <c r="A710" s="13"/>
      <c r="B710" s="251"/>
      <c r="C710" s="252"/>
      <c r="D710" s="242" t="s">
        <v>277</v>
      </c>
      <c r="E710" s="275" t="s">
        <v>1</v>
      </c>
      <c r="F710" s="253" t="s">
        <v>1191</v>
      </c>
      <c r="G710" s="252"/>
      <c r="H710" s="254">
        <v>3.6499999999999999</v>
      </c>
      <c r="I710" s="255"/>
      <c r="J710" s="252"/>
      <c r="K710" s="252"/>
      <c r="L710" s="256"/>
      <c r="M710" s="257"/>
      <c r="N710" s="258"/>
      <c r="O710" s="258"/>
      <c r="P710" s="258"/>
      <c r="Q710" s="258"/>
      <c r="R710" s="258"/>
      <c r="S710" s="258"/>
      <c r="T710" s="259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T710" s="260" t="s">
        <v>277</v>
      </c>
      <c r="AU710" s="260" t="s">
        <v>93</v>
      </c>
      <c r="AV710" s="13" t="s">
        <v>93</v>
      </c>
      <c r="AW710" s="13" t="s">
        <v>38</v>
      </c>
      <c r="AX710" s="13" t="s">
        <v>83</v>
      </c>
      <c r="AY710" s="260" t="s">
        <v>189</v>
      </c>
    </row>
    <row r="711" s="15" customFormat="1">
      <c r="A711" s="15"/>
      <c r="B711" s="276"/>
      <c r="C711" s="277"/>
      <c r="D711" s="242" t="s">
        <v>277</v>
      </c>
      <c r="E711" s="278" t="s">
        <v>1</v>
      </c>
      <c r="F711" s="279" t="s">
        <v>354</v>
      </c>
      <c r="G711" s="277"/>
      <c r="H711" s="280">
        <v>6.2800000000000002</v>
      </c>
      <c r="I711" s="281"/>
      <c r="J711" s="277"/>
      <c r="K711" s="277"/>
      <c r="L711" s="282"/>
      <c r="M711" s="283"/>
      <c r="N711" s="284"/>
      <c r="O711" s="284"/>
      <c r="P711" s="284"/>
      <c r="Q711" s="284"/>
      <c r="R711" s="284"/>
      <c r="S711" s="284"/>
      <c r="T711" s="285"/>
      <c r="U711" s="15"/>
      <c r="V711" s="15"/>
      <c r="W711" s="15"/>
      <c r="X711" s="15"/>
      <c r="Y711" s="15"/>
      <c r="Z711" s="15"/>
      <c r="AA711" s="15"/>
      <c r="AB711" s="15"/>
      <c r="AC711" s="15"/>
      <c r="AD711" s="15"/>
      <c r="AE711" s="15"/>
      <c r="AT711" s="286" t="s">
        <v>277</v>
      </c>
      <c r="AU711" s="286" t="s">
        <v>93</v>
      </c>
      <c r="AV711" s="15" t="s">
        <v>211</v>
      </c>
      <c r="AW711" s="15" t="s">
        <v>38</v>
      </c>
      <c r="AX711" s="15" t="s">
        <v>91</v>
      </c>
      <c r="AY711" s="286" t="s">
        <v>189</v>
      </c>
    </row>
    <row r="712" s="2" customFormat="1" ht="16.5" customHeight="1">
      <c r="A712" s="40"/>
      <c r="B712" s="41"/>
      <c r="C712" s="229" t="s">
        <v>1192</v>
      </c>
      <c r="D712" s="229" t="s">
        <v>192</v>
      </c>
      <c r="E712" s="230" t="s">
        <v>1193</v>
      </c>
      <c r="F712" s="231" t="s">
        <v>1194</v>
      </c>
      <c r="G712" s="232" t="s">
        <v>262</v>
      </c>
      <c r="H712" s="233">
        <v>146.44999999999999</v>
      </c>
      <c r="I712" s="234"/>
      <c r="J712" s="235">
        <f>ROUND(I712*H712,2)</f>
        <v>0</v>
      </c>
      <c r="K712" s="231" t="s">
        <v>196</v>
      </c>
      <c r="L712" s="46"/>
      <c r="M712" s="236" t="s">
        <v>1</v>
      </c>
      <c r="N712" s="237" t="s">
        <v>48</v>
      </c>
      <c r="O712" s="93"/>
      <c r="P712" s="238">
        <f>O712*H712</f>
        <v>0</v>
      </c>
      <c r="Q712" s="238">
        <v>0.016250000000000001</v>
      </c>
      <c r="R712" s="238">
        <f>Q712*H712</f>
        <v>2.3798124999999999</v>
      </c>
      <c r="S712" s="238">
        <v>0</v>
      </c>
      <c r="T712" s="239">
        <f>S712*H712</f>
        <v>0</v>
      </c>
      <c r="U712" s="40"/>
      <c r="V712" s="40"/>
      <c r="W712" s="40"/>
      <c r="X712" s="40"/>
      <c r="Y712" s="40"/>
      <c r="Z712" s="40"/>
      <c r="AA712" s="40"/>
      <c r="AB712" s="40"/>
      <c r="AC712" s="40"/>
      <c r="AD712" s="40"/>
      <c r="AE712" s="40"/>
      <c r="AR712" s="240" t="s">
        <v>407</v>
      </c>
      <c r="AT712" s="240" t="s">
        <v>192</v>
      </c>
      <c r="AU712" s="240" t="s">
        <v>93</v>
      </c>
      <c r="AY712" s="18" t="s">
        <v>189</v>
      </c>
      <c r="BE712" s="241">
        <f>IF(N712="základní",J712,0)</f>
        <v>0</v>
      </c>
      <c r="BF712" s="241">
        <f>IF(N712="snížená",J712,0)</f>
        <v>0</v>
      </c>
      <c r="BG712" s="241">
        <f>IF(N712="zákl. přenesená",J712,0)</f>
        <v>0</v>
      </c>
      <c r="BH712" s="241">
        <f>IF(N712="sníž. přenesená",J712,0)</f>
        <v>0</v>
      </c>
      <c r="BI712" s="241">
        <f>IF(N712="nulová",J712,0)</f>
        <v>0</v>
      </c>
      <c r="BJ712" s="18" t="s">
        <v>91</v>
      </c>
      <c r="BK712" s="241">
        <f>ROUND(I712*H712,2)</f>
        <v>0</v>
      </c>
      <c r="BL712" s="18" t="s">
        <v>407</v>
      </c>
      <c r="BM712" s="240" t="s">
        <v>1195</v>
      </c>
    </row>
    <row r="713" s="14" customFormat="1">
      <c r="A713" s="14"/>
      <c r="B713" s="265"/>
      <c r="C713" s="266"/>
      <c r="D713" s="242" t="s">
        <v>277</v>
      </c>
      <c r="E713" s="267" t="s">
        <v>1</v>
      </c>
      <c r="F713" s="268" t="s">
        <v>1028</v>
      </c>
      <c r="G713" s="266"/>
      <c r="H713" s="267" t="s">
        <v>1</v>
      </c>
      <c r="I713" s="269"/>
      <c r="J713" s="266"/>
      <c r="K713" s="266"/>
      <c r="L713" s="270"/>
      <c r="M713" s="271"/>
      <c r="N713" s="272"/>
      <c r="O713" s="272"/>
      <c r="P713" s="272"/>
      <c r="Q713" s="272"/>
      <c r="R713" s="272"/>
      <c r="S713" s="272"/>
      <c r="T713" s="273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T713" s="274" t="s">
        <v>277</v>
      </c>
      <c r="AU713" s="274" t="s">
        <v>93</v>
      </c>
      <c r="AV713" s="14" t="s">
        <v>91</v>
      </c>
      <c r="AW713" s="14" t="s">
        <v>38</v>
      </c>
      <c r="AX713" s="14" t="s">
        <v>83</v>
      </c>
      <c r="AY713" s="274" t="s">
        <v>189</v>
      </c>
    </row>
    <row r="714" s="13" customFormat="1">
      <c r="A714" s="13"/>
      <c r="B714" s="251"/>
      <c r="C714" s="252"/>
      <c r="D714" s="242" t="s">
        <v>277</v>
      </c>
      <c r="E714" s="275" t="s">
        <v>1</v>
      </c>
      <c r="F714" s="253" t="s">
        <v>1062</v>
      </c>
      <c r="G714" s="252"/>
      <c r="H714" s="254">
        <v>84.75</v>
      </c>
      <c r="I714" s="255"/>
      <c r="J714" s="252"/>
      <c r="K714" s="252"/>
      <c r="L714" s="256"/>
      <c r="M714" s="257"/>
      <c r="N714" s="258"/>
      <c r="O714" s="258"/>
      <c r="P714" s="258"/>
      <c r="Q714" s="258"/>
      <c r="R714" s="258"/>
      <c r="S714" s="258"/>
      <c r="T714" s="259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T714" s="260" t="s">
        <v>277</v>
      </c>
      <c r="AU714" s="260" t="s">
        <v>93</v>
      </c>
      <c r="AV714" s="13" t="s">
        <v>93</v>
      </c>
      <c r="AW714" s="13" t="s">
        <v>38</v>
      </c>
      <c r="AX714" s="13" t="s">
        <v>83</v>
      </c>
      <c r="AY714" s="260" t="s">
        <v>189</v>
      </c>
    </row>
    <row r="715" s="13" customFormat="1">
      <c r="A715" s="13"/>
      <c r="B715" s="251"/>
      <c r="C715" s="252"/>
      <c r="D715" s="242" t="s">
        <v>277</v>
      </c>
      <c r="E715" s="275" t="s">
        <v>1</v>
      </c>
      <c r="F715" s="253" t="s">
        <v>1196</v>
      </c>
      <c r="G715" s="252"/>
      <c r="H715" s="254">
        <v>61.700000000000003</v>
      </c>
      <c r="I715" s="255"/>
      <c r="J715" s="252"/>
      <c r="K715" s="252"/>
      <c r="L715" s="256"/>
      <c r="M715" s="257"/>
      <c r="N715" s="258"/>
      <c r="O715" s="258"/>
      <c r="P715" s="258"/>
      <c r="Q715" s="258"/>
      <c r="R715" s="258"/>
      <c r="S715" s="258"/>
      <c r="T715" s="259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T715" s="260" t="s">
        <v>277</v>
      </c>
      <c r="AU715" s="260" t="s">
        <v>93</v>
      </c>
      <c r="AV715" s="13" t="s">
        <v>93</v>
      </c>
      <c r="AW715" s="13" t="s">
        <v>38</v>
      </c>
      <c r="AX715" s="13" t="s">
        <v>83</v>
      </c>
      <c r="AY715" s="260" t="s">
        <v>189</v>
      </c>
    </row>
    <row r="716" s="15" customFormat="1">
      <c r="A716" s="15"/>
      <c r="B716" s="276"/>
      <c r="C716" s="277"/>
      <c r="D716" s="242" t="s">
        <v>277</v>
      </c>
      <c r="E716" s="278" t="s">
        <v>1</v>
      </c>
      <c r="F716" s="279" t="s">
        <v>354</v>
      </c>
      <c r="G716" s="277"/>
      <c r="H716" s="280">
        <v>146.44999999999999</v>
      </c>
      <c r="I716" s="281"/>
      <c r="J716" s="277"/>
      <c r="K716" s="277"/>
      <c r="L716" s="282"/>
      <c r="M716" s="283"/>
      <c r="N716" s="284"/>
      <c r="O716" s="284"/>
      <c r="P716" s="284"/>
      <c r="Q716" s="284"/>
      <c r="R716" s="284"/>
      <c r="S716" s="284"/>
      <c r="T716" s="285"/>
      <c r="U716" s="15"/>
      <c r="V716" s="15"/>
      <c r="W716" s="15"/>
      <c r="X716" s="15"/>
      <c r="Y716" s="15"/>
      <c r="Z716" s="15"/>
      <c r="AA716" s="15"/>
      <c r="AB716" s="15"/>
      <c r="AC716" s="15"/>
      <c r="AD716" s="15"/>
      <c r="AE716" s="15"/>
      <c r="AT716" s="286" t="s">
        <v>277</v>
      </c>
      <c r="AU716" s="286" t="s">
        <v>93</v>
      </c>
      <c r="AV716" s="15" t="s">
        <v>211</v>
      </c>
      <c r="AW716" s="15" t="s">
        <v>38</v>
      </c>
      <c r="AX716" s="15" t="s">
        <v>91</v>
      </c>
      <c r="AY716" s="286" t="s">
        <v>189</v>
      </c>
    </row>
    <row r="717" s="2" customFormat="1" ht="16.5" customHeight="1">
      <c r="A717" s="40"/>
      <c r="B717" s="41"/>
      <c r="C717" s="229" t="s">
        <v>1197</v>
      </c>
      <c r="D717" s="229" t="s">
        <v>192</v>
      </c>
      <c r="E717" s="230" t="s">
        <v>1198</v>
      </c>
      <c r="F717" s="231" t="s">
        <v>1199</v>
      </c>
      <c r="G717" s="232" t="s">
        <v>262</v>
      </c>
      <c r="H717" s="233">
        <v>204</v>
      </c>
      <c r="I717" s="234"/>
      <c r="J717" s="235">
        <f>ROUND(I717*H717,2)</f>
        <v>0</v>
      </c>
      <c r="K717" s="231" t="s">
        <v>196</v>
      </c>
      <c r="L717" s="46"/>
      <c r="M717" s="236" t="s">
        <v>1</v>
      </c>
      <c r="N717" s="237" t="s">
        <v>48</v>
      </c>
      <c r="O717" s="93"/>
      <c r="P717" s="238">
        <f>O717*H717</f>
        <v>0</v>
      </c>
      <c r="Q717" s="238">
        <v>0.013429999999999999</v>
      </c>
      <c r="R717" s="238">
        <f>Q717*H717</f>
        <v>2.7397199999999997</v>
      </c>
      <c r="S717" s="238">
        <v>0</v>
      </c>
      <c r="T717" s="239">
        <f>S717*H717</f>
        <v>0</v>
      </c>
      <c r="U717" s="40"/>
      <c r="V717" s="40"/>
      <c r="W717" s="40"/>
      <c r="X717" s="40"/>
      <c r="Y717" s="40"/>
      <c r="Z717" s="40"/>
      <c r="AA717" s="40"/>
      <c r="AB717" s="40"/>
      <c r="AC717" s="40"/>
      <c r="AD717" s="40"/>
      <c r="AE717" s="40"/>
      <c r="AR717" s="240" t="s">
        <v>407</v>
      </c>
      <c r="AT717" s="240" t="s">
        <v>192</v>
      </c>
      <c r="AU717" s="240" t="s">
        <v>93</v>
      </c>
      <c r="AY717" s="18" t="s">
        <v>189</v>
      </c>
      <c r="BE717" s="241">
        <f>IF(N717="základní",J717,0)</f>
        <v>0</v>
      </c>
      <c r="BF717" s="241">
        <f>IF(N717="snížená",J717,0)</f>
        <v>0</v>
      </c>
      <c r="BG717" s="241">
        <f>IF(N717="zákl. přenesená",J717,0)</f>
        <v>0</v>
      </c>
      <c r="BH717" s="241">
        <f>IF(N717="sníž. přenesená",J717,0)</f>
        <v>0</v>
      </c>
      <c r="BI717" s="241">
        <f>IF(N717="nulová",J717,0)</f>
        <v>0</v>
      </c>
      <c r="BJ717" s="18" t="s">
        <v>91</v>
      </c>
      <c r="BK717" s="241">
        <f>ROUND(I717*H717,2)</f>
        <v>0</v>
      </c>
      <c r="BL717" s="18" t="s">
        <v>407</v>
      </c>
      <c r="BM717" s="240" t="s">
        <v>1200</v>
      </c>
    </row>
    <row r="718" s="13" customFormat="1">
      <c r="A718" s="13"/>
      <c r="B718" s="251"/>
      <c r="C718" s="252"/>
      <c r="D718" s="242" t="s">
        <v>277</v>
      </c>
      <c r="E718" s="275" t="s">
        <v>1</v>
      </c>
      <c r="F718" s="253" t="s">
        <v>1201</v>
      </c>
      <c r="G718" s="252"/>
      <c r="H718" s="254">
        <v>130</v>
      </c>
      <c r="I718" s="255"/>
      <c r="J718" s="252"/>
      <c r="K718" s="252"/>
      <c r="L718" s="256"/>
      <c r="M718" s="257"/>
      <c r="N718" s="258"/>
      <c r="O718" s="258"/>
      <c r="P718" s="258"/>
      <c r="Q718" s="258"/>
      <c r="R718" s="258"/>
      <c r="S718" s="258"/>
      <c r="T718" s="259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T718" s="260" t="s">
        <v>277</v>
      </c>
      <c r="AU718" s="260" t="s">
        <v>93</v>
      </c>
      <c r="AV718" s="13" t="s">
        <v>93</v>
      </c>
      <c r="AW718" s="13" t="s">
        <v>38</v>
      </c>
      <c r="AX718" s="13" t="s">
        <v>83</v>
      </c>
      <c r="AY718" s="260" t="s">
        <v>189</v>
      </c>
    </row>
    <row r="719" s="13" customFormat="1">
      <c r="A719" s="13"/>
      <c r="B719" s="251"/>
      <c r="C719" s="252"/>
      <c r="D719" s="242" t="s">
        <v>277</v>
      </c>
      <c r="E719" s="275" t="s">
        <v>1</v>
      </c>
      <c r="F719" s="253" t="s">
        <v>1202</v>
      </c>
      <c r="G719" s="252"/>
      <c r="H719" s="254">
        <v>74</v>
      </c>
      <c r="I719" s="255"/>
      <c r="J719" s="252"/>
      <c r="K719" s="252"/>
      <c r="L719" s="256"/>
      <c r="M719" s="257"/>
      <c r="N719" s="258"/>
      <c r="O719" s="258"/>
      <c r="P719" s="258"/>
      <c r="Q719" s="258"/>
      <c r="R719" s="258"/>
      <c r="S719" s="258"/>
      <c r="T719" s="259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T719" s="260" t="s">
        <v>277</v>
      </c>
      <c r="AU719" s="260" t="s">
        <v>93</v>
      </c>
      <c r="AV719" s="13" t="s">
        <v>93</v>
      </c>
      <c r="AW719" s="13" t="s">
        <v>38</v>
      </c>
      <c r="AX719" s="13" t="s">
        <v>83</v>
      </c>
      <c r="AY719" s="260" t="s">
        <v>189</v>
      </c>
    </row>
    <row r="720" s="15" customFormat="1">
      <c r="A720" s="15"/>
      <c r="B720" s="276"/>
      <c r="C720" s="277"/>
      <c r="D720" s="242" t="s">
        <v>277</v>
      </c>
      <c r="E720" s="278" t="s">
        <v>1</v>
      </c>
      <c r="F720" s="279" t="s">
        <v>354</v>
      </c>
      <c r="G720" s="277"/>
      <c r="H720" s="280">
        <v>204</v>
      </c>
      <c r="I720" s="281"/>
      <c r="J720" s="277"/>
      <c r="K720" s="277"/>
      <c r="L720" s="282"/>
      <c r="M720" s="283"/>
      <c r="N720" s="284"/>
      <c r="O720" s="284"/>
      <c r="P720" s="284"/>
      <c r="Q720" s="284"/>
      <c r="R720" s="284"/>
      <c r="S720" s="284"/>
      <c r="T720" s="285"/>
      <c r="U720" s="15"/>
      <c r="V720" s="15"/>
      <c r="W720" s="15"/>
      <c r="X720" s="15"/>
      <c r="Y720" s="15"/>
      <c r="Z720" s="15"/>
      <c r="AA720" s="15"/>
      <c r="AB720" s="15"/>
      <c r="AC720" s="15"/>
      <c r="AD720" s="15"/>
      <c r="AE720" s="15"/>
      <c r="AT720" s="286" t="s">
        <v>277</v>
      </c>
      <c r="AU720" s="286" t="s">
        <v>93</v>
      </c>
      <c r="AV720" s="15" t="s">
        <v>211</v>
      </c>
      <c r="AW720" s="15" t="s">
        <v>38</v>
      </c>
      <c r="AX720" s="15" t="s">
        <v>91</v>
      </c>
      <c r="AY720" s="286" t="s">
        <v>189</v>
      </c>
    </row>
    <row r="721" s="2" customFormat="1" ht="16.5" customHeight="1">
      <c r="A721" s="40"/>
      <c r="B721" s="41"/>
      <c r="C721" s="229" t="s">
        <v>1203</v>
      </c>
      <c r="D721" s="229" t="s">
        <v>192</v>
      </c>
      <c r="E721" s="230" t="s">
        <v>1204</v>
      </c>
      <c r="F721" s="231" t="s">
        <v>1205</v>
      </c>
      <c r="G721" s="232" t="s">
        <v>1020</v>
      </c>
      <c r="H721" s="308"/>
      <c r="I721" s="234"/>
      <c r="J721" s="235">
        <f>ROUND(I721*H721,2)</f>
        <v>0</v>
      </c>
      <c r="K721" s="231" t="s">
        <v>196</v>
      </c>
      <c r="L721" s="46"/>
      <c r="M721" s="236" t="s">
        <v>1</v>
      </c>
      <c r="N721" s="237" t="s">
        <v>48</v>
      </c>
      <c r="O721" s="93"/>
      <c r="P721" s="238">
        <f>O721*H721</f>
        <v>0</v>
      </c>
      <c r="Q721" s="238">
        <v>0</v>
      </c>
      <c r="R721" s="238">
        <f>Q721*H721</f>
        <v>0</v>
      </c>
      <c r="S721" s="238">
        <v>0</v>
      </c>
      <c r="T721" s="239">
        <f>S721*H721</f>
        <v>0</v>
      </c>
      <c r="U721" s="40"/>
      <c r="V721" s="40"/>
      <c r="W721" s="40"/>
      <c r="X721" s="40"/>
      <c r="Y721" s="40"/>
      <c r="Z721" s="40"/>
      <c r="AA721" s="40"/>
      <c r="AB721" s="40"/>
      <c r="AC721" s="40"/>
      <c r="AD721" s="40"/>
      <c r="AE721" s="40"/>
      <c r="AR721" s="240" t="s">
        <v>407</v>
      </c>
      <c r="AT721" s="240" t="s">
        <v>192</v>
      </c>
      <c r="AU721" s="240" t="s">
        <v>93</v>
      </c>
      <c r="AY721" s="18" t="s">
        <v>189</v>
      </c>
      <c r="BE721" s="241">
        <f>IF(N721="základní",J721,0)</f>
        <v>0</v>
      </c>
      <c r="BF721" s="241">
        <f>IF(N721="snížená",J721,0)</f>
        <v>0</v>
      </c>
      <c r="BG721" s="241">
        <f>IF(N721="zákl. přenesená",J721,0)</f>
        <v>0</v>
      </c>
      <c r="BH721" s="241">
        <f>IF(N721="sníž. přenesená",J721,0)</f>
        <v>0</v>
      </c>
      <c r="BI721" s="241">
        <f>IF(N721="nulová",J721,0)</f>
        <v>0</v>
      </c>
      <c r="BJ721" s="18" t="s">
        <v>91</v>
      </c>
      <c r="BK721" s="241">
        <f>ROUND(I721*H721,2)</f>
        <v>0</v>
      </c>
      <c r="BL721" s="18" t="s">
        <v>407</v>
      </c>
      <c r="BM721" s="240" t="s">
        <v>1206</v>
      </c>
    </row>
    <row r="722" s="12" customFormat="1" ht="22.8" customHeight="1">
      <c r="A722" s="12"/>
      <c r="B722" s="213"/>
      <c r="C722" s="214"/>
      <c r="D722" s="215" t="s">
        <v>82</v>
      </c>
      <c r="E722" s="227" t="s">
        <v>1207</v>
      </c>
      <c r="F722" s="227" t="s">
        <v>1208</v>
      </c>
      <c r="G722" s="214"/>
      <c r="H722" s="214"/>
      <c r="I722" s="217"/>
      <c r="J722" s="228">
        <f>BK722</f>
        <v>0</v>
      </c>
      <c r="K722" s="214"/>
      <c r="L722" s="219"/>
      <c r="M722" s="220"/>
      <c r="N722" s="221"/>
      <c r="O722" s="221"/>
      <c r="P722" s="222">
        <f>SUM(P723:P757)</f>
        <v>0</v>
      </c>
      <c r="Q722" s="221"/>
      <c r="R722" s="222">
        <f>SUM(R723:R757)</f>
        <v>1.7505094999999999</v>
      </c>
      <c r="S722" s="221"/>
      <c r="T722" s="223">
        <f>SUM(T723:T757)</f>
        <v>0</v>
      </c>
      <c r="U722" s="12"/>
      <c r="V722" s="12"/>
      <c r="W722" s="12"/>
      <c r="X722" s="12"/>
      <c r="Y722" s="12"/>
      <c r="Z722" s="12"/>
      <c r="AA722" s="12"/>
      <c r="AB722" s="12"/>
      <c r="AC722" s="12"/>
      <c r="AD722" s="12"/>
      <c r="AE722" s="12"/>
      <c r="AR722" s="224" t="s">
        <v>93</v>
      </c>
      <c r="AT722" s="225" t="s">
        <v>82</v>
      </c>
      <c r="AU722" s="225" t="s">
        <v>91</v>
      </c>
      <c r="AY722" s="224" t="s">
        <v>189</v>
      </c>
      <c r="BK722" s="226">
        <f>SUM(BK723:BK757)</f>
        <v>0</v>
      </c>
    </row>
    <row r="723" s="2" customFormat="1" ht="16.5" customHeight="1">
      <c r="A723" s="40"/>
      <c r="B723" s="41"/>
      <c r="C723" s="229" t="s">
        <v>1209</v>
      </c>
      <c r="D723" s="229" t="s">
        <v>192</v>
      </c>
      <c r="E723" s="230" t="s">
        <v>1210</v>
      </c>
      <c r="F723" s="231" t="s">
        <v>1211</v>
      </c>
      <c r="G723" s="232" t="s">
        <v>262</v>
      </c>
      <c r="H723" s="233">
        <v>547.74000000000001</v>
      </c>
      <c r="I723" s="234"/>
      <c r="J723" s="235">
        <f>ROUND(I723*H723,2)</f>
        <v>0</v>
      </c>
      <c r="K723" s="231" t="s">
        <v>303</v>
      </c>
      <c r="L723" s="46"/>
      <c r="M723" s="236" t="s">
        <v>1</v>
      </c>
      <c r="N723" s="237" t="s">
        <v>48</v>
      </c>
      <c r="O723" s="93"/>
      <c r="P723" s="238">
        <f>O723*H723</f>
        <v>0</v>
      </c>
      <c r="Q723" s="238">
        <v>0</v>
      </c>
      <c r="R723" s="238">
        <f>Q723*H723</f>
        <v>0</v>
      </c>
      <c r="S723" s="238">
        <v>0</v>
      </c>
      <c r="T723" s="239">
        <f>S723*H723</f>
        <v>0</v>
      </c>
      <c r="U723" s="40"/>
      <c r="V723" s="40"/>
      <c r="W723" s="40"/>
      <c r="X723" s="40"/>
      <c r="Y723" s="40"/>
      <c r="Z723" s="40"/>
      <c r="AA723" s="40"/>
      <c r="AB723" s="40"/>
      <c r="AC723" s="40"/>
      <c r="AD723" s="40"/>
      <c r="AE723" s="40"/>
      <c r="AR723" s="240" t="s">
        <v>407</v>
      </c>
      <c r="AT723" s="240" t="s">
        <v>192</v>
      </c>
      <c r="AU723" s="240" t="s">
        <v>93</v>
      </c>
      <c r="AY723" s="18" t="s">
        <v>189</v>
      </c>
      <c r="BE723" s="241">
        <f>IF(N723="základní",J723,0)</f>
        <v>0</v>
      </c>
      <c r="BF723" s="241">
        <f>IF(N723="snížená",J723,0)</f>
        <v>0</v>
      </c>
      <c r="BG723" s="241">
        <f>IF(N723="zákl. přenesená",J723,0)</f>
        <v>0</v>
      </c>
      <c r="BH723" s="241">
        <f>IF(N723="sníž. přenesená",J723,0)</f>
        <v>0</v>
      </c>
      <c r="BI723" s="241">
        <f>IF(N723="nulová",J723,0)</f>
        <v>0</v>
      </c>
      <c r="BJ723" s="18" t="s">
        <v>91</v>
      </c>
      <c r="BK723" s="241">
        <f>ROUND(I723*H723,2)</f>
        <v>0</v>
      </c>
      <c r="BL723" s="18" t="s">
        <v>407</v>
      </c>
      <c r="BM723" s="240" t="s">
        <v>1212</v>
      </c>
    </row>
    <row r="724" s="2" customFormat="1">
      <c r="A724" s="40"/>
      <c r="B724" s="41"/>
      <c r="C724" s="42"/>
      <c r="D724" s="242" t="s">
        <v>199</v>
      </c>
      <c r="E724" s="42"/>
      <c r="F724" s="243" t="s">
        <v>1213</v>
      </c>
      <c r="G724" s="42"/>
      <c r="H724" s="42"/>
      <c r="I724" s="244"/>
      <c r="J724" s="42"/>
      <c r="K724" s="42"/>
      <c r="L724" s="46"/>
      <c r="M724" s="245"/>
      <c r="N724" s="246"/>
      <c r="O724" s="93"/>
      <c r="P724" s="93"/>
      <c r="Q724" s="93"/>
      <c r="R724" s="93"/>
      <c r="S724" s="93"/>
      <c r="T724" s="94"/>
      <c r="U724" s="40"/>
      <c r="V724" s="40"/>
      <c r="W724" s="40"/>
      <c r="X724" s="40"/>
      <c r="Y724" s="40"/>
      <c r="Z724" s="40"/>
      <c r="AA724" s="40"/>
      <c r="AB724" s="40"/>
      <c r="AC724" s="40"/>
      <c r="AD724" s="40"/>
      <c r="AE724" s="40"/>
      <c r="AT724" s="18" t="s">
        <v>199</v>
      </c>
      <c r="AU724" s="18" t="s">
        <v>93</v>
      </c>
    </row>
    <row r="725" s="14" customFormat="1">
      <c r="A725" s="14"/>
      <c r="B725" s="265"/>
      <c r="C725" s="266"/>
      <c r="D725" s="242" t="s">
        <v>277</v>
      </c>
      <c r="E725" s="267" t="s">
        <v>1</v>
      </c>
      <c r="F725" s="268" t="s">
        <v>749</v>
      </c>
      <c r="G725" s="266"/>
      <c r="H725" s="267" t="s">
        <v>1</v>
      </c>
      <c r="I725" s="269"/>
      <c r="J725" s="266"/>
      <c r="K725" s="266"/>
      <c r="L725" s="270"/>
      <c r="M725" s="271"/>
      <c r="N725" s="272"/>
      <c r="O725" s="272"/>
      <c r="P725" s="272"/>
      <c r="Q725" s="272"/>
      <c r="R725" s="272"/>
      <c r="S725" s="272"/>
      <c r="T725" s="273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T725" s="274" t="s">
        <v>277</v>
      </c>
      <c r="AU725" s="274" t="s">
        <v>93</v>
      </c>
      <c r="AV725" s="14" t="s">
        <v>91</v>
      </c>
      <c r="AW725" s="14" t="s">
        <v>38</v>
      </c>
      <c r="AX725" s="14" t="s">
        <v>83</v>
      </c>
      <c r="AY725" s="274" t="s">
        <v>189</v>
      </c>
    </row>
    <row r="726" s="13" customFormat="1">
      <c r="A726" s="13"/>
      <c r="B726" s="251"/>
      <c r="C726" s="252"/>
      <c r="D726" s="242" t="s">
        <v>277</v>
      </c>
      <c r="E726" s="275" t="s">
        <v>1</v>
      </c>
      <c r="F726" s="253" t="s">
        <v>1214</v>
      </c>
      <c r="G726" s="252"/>
      <c r="H726" s="254">
        <v>547.74000000000001</v>
      </c>
      <c r="I726" s="255"/>
      <c r="J726" s="252"/>
      <c r="K726" s="252"/>
      <c r="L726" s="256"/>
      <c r="M726" s="257"/>
      <c r="N726" s="258"/>
      <c r="O726" s="258"/>
      <c r="P726" s="258"/>
      <c r="Q726" s="258"/>
      <c r="R726" s="258"/>
      <c r="S726" s="258"/>
      <c r="T726" s="259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T726" s="260" t="s">
        <v>277</v>
      </c>
      <c r="AU726" s="260" t="s">
        <v>93</v>
      </c>
      <c r="AV726" s="13" t="s">
        <v>93</v>
      </c>
      <c r="AW726" s="13" t="s">
        <v>38</v>
      </c>
      <c r="AX726" s="13" t="s">
        <v>83</v>
      </c>
      <c r="AY726" s="260" t="s">
        <v>189</v>
      </c>
    </row>
    <row r="727" s="15" customFormat="1">
      <c r="A727" s="15"/>
      <c r="B727" s="276"/>
      <c r="C727" s="277"/>
      <c r="D727" s="242" t="s">
        <v>277</v>
      </c>
      <c r="E727" s="278" t="s">
        <v>1</v>
      </c>
      <c r="F727" s="279" t="s">
        <v>354</v>
      </c>
      <c r="G727" s="277"/>
      <c r="H727" s="280">
        <v>547.74000000000001</v>
      </c>
      <c r="I727" s="281"/>
      <c r="J727" s="277"/>
      <c r="K727" s="277"/>
      <c r="L727" s="282"/>
      <c r="M727" s="283"/>
      <c r="N727" s="284"/>
      <c r="O727" s="284"/>
      <c r="P727" s="284"/>
      <c r="Q727" s="284"/>
      <c r="R727" s="284"/>
      <c r="S727" s="284"/>
      <c r="T727" s="285"/>
      <c r="U727" s="15"/>
      <c r="V727" s="15"/>
      <c r="W727" s="15"/>
      <c r="X727" s="15"/>
      <c r="Y727" s="15"/>
      <c r="Z727" s="15"/>
      <c r="AA727" s="15"/>
      <c r="AB727" s="15"/>
      <c r="AC727" s="15"/>
      <c r="AD727" s="15"/>
      <c r="AE727" s="15"/>
      <c r="AT727" s="286" t="s">
        <v>277</v>
      </c>
      <c r="AU727" s="286" t="s">
        <v>93</v>
      </c>
      <c r="AV727" s="15" t="s">
        <v>211</v>
      </c>
      <c r="AW727" s="15" t="s">
        <v>38</v>
      </c>
      <c r="AX727" s="15" t="s">
        <v>91</v>
      </c>
      <c r="AY727" s="286" t="s">
        <v>189</v>
      </c>
    </row>
    <row r="728" s="2" customFormat="1" ht="16.5" customHeight="1">
      <c r="A728" s="40"/>
      <c r="B728" s="41"/>
      <c r="C728" s="229" t="s">
        <v>1215</v>
      </c>
      <c r="D728" s="229" t="s">
        <v>192</v>
      </c>
      <c r="E728" s="230" t="s">
        <v>1216</v>
      </c>
      <c r="F728" s="231" t="s">
        <v>1217</v>
      </c>
      <c r="G728" s="232" t="s">
        <v>262</v>
      </c>
      <c r="H728" s="233">
        <v>828</v>
      </c>
      <c r="I728" s="234"/>
      <c r="J728" s="235">
        <f>ROUND(I728*H728,2)</f>
        <v>0</v>
      </c>
      <c r="K728" s="231" t="s">
        <v>303</v>
      </c>
      <c r="L728" s="46"/>
      <c r="M728" s="236" t="s">
        <v>1</v>
      </c>
      <c r="N728" s="237" t="s">
        <v>48</v>
      </c>
      <c r="O728" s="93"/>
      <c r="P728" s="238">
        <f>O728*H728</f>
        <v>0</v>
      </c>
      <c r="Q728" s="238">
        <v>0</v>
      </c>
      <c r="R728" s="238">
        <f>Q728*H728</f>
        <v>0</v>
      </c>
      <c r="S728" s="238">
        <v>0</v>
      </c>
      <c r="T728" s="239">
        <f>S728*H728</f>
        <v>0</v>
      </c>
      <c r="U728" s="40"/>
      <c r="V728" s="40"/>
      <c r="W728" s="40"/>
      <c r="X728" s="40"/>
      <c r="Y728" s="40"/>
      <c r="Z728" s="40"/>
      <c r="AA728" s="40"/>
      <c r="AB728" s="40"/>
      <c r="AC728" s="40"/>
      <c r="AD728" s="40"/>
      <c r="AE728" s="40"/>
      <c r="AR728" s="240" t="s">
        <v>407</v>
      </c>
      <c r="AT728" s="240" t="s">
        <v>192</v>
      </c>
      <c r="AU728" s="240" t="s">
        <v>93</v>
      </c>
      <c r="AY728" s="18" t="s">
        <v>189</v>
      </c>
      <c r="BE728" s="241">
        <f>IF(N728="základní",J728,0)</f>
        <v>0</v>
      </c>
      <c r="BF728" s="241">
        <f>IF(N728="snížená",J728,0)</f>
        <v>0</v>
      </c>
      <c r="BG728" s="241">
        <f>IF(N728="zákl. přenesená",J728,0)</f>
        <v>0</v>
      </c>
      <c r="BH728" s="241">
        <f>IF(N728="sníž. přenesená",J728,0)</f>
        <v>0</v>
      </c>
      <c r="BI728" s="241">
        <f>IF(N728="nulová",J728,0)</f>
        <v>0</v>
      </c>
      <c r="BJ728" s="18" t="s">
        <v>91</v>
      </c>
      <c r="BK728" s="241">
        <f>ROUND(I728*H728,2)</f>
        <v>0</v>
      </c>
      <c r="BL728" s="18" t="s">
        <v>407</v>
      </c>
      <c r="BM728" s="240" t="s">
        <v>1218</v>
      </c>
    </row>
    <row r="729" s="2" customFormat="1">
      <c r="A729" s="40"/>
      <c r="B729" s="41"/>
      <c r="C729" s="42"/>
      <c r="D729" s="242" t="s">
        <v>199</v>
      </c>
      <c r="E729" s="42"/>
      <c r="F729" s="243" t="s">
        <v>1219</v>
      </c>
      <c r="G729" s="42"/>
      <c r="H729" s="42"/>
      <c r="I729" s="244"/>
      <c r="J729" s="42"/>
      <c r="K729" s="42"/>
      <c r="L729" s="46"/>
      <c r="M729" s="245"/>
      <c r="N729" s="246"/>
      <c r="O729" s="93"/>
      <c r="P729" s="93"/>
      <c r="Q729" s="93"/>
      <c r="R729" s="93"/>
      <c r="S729" s="93"/>
      <c r="T729" s="94"/>
      <c r="U729" s="40"/>
      <c r="V729" s="40"/>
      <c r="W729" s="40"/>
      <c r="X729" s="40"/>
      <c r="Y729" s="40"/>
      <c r="Z729" s="40"/>
      <c r="AA729" s="40"/>
      <c r="AB729" s="40"/>
      <c r="AC729" s="40"/>
      <c r="AD729" s="40"/>
      <c r="AE729" s="40"/>
      <c r="AT729" s="18" t="s">
        <v>199</v>
      </c>
      <c r="AU729" s="18" t="s">
        <v>93</v>
      </c>
    </row>
    <row r="730" s="14" customFormat="1">
      <c r="A730" s="14"/>
      <c r="B730" s="265"/>
      <c r="C730" s="266"/>
      <c r="D730" s="242" t="s">
        <v>277</v>
      </c>
      <c r="E730" s="267" t="s">
        <v>1</v>
      </c>
      <c r="F730" s="268" t="s">
        <v>749</v>
      </c>
      <c r="G730" s="266"/>
      <c r="H730" s="267" t="s">
        <v>1</v>
      </c>
      <c r="I730" s="269"/>
      <c r="J730" s="266"/>
      <c r="K730" s="266"/>
      <c r="L730" s="270"/>
      <c r="M730" s="271"/>
      <c r="N730" s="272"/>
      <c r="O730" s="272"/>
      <c r="P730" s="272"/>
      <c r="Q730" s="272"/>
      <c r="R730" s="272"/>
      <c r="S730" s="272"/>
      <c r="T730" s="273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T730" s="274" t="s">
        <v>277</v>
      </c>
      <c r="AU730" s="274" t="s">
        <v>93</v>
      </c>
      <c r="AV730" s="14" t="s">
        <v>91</v>
      </c>
      <c r="AW730" s="14" t="s">
        <v>38</v>
      </c>
      <c r="AX730" s="14" t="s">
        <v>83</v>
      </c>
      <c r="AY730" s="274" t="s">
        <v>189</v>
      </c>
    </row>
    <row r="731" s="13" customFormat="1">
      <c r="A731" s="13"/>
      <c r="B731" s="251"/>
      <c r="C731" s="252"/>
      <c r="D731" s="242" t="s">
        <v>277</v>
      </c>
      <c r="E731" s="275" t="s">
        <v>1</v>
      </c>
      <c r="F731" s="253" t="s">
        <v>1220</v>
      </c>
      <c r="G731" s="252"/>
      <c r="H731" s="254">
        <v>828</v>
      </c>
      <c r="I731" s="255"/>
      <c r="J731" s="252"/>
      <c r="K731" s="252"/>
      <c r="L731" s="256"/>
      <c r="M731" s="257"/>
      <c r="N731" s="258"/>
      <c r="O731" s="258"/>
      <c r="P731" s="258"/>
      <c r="Q731" s="258"/>
      <c r="R731" s="258"/>
      <c r="S731" s="258"/>
      <c r="T731" s="259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T731" s="260" t="s">
        <v>277</v>
      </c>
      <c r="AU731" s="260" t="s">
        <v>93</v>
      </c>
      <c r="AV731" s="13" t="s">
        <v>93</v>
      </c>
      <c r="AW731" s="13" t="s">
        <v>38</v>
      </c>
      <c r="AX731" s="13" t="s">
        <v>83</v>
      </c>
      <c r="AY731" s="260" t="s">
        <v>189</v>
      </c>
    </row>
    <row r="732" s="15" customFormat="1">
      <c r="A732" s="15"/>
      <c r="B732" s="276"/>
      <c r="C732" s="277"/>
      <c r="D732" s="242" t="s">
        <v>277</v>
      </c>
      <c r="E732" s="278" t="s">
        <v>1</v>
      </c>
      <c r="F732" s="279" t="s">
        <v>354</v>
      </c>
      <c r="G732" s="277"/>
      <c r="H732" s="280">
        <v>828</v>
      </c>
      <c r="I732" s="281"/>
      <c r="J732" s="277"/>
      <c r="K732" s="277"/>
      <c r="L732" s="282"/>
      <c r="M732" s="283"/>
      <c r="N732" s="284"/>
      <c r="O732" s="284"/>
      <c r="P732" s="284"/>
      <c r="Q732" s="284"/>
      <c r="R732" s="284"/>
      <c r="S732" s="284"/>
      <c r="T732" s="285"/>
      <c r="U732" s="15"/>
      <c r="V732" s="15"/>
      <c r="W732" s="15"/>
      <c r="X732" s="15"/>
      <c r="Y732" s="15"/>
      <c r="Z732" s="15"/>
      <c r="AA732" s="15"/>
      <c r="AB732" s="15"/>
      <c r="AC732" s="15"/>
      <c r="AD732" s="15"/>
      <c r="AE732" s="15"/>
      <c r="AT732" s="286" t="s">
        <v>277</v>
      </c>
      <c r="AU732" s="286" t="s">
        <v>93</v>
      </c>
      <c r="AV732" s="15" t="s">
        <v>211</v>
      </c>
      <c r="AW732" s="15" t="s">
        <v>38</v>
      </c>
      <c r="AX732" s="15" t="s">
        <v>91</v>
      </c>
      <c r="AY732" s="286" t="s">
        <v>189</v>
      </c>
    </row>
    <row r="733" s="2" customFormat="1" ht="16.5" customHeight="1">
      <c r="A733" s="40"/>
      <c r="B733" s="41"/>
      <c r="C733" s="229" t="s">
        <v>1221</v>
      </c>
      <c r="D733" s="229" t="s">
        <v>192</v>
      </c>
      <c r="E733" s="230" t="s">
        <v>1222</v>
      </c>
      <c r="F733" s="231" t="s">
        <v>1223</v>
      </c>
      <c r="G733" s="232" t="s">
        <v>262</v>
      </c>
      <c r="H733" s="233">
        <v>64.299999999999997</v>
      </c>
      <c r="I733" s="234"/>
      <c r="J733" s="235">
        <f>ROUND(I733*H733,2)</f>
        <v>0</v>
      </c>
      <c r="K733" s="231" t="s">
        <v>303</v>
      </c>
      <c r="L733" s="46"/>
      <c r="M733" s="236" t="s">
        <v>1</v>
      </c>
      <c r="N733" s="237" t="s">
        <v>48</v>
      </c>
      <c r="O733" s="93"/>
      <c r="P733" s="238">
        <f>O733*H733</f>
        <v>0</v>
      </c>
      <c r="Q733" s="238">
        <v>0</v>
      </c>
      <c r="R733" s="238">
        <f>Q733*H733</f>
        <v>0</v>
      </c>
      <c r="S733" s="238">
        <v>0</v>
      </c>
      <c r="T733" s="239">
        <f>S733*H733</f>
        <v>0</v>
      </c>
      <c r="U733" s="40"/>
      <c r="V733" s="40"/>
      <c r="W733" s="40"/>
      <c r="X733" s="40"/>
      <c r="Y733" s="40"/>
      <c r="Z733" s="40"/>
      <c r="AA733" s="40"/>
      <c r="AB733" s="40"/>
      <c r="AC733" s="40"/>
      <c r="AD733" s="40"/>
      <c r="AE733" s="40"/>
      <c r="AR733" s="240" t="s">
        <v>407</v>
      </c>
      <c r="AT733" s="240" t="s">
        <v>192</v>
      </c>
      <c r="AU733" s="240" t="s">
        <v>93</v>
      </c>
      <c r="AY733" s="18" t="s">
        <v>189</v>
      </c>
      <c r="BE733" s="241">
        <f>IF(N733="základní",J733,0)</f>
        <v>0</v>
      </c>
      <c r="BF733" s="241">
        <f>IF(N733="snížená",J733,0)</f>
        <v>0</v>
      </c>
      <c r="BG733" s="241">
        <f>IF(N733="zákl. přenesená",J733,0)</f>
        <v>0</v>
      </c>
      <c r="BH733" s="241">
        <f>IF(N733="sníž. přenesená",J733,0)</f>
        <v>0</v>
      </c>
      <c r="BI733" s="241">
        <f>IF(N733="nulová",J733,0)</f>
        <v>0</v>
      </c>
      <c r="BJ733" s="18" t="s">
        <v>91</v>
      </c>
      <c r="BK733" s="241">
        <f>ROUND(I733*H733,2)</f>
        <v>0</v>
      </c>
      <c r="BL733" s="18" t="s">
        <v>407</v>
      </c>
      <c r="BM733" s="240" t="s">
        <v>1224</v>
      </c>
    </row>
    <row r="734" s="2" customFormat="1">
      <c r="A734" s="40"/>
      <c r="B734" s="41"/>
      <c r="C734" s="42"/>
      <c r="D734" s="242" t="s">
        <v>199</v>
      </c>
      <c r="E734" s="42"/>
      <c r="F734" s="243" t="s">
        <v>1225</v>
      </c>
      <c r="G734" s="42"/>
      <c r="H734" s="42"/>
      <c r="I734" s="244"/>
      <c r="J734" s="42"/>
      <c r="K734" s="42"/>
      <c r="L734" s="46"/>
      <c r="M734" s="245"/>
      <c r="N734" s="246"/>
      <c r="O734" s="93"/>
      <c r="P734" s="93"/>
      <c r="Q734" s="93"/>
      <c r="R734" s="93"/>
      <c r="S734" s="93"/>
      <c r="T734" s="94"/>
      <c r="U734" s="40"/>
      <c r="V734" s="40"/>
      <c r="W734" s="40"/>
      <c r="X734" s="40"/>
      <c r="Y734" s="40"/>
      <c r="Z734" s="40"/>
      <c r="AA734" s="40"/>
      <c r="AB734" s="40"/>
      <c r="AC734" s="40"/>
      <c r="AD734" s="40"/>
      <c r="AE734" s="40"/>
      <c r="AT734" s="18" t="s">
        <v>199</v>
      </c>
      <c r="AU734" s="18" t="s">
        <v>93</v>
      </c>
    </row>
    <row r="735" s="14" customFormat="1">
      <c r="A735" s="14"/>
      <c r="B735" s="265"/>
      <c r="C735" s="266"/>
      <c r="D735" s="242" t="s">
        <v>277</v>
      </c>
      <c r="E735" s="267" t="s">
        <v>1</v>
      </c>
      <c r="F735" s="268" t="s">
        <v>749</v>
      </c>
      <c r="G735" s="266"/>
      <c r="H735" s="267" t="s">
        <v>1</v>
      </c>
      <c r="I735" s="269"/>
      <c r="J735" s="266"/>
      <c r="K735" s="266"/>
      <c r="L735" s="270"/>
      <c r="M735" s="271"/>
      <c r="N735" s="272"/>
      <c r="O735" s="272"/>
      <c r="P735" s="272"/>
      <c r="Q735" s="272"/>
      <c r="R735" s="272"/>
      <c r="S735" s="272"/>
      <c r="T735" s="273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T735" s="274" t="s">
        <v>277</v>
      </c>
      <c r="AU735" s="274" t="s">
        <v>93</v>
      </c>
      <c r="AV735" s="14" t="s">
        <v>91</v>
      </c>
      <c r="AW735" s="14" t="s">
        <v>38</v>
      </c>
      <c r="AX735" s="14" t="s">
        <v>83</v>
      </c>
      <c r="AY735" s="274" t="s">
        <v>189</v>
      </c>
    </row>
    <row r="736" s="14" customFormat="1">
      <c r="A736" s="14"/>
      <c r="B736" s="265"/>
      <c r="C736" s="266"/>
      <c r="D736" s="242" t="s">
        <v>277</v>
      </c>
      <c r="E736" s="267" t="s">
        <v>1</v>
      </c>
      <c r="F736" s="268" t="s">
        <v>1226</v>
      </c>
      <c r="G736" s="266"/>
      <c r="H736" s="267" t="s">
        <v>1</v>
      </c>
      <c r="I736" s="269"/>
      <c r="J736" s="266"/>
      <c r="K736" s="266"/>
      <c r="L736" s="270"/>
      <c r="M736" s="271"/>
      <c r="N736" s="272"/>
      <c r="O736" s="272"/>
      <c r="P736" s="272"/>
      <c r="Q736" s="272"/>
      <c r="R736" s="272"/>
      <c r="S736" s="272"/>
      <c r="T736" s="273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T736" s="274" t="s">
        <v>277</v>
      </c>
      <c r="AU736" s="274" t="s">
        <v>93</v>
      </c>
      <c r="AV736" s="14" t="s">
        <v>91</v>
      </c>
      <c r="AW736" s="14" t="s">
        <v>38</v>
      </c>
      <c r="AX736" s="14" t="s">
        <v>83</v>
      </c>
      <c r="AY736" s="274" t="s">
        <v>189</v>
      </c>
    </row>
    <row r="737" s="13" customFormat="1">
      <c r="A737" s="13"/>
      <c r="B737" s="251"/>
      <c r="C737" s="252"/>
      <c r="D737" s="242" t="s">
        <v>277</v>
      </c>
      <c r="E737" s="275" t="s">
        <v>1</v>
      </c>
      <c r="F737" s="253" t="s">
        <v>1227</v>
      </c>
      <c r="G737" s="252"/>
      <c r="H737" s="254">
        <v>47</v>
      </c>
      <c r="I737" s="255"/>
      <c r="J737" s="252"/>
      <c r="K737" s="252"/>
      <c r="L737" s="256"/>
      <c r="M737" s="257"/>
      <c r="N737" s="258"/>
      <c r="O737" s="258"/>
      <c r="P737" s="258"/>
      <c r="Q737" s="258"/>
      <c r="R737" s="258"/>
      <c r="S737" s="258"/>
      <c r="T737" s="259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T737" s="260" t="s">
        <v>277</v>
      </c>
      <c r="AU737" s="260" t="s">
        <v>93</v>
      </c>
      <c r="AV737" s="13" t="s">
        <v>93</v>
      </c>
      <c r="AW737" s="13" t="s">
        <v>38</v>
      </c>
      <c r="AX737" s="13" t="s">
        <v>83</v>
      </c>
      <c r="AY737" s="260" t="s">
        <v>189</v>
      </c>
    </row>
    <row r="738" s="13" customFormat="1">
      <c r="A738" s="13"/>
      <c r="B738" s="251"/>
      <c r="C738" s="252"/>
      <c r="D738" s="242" t="s">
        <v>277</v>
      </c>
      <c r="E738" s="275" t="s">
        <v>1</v>
      </c>
      <c r="F738" s="253" t="s">
        <v>1228</v>
      </c>
      <c r="G738" s="252"/>
      <c r="H738" s="254">
        <v>17.300000000000001</v>
      </c>
      <c r="I738" s="255"/>
      <c r="J738" s="252"/>
      <c r="K738" s="252"/>
      <c r="L738" s="256"/>
      <c r="M738" s="257"/>
      <c r="N738" s="258"/>
      <c r="O738" s="258"/>
      <c r="P738" s="258"/>
      <c r="Q738" s="258"/>
      <c r="R738" s="258"/>
      <c r="S738" s="258"/>
      <c r="T738" s="259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T738" s="260" t="s">
        <v>277</v>
      </c>
      <c r="AU738" s="260" t="s">
        <v>93</v>
      </c>
      <c r="AV738" s="13" t="s">
        <v>93</v>
      </c>
      <c r="AW738" s="13" t="s">
        <v>38</v>
      </c>
      <c r="AX738" s="13" t="s">
        <v>83</v>
      </c>
      <c r="AY738" s="260" t="s">
        <v>189</v>
      </c>
    </row>
    <row r="739" s="15" customFormat="1">
      <c r="A739" s="15"/>
      <c r="B739" s="276"/>
      <c r="C739" s="277"/>
      <c r="D739" s="242" t="s">
        <v>277</v>
      </c>
      <c r="E739" s="278" t="s">
        <v>1</v>
      </c>
      <c r="F739" s="279" t="s">
        <v>354</v>
      </c>
      <c r="G739" s="277"/>
      <c r="H739" s="280">
        <v>64.299999999999997</v>
      </c>
      <c r="I739" s="281"/>
      <c r="J739" s="277"/>
      <c r="K739" s="277"/>
      <c r="L739" s="282"/>
      <c r="M739" s="283"/>
      <c r="N739" s="284"/>
      <c r="O739" s="284"/>
      <c r="P739" s="284"/>
      <c r="Q739" s="284"/>
      <c r="R739" s="284"/>
      <c r="S739" s="284"/>
      <c r="T739" s="285"/>
      <c r="U739" s="15"/>
      <c r="V739" s="15"/>
      <c r="W739" s="15"/>
      <c r="X739" s="15"/>
      <c r="Y739" s="15"/>
      <c r="Z739" s="15"/>
      <c r="AA739" s="15"/>
      <c r="AB739" s="15"/>
      <c r="AC739" s="15"/>
      <c r="AD739" s="15"/>
      <c r="AE739" s="15"/>
      <c r="AT739" s="286" t="s">
        <v>277</v>
      </c>
      <c r="AU739" s="286" t="s">
        <v>93</v>
      </c>
      <c r="AV739" s="15" t="s">
        <v>211</v>
      </c>
      <c r="AW739" s="15" t="s">
        <v>38</v>
      </c>
      <c r="AX739" s="15" t="s">
        <v>91</v>
      </c>
      <c r="AY739" s="286" t="s">
        <v>189</v>
      </c>
    </row>
    <row r="740" s="2" customFormat="1" ht="16.5" customHeight="1">
      <c r="A740" s="40"/>
      <c r="B740" s="41"/>
      <c r="C740" s="229" t="s">
        <v>1229</v>
      </c>
      <c r="D740" s="229" t="s">
        <v>192</v>
      </c>
      <c r="E740" s="230" t="s">
        <v>1230</v>
      </c>
      <c r="F740" s="231" t="s">
        <v>1231</v>
      </c>
      <c r="G740" s="232" t="s">
        <v>262</v>
      </c>
      <c r="H740" s="233">
        <v>34.649999999999999</v>
      </c>
      <c r="I740" s="234"/>
      <c r="J740" s="235">
        <f>ROUND(I740*H740,2)</f>
        <v>0</v>
      </c>
      <c r="K740" s="231" t="s">
        <v>196</v>
      </c>
      <c r="L740" s="46"/>
      <c r="M740" s="236" t="s">
        <v>1</v>
      </c>
      <c r="N740" s="237" t="s">
        <v>48</v>
      </c>
      <c r="O740" s="93"/>
      <c r="P740" s="238">
        <f>O740*H740</f>
        <v>0</v>
      </c>
      <c r="Q740" s="238">
        <v>0.01355</v>
      </c>
      <c r="R740" s="238">
        <f>Q740*H740</f>
        <v>0.46950749999999997</v>
      </c>
      <c r="S740" s="238">
        <v>0</v>
      </c>
      <c r="T740" s="239">
        <f>S740*H740</f>
        <v>0</v>
      </c>
      <c r="U740" s="40"/>
      <c r="V740" s="40"/>
      <c r="W740" s="40"/>
      <c r="X740" s="40"/>
      <c r="Y740" s="40"/>
      <c r="Z740" s="40"/>
      <c r="AA740" s="40"/>
      <c r="AB740" s="40"/>
      <c r="AC740" s="40"/>
      <c r="AD740" s="40"/>
      <c r="AE740" s="40"/>
      <c r="AR740" s="240" t="s">
        <v>407</v>
      </c>
      <c r="AT740" s="240" t="s">
        <v>192</v>
      </c>
      <c r="AU740" s="240" t="s">
        <v>93</v>
      </c>
      <c r="AY740" s="18" t="s">
        <v>189</v>
      </c>
      <c r="BE740" s="241">
        <f>IF(N740="základní",J740,0)</f>
        <v>0</v>
      </c>
      <c r="BF740" s="241">
        <f>IF(N740="snížená",J740,0)</f>
        <v>0</v>
      </c>
      <c r="BG740" s="241">
        <f>IF(N740="zákl. přenesená",J740,0)</f>
        <v>0</v>
      </c>
      <c r="BH740" s="241">
        <f>IF(N740="sníž. přenesená",J740,0)</f>
        <v>0</v>
      </c>
      <c r="BI740" s="241">
        <f>IF(N740="nulová",J740,0)</f>
        <v>0</v>
      </c>
      <c r="BJ740" s="18" t="s">
        <v>91</v>
      </c>
      <c r="BK740" s="241">
        <f>ROUND(I740*H740,2)</f>
        <v>0</v>
      </c>
      <c r="BL740" s="18" t="s">
        <v>407</v>
      </c>
      <c r="BM740" s="240" t="s">
        <v>1232</v>
      </c>
    </row>
    <row r="741" s="14" customFormat="1">
      <c r="A741" s="14"/>
      <c r="B741" s="265"/>
      <c r="C741" s="266"/>
      <c r="D741" s="242" t="s">
        <v>277</v>
      </c>
      <c r="E741" s="267" t="s">
        <v>1</v>
      </c>
      <c r="F741" s="268" t="s">
        <v>482</v>
      </c>
      <c r="G741" s="266"/>
      <c r="H741" s="267" t="s">
        <v>1</v>
      </c>
      <c r="I741" s="269"/>
      <c r="J741" s="266"/>
      <c r="K741" s="266"/>
      <c r="L741" s="270"/>
      <c r="M741" s="271"/>
      <c r="N741" s="272"/>
      <c r="O741" s="272"/>
      <c r="P741" s="272"/>
      <c r="Q741" s="272"/>
      <c r="R741" s="272"/>
      <c r="S741" s="272"/>
      <c r="T741" s="273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T741" s="274" t="s">
        <v>277</v>
      </c>
      <c r="AU741" s="274" t="s">
        <v>93</v>
      </c>
      <c r="AV741" s="14" t="s">
        <v>91</v>
      </c>
      <c r="AW741" s="14" t="s">
        <v>38</v>
      </c>
      <c r="AX741" s="14" t="s">
        <v>83</v>
      </c>
      <c r="AY741" s="274" t="s">
        <v>189</v>
      </c>
    </row>
    <row r="742" s="13" customFormat="1">
      <c r="A742" s="13"/>
      <c r="B742" s="251"/>
      <c r="C742" s="252"/>
      <c r="D742" s="242" t="s">
        <v>277</v>
      </c>
      <c r="E742" s="275" t="s">
        <v>1</v>
      </c>
      <c r="F742" s="253" t="s">
        <v>1233</v>
      </c>
      <c r="G742" s="252"/>
      <c r="H742" s="254">
        <v>34.649999999999999</v>
      </c>
      <c r="I742" s="255"/>
      <c r="J742" s="252"/>
      <c r="K742" s="252"/>
      <c r="L742" s="256"/>
      <c r="M742" s="257"/>
      <c r="N742" s="258"/>
      <c r="O742" s="258"/>
      <c r="P742" s="258"/>
      <c r="Q742" s="258"/>
      <c r="R742" s="258"/>
      <c r="S742" s="258"/>
      <c r="T742" s="259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T742" s="260" t="s">
        <v>277</v>
      </c>
      <c r="AU742" s="260" t="s">
        <v>93</v>
      </c>
      <c r="AV742" s="13" t="s">
        <v>93</v>
      </c>
      <c r="AW742" s="13" t="s">
        <v>38</v>
      </c>
      <c r="AX742" s="13" t="s">
        <v>83</v>
      </c>
      <c r="AY742" s="260" t="s">
        <v>189</v>
      </c>
    </row>
    <row r="743" s="15" customFormat="1">
      <c r="A743" s="15"/>
      <c r="B743" s="276"/>
      <c r="C743" s="277"/>
      <c r="D743" s="242" t="s">
        <v>277</v>
      </c>
      <c r="E743" s="278" t="s">
        <v>1</v>
      </c>
      <c r="F743" s="279" t="s">
        <v>354</v>
      </c>
      <c r="G743" s="277"/>
      <c r="H743" s="280">
        <v>34.649999999999999</v>
      </c>
      <c r="I743" s="281"/>
      <c r="J743" s="277"/>
      <c r="K743" s="277"/>
      <c r="L743" s="282"/>
      <c r="M743" s="283"/>
      <c r="N743" s="284"/>
      <c r="O743" s="284"/>
      <c r="P743" s="284"/>
      <c r="Q743" s="284"/>
      <c r="R743" s="284"/>
      <c r="S743" s="284"/>
      <c r="T743" s="285"/>
      <c r="U743" s="15"/>
      <c r="V743" s="15"/>
      <c r="W743" s="15"/>
      <c r="X743" s="15"/>
      <c r="Y743" s="15"/>
      <c r="Z743" s="15"/>
      <c r="AA743" s="15"/>
      <c r="AB743" s="15"/>
      <c r="AC743" s="15"/>
      <c r="AD743" s="15"/>
      <c r="AE743" s="15"/>
      <c r="AT743" s="286" t="s">
        <v>277</v>
      </c>
      <c r="AU743" s="286" t="s">
        <v>93</v>
      </c>
      <c r="AV743" s="15" t="s">
        <v>211</v>
      </c>
      <c r="AW743" s="15" t="s">
        <v>38</v>
      </c>
      <c r="AX743" s="15" t="s">
        <v>91</v>
      </c>
      <c r="AY743" s="286" t="s">
        <v>189</v>
      </c>
    </row>
    <row r="744" s="2" customFormat="1" ht="16.5" customHeight="1">
      <c r="A744" s="40"/>
      <c r="B744" s="41"/>
      <c r="C744" s="229" t="s">
        <v>1234</v>
      </c>
      <c r="D744" s="229" t="s">
        <v>192</v>
      </c>
      <c r="E744" s="230" t="s">
        <v>1235</v>
      </c>
      <c r="F744" s="231" t="s">
        <v>1236</v>
      </c>
      <c r="G744" s="232" t="s">
        <v>262</v>
      </c>
      <c r="H744" s="233">
        <v>87.799999999999997</v>
      </c>
      <c r="I744" s="234"/>
      <c r="J744" s="235">
        <f>ROUND(I744*H744,2)</f>
        <v>0</v>
      </c>
      <c r="K744" s="231" t="s">
        <v>196</v>
      </c>
      <c r="L744" s="46"/>
      <c r="M744" s="236" t="s">
        <v>1</v>
      </c>
      <c r="N744" s="237" t="s">
        <v>48</v>
      </c>
      <c r="O744" s="93"/>
      <c r="P744" s="238">
        <f>O744*H744</f>
        <v>0</v>
      </c>
      <c r="Q744" s="238">
        <v>0.01379</v>
      </c>
      <c r="R744" s="238">
        <f>Q744*H744</f>
        <v>1.2107619999999999</v>
      </c>
      <c r="S744" s="238">
        <v>0</v>
      </c>
      <c r="T744" s="239">
        <f>S744*H744</f>
        <v>0</v>
      </c>
      <c r="U744" s="40"/>
      <c r="V744" s="40"/>
      <c r="W744" s="40"/>
      <c r="X744" s="40"/>
      <c r="Y744" s="40"/>
      <c r="Z744" s="40"/>
      <c r="AA744" s="40"/>
      <c r="AB744" s="40"/>
      <c r="AC744" s="40"/>
      <c r="AD744" s="40"/>
      <c r="AE744" s="40"/>
      <c r="AR744" s="240" t="s">
        <v>407</v>
      </c>
      <c r="AT744" s="240" t="s">
        <v>192</v>
      </c>
      <c r="AU744" s="240" t="s">
        <v>93</v>
      </c>
      <c r="AY744" s="18" t="s">
        <v>189</v>
      </c>
      <c r="BE744" s="241">
        <f>IF(N744="základní",J744,0)</f>
        <v>0</v>
      </c>
      <c r="BF744" s="241">
        <f>IF(N744="snížená",J744,0)</f>
        <v>0</v>
      </c>
      <c r="BG744" s="241">
        <f>IF(N744="zákl. přenesená",J744,0)</f>
        <v>0</v>
      </c>
      <c r="BH744" s="241">
        <f>IF(N744="sníž. přenesená",J744,0)</f>
        <v>0</v>
      </c>
      <c r="BI744" s="241">
        <f>IF(N744="nulová",J744,0)</f>
        <v>0</v>
      </c>
      <c r="BJ744" s="18" t="s">
        <v>91</v>
      </c>
      <c r="BK744" s="241">
        <f>ROUND(I744*H744,2)</f>
        <v>0</v>
      </c>
      <c r="BL744" s="18" t="s">
        <v>407</v>
      </c>
      <c r="BM744" s="240" t="s">
        <v>1237</v>
      </c>
    </row>
    <row r="745" s="14" customFormat="1">
      <c r="A745" s="14"/>
      <c r="B745" s="265"/>
      <c r="C745" s="266"/>
      <c r="D745" s="242" t="s">
        <v>277</v>
      </c>
      <c r="E745" s="267" t="s">
        <v>1</v>
      </c>
      <c r="F745" s="268" t="s">
        <v>749</v>
      </c>
      <c r="G745" s="266"/>
      <c r="H745" s="267" t="s">
        <v>1</v>
      </c>
      <c r="I745" s="269"/>
      <c r="J745" s="266"/>
      <c r="K745" s="266"/>
      <c r="L745" s="270"/>
      <c r="M745" s="271"/>
      <c r="N745" s="272"/>
      <c r="O745" s="272"/>
      <c r="P745" s="272"/>
      <c r="Q745" s="272"/>
      <c r="R745" s="272"/>
      <c r="S745" s="272"/>
      <c r="T745" s="273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T745" s="274" t="s">
        <v>277</v>
      </c>
      <c r="AU745" s="274" t="s">
        <v>93</v>
      </c>
      <c r="AV745" s="14" t="s">
        <v>91</v>
      </c>
      <c r="AW745" s="14" t="s">
        <v>38</v>
      </c>
      <c r="AX745" s="14" t="s">
        <v>83</v>
      </c>
      <c r="AY745" s="274" t="s">
        <v>189</v>
      </c>
    </row>
    <row r="746" s="14" customFormat="1">
      <c r="A746" s="14"/>
      <c r="B746" s="265"/>
      <c r="C746" s="266"/>
      <c r="D746" s="242" t="s">
        <v>277</v>
      </c>
      <c r="E746" s="267" t="s">
        <v>1</v>
      </c>
      <c r="F746" s="268" t="s">
        <v>1238</v>
      </c>
      <c r="G746" s="266"/>
      <c r="H746" s="267" t="s">
        <v>1</v>
      </c>
      <c r="I746" s="269"/>
      <c r="J746" s="266"/>
      <c r="K746" s="266"/>
      <c r="L746" s="270"/>
      <c r="M746" s="271"/>
      <c r="N746" s="272"/>
      <c r="O746" s="272"/>
      <c r="P746" s="272"/>
      <c r="Q746" s="272"/>
      <c r="R746" s="272"/>
      <c r="S746" s="272"/>
      <c r="T746" s="273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  <c r="AT746" s="274" t="s">
        <v>277</v>
      </c>
      <c r="AU746" s="274" t="s">
        <v>93</v>
      </c>
      <c r="AV746" s="14" t="s">
        <v>91</v>
      </c>
      <c r="AW746" s="14" t="s">
        <v>38</v>
      </c>
      <c r="AX746" s="14" t="s">
        <v>83</v>
      </c>
      <c r="AY746" s="274" t="s">
        <v>189</v>
      </c>
    </row>
    <row r="747" s="13" customFormat="1">
      <c r="A747" s="13"/>
      <c r="B747" s="251"/>
      <c r="C747" s="252"/>
      <c r="D747" s="242" t="s">
        <v>277</v>
      </c>
      <c r="E747" s="275" t="s">
        <v>1</v>
      </c>
      <c r="F747" s="253" t="s">
        <v>1239</v>
      </c>
      <c r="G747" s="252"/>
      <c r="H747" s="254">
        <v>31</v>
      </c>
      <c r="I747" s="255"/>
      <c r="J747" s="252"/>
      <c r="K747" s="252"/>
      <c r="L747" s="256"/>
      <c r="M747" s="257"/>
      <c r="N747" s="258"/>
      <c r="O747" s="258"/>
      <c r="P747" s="258"/>
      <c r="Q747" s="258"/>
      <c r="R747" s="258"/>
      <c r="S747" s="258"/>
      <c r="T747" s="259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T747" s="260" t="s">
        <v>277</v>
      </c>
      <c r="AU747" s="260" t="s">
        <v>93</v>
      </c>
      <c r="AV747" s="13" t="s">
        <v>93</v>
      </c>
      <c r="AW747" s="13" t="s">
        <v>38</v>
      </c>
      <c r="AX747" s="13" t="s">
        <v>83</v>
      </c>
      <c r="AY747" s="260" t="s">
        <v>189</v>
      </c>
    </row>
    <row r="748" s="13" customFormat="1">
      <c r="A748" s="13"/>
      <c r="B748" s="251"/>
      <c r="C748" s="252"/>
      <c r="D748" s="242" t="s">
        <v>277</v>
      </c>
      <c r="E748" s="275" t="s">
        <v>1</v>
      </c>
      <c r="F748" s="253" t="s">
        <v>1240</v>
      </c>
      <c r="G748" s="252"/>
      <c r="H748" s="254">
        <v>56.799999999999997</v>
      </c>
      <c r="I748" s="255"/>
      <c r="J748" s="252"/>
      <c r="K748" s="252"/>
      <c r="L748" s="256"/>
      <c r="M748" s="257"/>
      <c r="N748" s="258"/>
      <c r="O748" s="258"/>
      <c r="P748" s="258"/>
      <c r="Q748" s="258"/>
      <c r="R748" s="258"/>
      <c r="S748" s="258"/>
      <c r="T748" s="259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T748" s="260" t="s">
        <v>277</v>
      </c>
      <c r="AU748" s="260" t="s">
        <v>93</v>
      </c>
      <c r="AV748" s="13" t="s">
        <v>93</v>
      </c>
      <c r="AW748" s="13" t="s">
        <v>38</v>
      </c>
      <c r="AX748" s="13" t="s">
        <v>83</v>
      </c>
      <c r="AY748" s="260" t="s">
        <v>189</v>
      </c>
    </row>
    <row r="749" s="15" customFormat="1">
      <c r="A749" s="15"/>
      <c r="B749" s="276"/>
      <c r="C749" s="277"/>
      <c r="D749" s="242" t="s">
        <v>277</v>
      </c>
      <c r="E749" s="278" t="s">
        <v>1</v>
      </c>
      <c r="F749" s="279" t="s">
        <v>354</v>
      </c>
      <c r="G749" s="277"/>
      <c r="H749" s="280">
        <v>87.799999999999997</v>
      </c>
      <c r="I749" s="281"/>
      <c r="J749" s="277"/>
      <c r="K749" s="277"/>
      <c r="L749" s="282"/>
      <c r="M749" s="283"/>
      <c r="N749" s="284"/>
      <c r="O749" s="284"/>
      <c r="P749" s="284"/>
      <c r="Q749" s="284"/>
      <c r="R749" s="284"/>
      <c r="S749" s="284"/>
      <c r="T749" s="285"/>
      <c r="U749" s="15"/>
      <c r="V749" s="15"/>
      <c r="W749" s="15"/>
      <c r="X749" s="15"/>
      <c r="Y749" s="15"/>
      <c r="Z749" s="15"/>
      <c r="AA749" s="15"/>
      <c r="AB749" s="15"/>
      <c r="AC749" s="15"/>
      <c r="AD749" s="15"/>
      <c r="AE749" s="15"/>
      <c r="AT749" s="286" t="s">
        <v>277</v>
      </c>
      <c r="AU749" s="286" t="s">
        <v>93</v>
      </c>
      <c r="AV749" s="15" t="s">
        <v>211</v>
      </c>
      <c r="AW749" s="15" t="s">
        <v>38</v>
      </c>
      <c r="AX749" s="15" t="s">
        <v>91</v>
      </c>
      <c r="AY749" s="286" t="s">
        <v>189</v>
      </c>
    </row>
    <row r="750" s="2" customFormat="1" ht="16.5" customHeight="1">
      <c r="A750" s="40"/>
      <c r="B750" s="41"/>
      <c r="C750" s="229" t="s">
        <v>1241</v>
      </c>
      <c r="D750" s="229" t="s">
        <v>192</v>
      </c>
      <c r="E750" s="230" t="s">
        <v>1242</v>
      </c>
      <c r="F750" s="231" t="s">
        <v>1243</v>
      </c>
      <c r="G750" s="232" t="s">
        <v>262</v>
      </c>
      <c r="H750" s="233">
        <v>87.799999999999997</v>
      </c>
      <c r="I750" s="234"/>
      <c r="J750" s="235">
        <f>ROUND(I750*H750,2)</f>
        <v>0</v>
      </c>
      <c r="K750" s="231" t="s">
        <v>196</v>
      </c>
      <c r="L750" s="46"/>
      <c r="M750" s="236" t="s">
        <v>1</v>
      </c>
      <c r="N750" s="237" t="s">
        <v>48</v>
      </c>
      <c r="O750" s="93"/>
      <c r="P750" s="238">
        <f>O750*H750</f>
        <v>0</v>
      </c>
      <c r="Q750" s="238">
        <v>0.00010000000000000001</v>
      </c>
      <c r="R750" s="238">
        <f>Q750*H750</f>
        <v>0.0087799999999999996</v>
      </c>
      <c r="S750" s="238">
        <v>0</v>
      </c>
      <c r="T750" s="239">
        <f>S750*H750</f>
        <v>0</v>
      </c>
      <c r="U750" s="40"/>
      <c r="V750" s="40"/>
      <c r="W750" s="40"/>
      <c r="X750" s="40"/>
      <c r="Y750" s="40"/>
      <c r="Z750" s="40"/>
      <c r="AA750" s="40"/>
      <c r="AB750" s="40"/>
      <c r="AC750" s="40"/>
      <c r="AD750" s="40"/>
      <c r="AE750" s="40"/>
      <c r="AR750" s="240" t="s">
        <v>407</v>
      </c>
      <c r="AT750" s="240" t="s">
        <v>192</v>
      </c>
      <c r="AU750" s="240" t="s">
        <v>93</v>
      </c>
      <c r="AY750" s="18" t="s">
        <v>189</v>
      </c>
      <c r="BE750" s="241">
        <f>IF(N750="základní",J750,0)</f>
        <v>0</v>
      </c>
      <c r="BF750" s="241">
        <f>IF(N750="snížená",J750,0)</f>
        <v>0</v>
      </c>
      <c r="BG750" s="241">
        <f>IF(N750="zákl. přenesená",J750,0)</f>
        <v>0</v>
      </c>
      <c r="BH750" s="241">
        <f>IF(N750="sníž. přenesená",J750,0)</f>
        <v>0</v>
      </c>
      <c r="BI750" s="241">
        <f>IF(N750="nulová",J750,0)</f>
        <v>0</v>
      </c>
      <c r="BJ750" s="18" t="s">
        <v>91</v>
      </c>
      <c r="BK750" s="241">
        <f>ROUND(I750*H750,2)</f>
        <v>0</v>
      </c>
      <c r="BL750" s="18" t="s">
        <v>407</v>
      </c>
      <c r="BM750" s="240" t="s">
        <v>1244</v>
      </c>
    </row>
    <row r="751" s="2" customFormat="1" ht="16.5" customHeight="1">
      <c r="A751" s="40"/>
      <c r="B751" s="41"/>
      <c r="C751" s="229" t="s">
        <v>1245</v>
      </c>
      <c r="D751" s="229" t="s">
        <v>192</v>
      </c>
      <c r="E751" s="230" t="s">
        <v>1246</v>
      </c>
      <c r="F751" s="231" t="s">
        <v>1247</v>
      </c>
      <c r="G751" s="232" t="s">
        <v>262</v>
      </c>
      <c r="H751" s="233">
        <v>87.799999999999997</v>
      </c>
      <c r="I751" s="234"/>
      <c r="J751" s="235">
        <f>ROUND(I751*H751,2)</f>
        <v>0</v>
      </c>
      <c r="K751" s="231" t="s">
        <v>196</v>
      </c>
      <c r="L751" s="46"/>
      <c r="M751" s="236" t="s">
        <v>1</v>
      </c>
      <c r="N751" s="237" t="s">
        <v>48</v>
      </c>
      <c r="O751" s="93"/>
      <c r="P751" s="238">
        <f>O751*H751</f>
        <v>0</v>
      </c>
      <c r="Q751" s="238">
        <v>0.00069999999999999999</v>
      </c>
      <c r="R751" s="238">
        <f>Q751*H751</f>
        <v>0.061460000000000001</v>
      </c>
      <c r="S751" s="238">
        <v>0</v>
      </c>
      <c r="T751" s="239">
        <f>S751*H751</f>
        <v>0</v>
      </c>
      <c r="U751" s="40"/>
      <c r="V751" s="40"/>
      <c r="W751" s="40"/>
      <c r="X751" s="40"/>
      <c r="Y751" s="40"/>
      <c r="Z751" s="40"/>
      <c r="AA751" s="40"/>
      <c r="AB751" s="40"/>
      <c r="AC751" s="40"/>
      <c r="AD751" s="40"/>
      <c r="AE751" s="40"/>
      <c r="AR751" s="240" t="s">
        <v>407</v>
      </c>
      <c r="AT751" s="240" t="s">
        <v>192</v>
      </c>
      <c r="AU751" s="240" t="s">
        <v>93</v>
      </c>
      <c r="AY751" s="18" t="s">
        <v>189</v>
      </c>
      <c r="BE751" s="241">
        <f>IF(N751="základní",J751,0)</f>
        <v>0</v>
      </c>
      <c r="BF751" s="241">
        <f>IF(N751="snížená",J751,0)</f>
        <v>0</v>
      </c>
      <c r="BG751" s="241">
        <f>IF(N751="zákl. přenesená",J751,0)</f>
        <v>0</v>
      </c>
      <c r="BH751" s="241">
        <f>IF(N751="sníž. přenesená",J751,0)</f>
        <v>0</v>
      </c>
      <c r="BI751" s="241">
        <f>IF(N751="nulová",J751,0)</f>
        <v>0</v>
      </c>
      <c r="BJ751" s="18" t="s">
        <v>91</v>
      </c>
      <c r="BK751" s="241">
        <f>ROUND(I751*H751,2)</f>
        <v>0</v>
      </c>
      <c r="BL751" s="18" t="s">
        <v>407</v>
      </c>
      <c r="BM751" s="240" t="s">
        <v>1248</v>
      </c>
    </row>
    <row r="752" s="2" customFormat="1" ht="33" customHeight="1">
      <c r="A752" s="40"/>
      <c r="B752" s="41"/>
      <c r="C752" s="229" t="s">
        <v>1249</v>
      </c>
      <c r="D752" s="229" t="s">
        <v>192</v>
      </c>
      <c r="E752" s="230" t="s">
        <v>1250</v>
      </c>
      <c r="F752" s="231" t="s">
        <v>1251</v>
      </c>
      <c r="G752" s="232" t="s">
        <v>262</v>
      </c>
      <c r="H752" s="233">
        <v>87.799999999999997</v>
      </c>
      <c r="I752" s="234"/>
      <c r="J752" s="235">
        <f>ROUND(I752*H752,2)</f>
        <v>0</v>
      </c>
      <c r="K752" s="231" t="s">
        <v>303</v>
      </c>
      <c r="L752" s="46"/>
      <c r="M752" s="236" t="s">
        <v>1</v>
      </c>
      <c r="N752" s="237" t="s">
        <v>48</v>
      </c>
      <c r="O752" s="93"/>
      <c r="P752" s="238">
        <f>O752*H752</f>
        <v>0</v>
      </c>
      <c r="Q752" s="238">
        <v>0</v>
      </c>
      <c r="R752" s="238">
        <f>Q752*H752</f>
        <v>0</v>
      </c>
      <c r="S752" s="238">
        <v>0</v>
      </c>
      <c r="T752" s="239">
        <f>S752*H752</f>
        <v>0</v>
      </c>
      <c r="U752" s="40"/>
      <c r="V752" s="40"/>
      <c r="W752" s="40"/>
      <c r="X752" s="40"/>
      <c r="Y752" s="40"/>
      <c r="Z752" s="40"/>
      <c r="AA752" s="40"/>
      <c r="AB752" s="40"/>
      <c r="AC752" s="40"/>
      <c r="AD752" s="40"/>
      <c r="AE752" s="40"/>
      <c r="AR752" s="240" t="s">
        <v>407</v>
      </c>
      <c r="AT752" s="240" t="s">
        <v>192</v>
      </c>
      <c r="AU752" s="240" t="s">
        <v>93</v>
      </c>
      <c r="AY752" s="18" t="s">
        <v>189</v>
      </c>
      <c r="BE752" s="241">
        <f>IF(N752="základní",J752,0)</f>
        <v>0</v>
      </c>
      <c r="BF752" s="241">
        <f>IF(N752="snížená",J752,0)</f>
        <v>0</v>
      </c>
      <c r="BG752" s="241">
        <f>IF(N752="zákl. přenesená",J752,0)</f>
        <v>0</v>
      </c>
      <c r="BH752" s="241">
        <f>IF(N752="sníž. přenesená",J752,0)</f>
        <v>0</v>
      </c>
      <c r="BI752" s="241">
        <f>IF(N752="nulová",J752,0)</f>
        <v>0</v>
      </c>
      <c r="BJ752" s="18" t="s">
        <v>91</v>
      </c>
      <c r="BK752" s="241">
        <f>ROUND(I752*H752,2)</f>
        <v>0</v>
      </c>
      <c r="BL752" s="18" t="s">
        <v>407</v>
      </c>
      <c r="BM752" s="240" t="s">
        <v>1252</v>
      </c>
    </row>
    <row r="753" s="2" customFormat="1">
      <c r="A753" s="40"/>
      <c r="B753" s="41"/>
      <c r="C753" s="42"/>
      <c r="D753" s="242" t="s">
        <v>199</v>
      </c>
      <c r="E753" s="42"/>
      <c r="F753" s="243" t="s">
        <v>1253</v>
      </c>
      <c r="G753" s="42"/>
      <c r="H753" s="42"/>
      <c r="I753" s="244"/>
      <c r="J753" s="42"/>
      <c r="K753" s="42"/>
      <c r="L753" s="46"/>
      <c r="M753" s="245"/>
      <c r="N753" s="246"/>
      <c r="O753" s="93"/>
      <c r="P753" s="93"/>
      <c r="Q753" s="93"/>
      <c r="R753" s="93"/>
      <c r="S753" s="93"/>
      <c r="T753" s="94"/>
      <c r="U753" s="40"/>
      <c r="V753" s="40"/>
      <c r="W753" s="40"/>
      <c r="X753" s="40"/>
      <c r="Y753" s="40"/>
      <c r="Z753" s="40"/>
      <c r="AA753" s="40"/>
      <c r="AB753" s="40"/>
      <c r="AC753" s="40"/>
      <c r="AD753" s="40"/>
      <c r="AE753" s="40"/>
      <c r="AT753" s="18" t="s">
        <v>199</v>
      </c>
      <c r="AU753" s="18" t="s">
        <v>93</v>
      </c>
    </row>
    <row r="754" s="14" customFormat="1">
      <c r="A754" s="14"/>
      <c r="B754" s="265"/>
      <c r="C754" s="266"/>
      <c r="D754" s="242" t="s">
        <v>277</v>
      </c>
      <c r="E754" s="267" t="s">
        <v>1</v>
      </c>
      <c r="F754" s="268" t="s">
        <v>1254</v>
      </c>
      <c r="G754" s="266"/>
      <c r="H754" s="267" t="s">
        <v>1</v>
      </c>
      <c r="I754" s="269"/>
      <c r="J754" s="266"/>
      <c r="K754" s="266"/>
      <c r="L754" s="270"/>
      <c r="M754" s="271"/>
      <c r="N754" s="272"/>
      <c r="O754" s="272"/>
      <c r="P754" s="272"/>
      <c r="Q754" s="272"/>
      <c r="R754" s="272"/>
      <c r="S754" s="272"/>
      <c r="T754" s="273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T754" s="274" t="s">
        <v>277</v>
      </c>
      <c r="AU754" s="274" t="s">
        <v>93</v>
      </c>
      <c r="AV754" s="14" t="s">
        <v>91</v>
      </c>
      <c r="AW754" s="14" t="s">
        <v>38</v>
      </c>
      <c r="AX754" s="14" t="s">
        <v>83</v>
      </c>
      <c r="AY754" s="274" t="s">
        <v>189</v>
      </c>
    </row>
    <row r="755" s="13" customFormat="1">
      <c r="A755" s="13"/>
      <c r="B755" s="251"/>
      <c r="C755" s="252"/>
      <c r="D755" s="242" t="s">
        <v>277</v>
      </c>
      <c r="E755" s="275" t="s">
        <v>1</v>
      </c>
      <c r="F755" s="253" t="s">
        <v>1255</v>
      </c>
      <c r="G755" s="252"/>
      <c r="H755" s="254">
        <v>87.799999999999997</v>
      </c>
      <c r="I755" s="255"/>
      <c r="J755" s="252"/>
      <c r="K755" s="252"/>
      <c r="L755" s="256"/>
      <c r="M755" s="257"/>
      <c r="N755" s="258"/>
      <c r="O755" s="258"/>
      <c r="P755" s="258"/>
      <c r="Q755" s="258"/>
      <c r="R755" s="258"/>
      <c r="S755" s="258"/>
      <c r="T755" s="259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T755" s="260" t="s">
        <v>277</v>
      </c>
      <c r="AU755" s="260" t="s">
        <v>93</v>
      </c>
      <c r="AV755" s="13" t="s">
        <v>93</v>
      </c>
      <c r="AW755" s="13" t="s">
        <v>38</v>
      </c>
      <c r="AX755" s="13" t="s">
        <v>83</v>
      </c>
      <c r="AY755" s="260" t="s">
        <v>189</v>
      </c>
    </row>
    <row r="756" s="15" customFormat="1">
      <c r="A756" s="15"/>
      <c r="B756" s="276"/>
      <c r="C756" s="277"/>
      <c r="D756" s="242" t="s">
        <v>277</v>
      </c>
      <c r="E756" s="278" t="s">
        <v>1</v>
      </c>
      <c r="F756" s="279" t="s">
        <v>354</v>
      </c>
      <c r="G756" s="277"/>
      <c r="H756" s="280">
        <v>87.799999999999997</v>
      </c>
      <c r="I756" s="281"/>
      <c r="J756" s="277"/>
      <c r="K756" s="277"/>
      <c r="L756" s="282"/>
      <c r="M756" s="283"/>
      <c r="N756" s="284"/>
      <c r="O756" s="284"/>
      <c r="P756" s="284"/>
      <c r="Q756" s="284"/>
      <c r="R756" s="284"/>
      <c r="S756" s="284"/>
      <c r="T756" s="285"/>
      <c r="U756" s="15"/>
      <c r="V756" s="15"/>
      <c r="W756" s="15"/>
      <c r="X756" s="15"/>
      <c r="Y756" s="15"/>
      <c r="Z756" s="15"/>
      <c r="AA756" s="15"/>
      <c r="AB756" s="15"/>
      <c r="AC756" s="15"/>
      <c r="AD756" s="15"/>
      <c r="AE756" s="15"/>
      <c r="AT756" s="286" t="s">
        <v>277</v>
      </c>
      <c r="AU756" s="286" t="s">
        <v>93</v>
      </c>
      <c r="AV756" s="15" t="s">
        <v>211</v>
      </c>
      <c r="AW756" s="15" t="s">
        <v>38</v>
      </c>
      <c r="AX756" s="15" t="s">
        <v>91</v>
      </c>
      <c r="AY756" s="286" t="s">
        <v>189</v>
      </c>
    </row>
    <row r="757" s="2" customFormat="1" ht="16.5" customHeight="1">
      <c r="A757" s="40"/>
      <c r="B757" s="41"/>
      <c r="C757" s="229" t="s">
        <v>1256</v>
      </c>
      <c r="D757" s="229" t="s">
        <v>192</v>
      </c>
      <c r="E757" s="230" t="s">
        <v>1257</v>
      </c>
      <c r="F757" s="231" t="s">
        <v>1258</v>
      </c>
      <c r="G757" s="232" t="s">
        <v>1020</v>
      </c>
      <c r="H757" s="308"/>
      <c r="I757" s="234"/>
      <c r="J757" s="235">
        <f>ROUND(I757*H757,2)</f>
        <v>0</v>
      </c>
      <c r="K757" s="231" t="s">
        <v>196</v>
      </c>
      <c r="L757" s="46"/>
      <c r="M757" s="236" t="s">
        <v>1</v>
      </c>
      <c r="N757" s="237" t="s">
        <v>48</v>
      </c>
      <c r="O757" s="93"/>
      <c r="P757" s="238">
        <f>O757*H757</f>
        <v>0</v>
      </c>
      <c r="Q757" s="238">
        <v>0</v>
      </c>
      <c r="R757" s="238">
        <f>Q757*H757</f>
        <v>0</v>
      </c>
      <c r="S757" s="238">
        <v>0</v>
      </c>
      <c r="T757" s="239">
        <f>S757*H757</f>
        <v>0</v>
      </c>
      <c r="U757" s="40"/>
      <c r="V757" s="40"/>
      <c r="W757" s="40"/>
      <c r="X757" s="40"/>
      <c r="Y757" s="40"/>
      <c r="Z757" s="40"/>
      <c r="AA757" s="40"/>
      <c r="AB757" s="40"/>
      <c r="AC757" s="40"/>
      <c r="AD757" s="40"/>
      <c r="AE757" s="40"/>
      <c r="AR757" s="240" t="s">
        <v>407</v>
      </c>
      <c r="AT757" s="240" t="s">
        <v>192</v>
      </c>
      <c r="AU757" s="240" t="s">
        <v>93</v>
      </c>
      <c r="AY757" s="18" t="s">
        <v>189</v>
      </c>
      <c r="BE757" s="241">
        <f>IF(N757="základní",J757,0)</f>
        <v>0</v>
      </c>
      <c r="BF757" s="241">
        <f>IF(N757="snížená",J757,0)</f>
        <v>0</v>
      </c>
      <c r="BG757" s="241">
        <f>IF(N757="zákl. přenesená",J757,0)</f>
        <v>0</v>
      </c>
      <c r="BH757" s="241">
        <f>IF(N757="sníž. přenesená",J757,0)</f>
        <v>0</v>
      </c>
      <c r="BI757" s="241">
        <f>IF(N757="nulová",J757,0)</f>
        <v>0</v>
      </c>
      <c r="BJ757" s="18" t="s">
        <v>91</v>
      </c>
      <c r="BK757" s="241">
        <f>ROUND(I757*H757,2)</f>
        <v>0</v>
      </c>
      <c r="BL757" s="18" t="s">
        <v>407</v>
      </c>
      <c r="BM757" s="240" t="s">
        <v>1259</v>
      </c>
    </row>
    <row r="758" s="12" customFormat="1" ht="22.8" customHeight="1">
      <c r="A758" s="12"/>
      <c r="B758" s="213"/>
      <c r="C758" s="214"/>
      <c r="D758" s="215" t="s">
        <v>82</v>
      </c>
      <c r="E758" s="227" t="s">
        <v>1260</v>
      </c>
      <c r="F758" s="227" t="s">
        <v>1261</v>
      </c>
      <c r="G758" s="214"/>
      <c r="H758" s="214"/>
      <c r="I758" s="217"/>
      <c r="J758" s="228">
        <f>BK758</f>
        <v>0</v>
      </c>
      <c r="K758" s="214"/>
      <c r="L758" s="219"/>
      <c r="M758" s="220"/>
      <c r="N758" s="221"/>
      <c r="O758" s="221"/>
      <c r="P758" s="222">
        <f>SUM(P759:P773)</f>
        <v>0</v>
      </c>
      <c r="Q758" s="221"/>
      <c r="R758" s="222">
        <f>SUM(R759:R773)</f>
        <v>0</v>
      </c>
      <c r="S758" s="221"/>
      <c r="T758" s="223">
        <f>SUM(T759:T773)</f>
        <v>0</v>
      </c>
      <c r="U758" s="12"/>
      <c r="V758" s="12"/>
      <c r="W758" s="12"/>
      <c r="X758" s="12"/>
      <c r="Y758" s="12"/>
      <c r="Z758" s="12"/>
      <c r="AA758" s="12"/>
      <c r="AB758" s="12"/>
      <c r="AC758" s="12"/>
      <c r="AD758" s="12"/>
      <c r="AE758" s="12"/>
      <c r="AR758" s="224" t="s">
        <v>93</v>
      </c>
      <c r="AT758" s="225" t="s">
        <v>82</v>
      </c>
      <c r="AU758" s="225" t="s">
        <v>91</v>
      </c>
      <c r="AY758" s="224" t="s">
        <v>189</v>
      </c>
      <c r="BK758" s="226">
        <f>SUM(BK759:BK773)</f>
        <v>0</v>
      </c>
    </row>
    <row r="759" s="2" customFormat="1" ht="16.5" customHeight="1">
      <c r="A759" s="40"/>
      <c r="B759" s="41"/>
      <c r="C759" s="229" t="s">
        <v>1262</v>
      </c>
      <c r="D759" s="229" t="s">
        <v>192</v>
      </c>
      <c r="E759" s="230" t="s">
        <v>1263</v>
      </c>
      <c r="F759" s="231" t="s">
        <v>1264</v>
      </c>
      <c r="G759" s="232" t="s">
        <v>1265</v>
      </c>
      <c r="H759" s="233">
        <v>14</v>
      </c>
      <c r="I759" s="234"/>
      <c r="J759" s="235">
        <f>ROUND(I759*H759,2)</f>
        <v>0</v>
      </c>
      <c r="K759" s="231" t="s">
        <v>303</v>
      </c>
      <c r="L759" s="46"/>
      <c r="M759" s="236" t="s">
        <v>1</v>
      </c>
      <c r="N759" s="237" t="s">
        <v>48</v>
      </c>
      <c r="O759" s="93"/>
      <c r="P759" s="238">
        <f>O759*H759</f>
        <v>0</v>
      </c>
      <c r="Q759" s="238">
        <v>0</v>
      </c>
      <c r="R759" s="238">
        <f>Q759*H759</f>
        <v>0</v>
      </c>
      <c r="S759" s="238">
        <v>0</v>
      </c>
      <c r="T759" s="239">
        <f>S759*H759</f>
        <v>0</v>
      </c>
      <c r="U759" s="40"/>
      <c r="V759" s="40"/>
      <c r="W759" s="40"/>
      <c r="X759" s="40"/>
      <c r="Y759" s="40"/>
      <c r="Z759" s="40"/>
      <c r="AA759" s="40"/>
      <c r="AB759" s="40"/>
      <c r="AC759" s="40"/>
      <c r="AD759" s="40"/>
      <c r="AE759" s="40"/>
      <c r="AR759" s="240" t="s">
        <v>407</v>
      </c>
      <c r="AT759" s="240" t="s">
        <v>192</v>
      </c>
      <c r="AU759" s="240" t="s">
        <v>93</v>
      </c>
      <c r="AY759" s="18" t="s">
        <v>189</v>
      </c>
      <c r="BE759" s="241">
        <f>IF(N759="základní",J759,0)</f>
        <v>0</v>
      </c>
      <c r="BF759" s="241">
        <f>IF(N759="snížená",J759,0)</f>
        <v>0</v>
      </c>
      <c r="BG759" s="241">
        <f>IF(N759="zákl. přenesená",J759,0)</f>
        <v>0</v>
      </c>
      <c r="BH759" s="241">
        <f>IF(N759="sníž. přenesená",J759,0)</f>
        <v>0</v>
      </c>
      <c r="BI759" s="241">
        <f>IF(N759="nulová",J759,0)</f>
        <v>0</v>
      </c>
      <c r="BJ759" s="18" t="s">
        <v>91</v>
      </c>
      <c r="BK759" s="241">
        <f>ROUND(I759*H759,2)</f>
        <v>0</v>
      </c>
      <c r="BL759" s="18" t="s">
        <v>407</v>
      </c>
      <c r="BM759" s="240" t="s">
        <v>1266</v>
      </c>
    </row>
    <row r="760" s="2" customFormat="1">
      <c r="A760" s="40"/>
      <c r="B760" s="41"/>
      <c r="C760" s="42"/>
      <c r="D760" s="242" t="s">
        <v>199</v>
      </c>
      <c r="E760" s="42"/>
      <c r="F760" s="243" t="s">
        <v>1267</v>
      </c>
      <c r="G760" s="42"/>
      <c r="H760" s="42"/>
      <c r="I760" s="244"/>
      <c r="J760" s="42"/>
      <c r="K760" s="42"/>
      <c r="L760" s="46"/>
      <c r="M760" s="245"/>
      <c r="N760" s="246"/>
      <c r="O760" s="93"/>
      <c r="P760" s="93"/>
      <c r="Q760" s="93"/>
      <c r="R760" s="93"/>
      <c r="S760" s="93"/>
      <c r="T760" s="94"/>
      <c r="U760" s="40"/>
      <c r="V760" s="40"/>
      <c r="W760" s="40"/>
      <c r="X760" s="40"/>
      <c r="Y760" s="40"/>
      <c r="Z760" s="40"/>
      <c r="AA760" s="40"/>
      <c r="AB760" s="40"/>
      <c r="AC760" s="40"/>
      <c r="AD760" s="40"/>
      <c r="AE760" s="40"/>
      <c r="AT760" s="18" t="s">
        <v>199</v>
      </c>
      <c r="AU760" s="18" t="s">
        <v>93</v>
      </c>
    </row>
    <row r="761" s="2" customFormat="1" ht="16.5" customHeight="1">
      <c r="A761" s="40"/>
      <c r="B761" s="41"/>
      <c r="C761" s="229" t="s">
        <v>1268</v>
      </c>
      <c r="D761" s="229" t="s">
        <v>192</v>
      </c>
      <c r="E761" s="230" t="s">
        <v>1269</v>
      </c>
      <c r="F761" s="231" t="s">
        <v>1270</v>
      </c>
      <c r="G761" s="232" t="s">
        <v>1265</v>
      </c>
      <c r="H761" s="233">
        <v>37</v>
      </c>
      <c r="I761" s="234"/>
      <c r="J761" s="235">
        <f>ROUND(I761*H761,2)</f>
        <v>0</v>
      </c>
      <c r="K761" s="231" t="s">
        <v>303</v>
      </c>
      <c r="L761" s="46"/>
      <c r="M761" s="236" t="s">
        <v>1</v>
      </c>
      <c r="N761" s="237" t="s">
        <v>48</v>
      </c>
      <c r="O761" s="93"/>
      <c r="P761" s="238">
        <f>O761*H761</f>
        <v>0</v>
      </c>
      <c r="Q761" s="238">
        <v>0</v>
      </c>
      <c r="R761" s="238">
        <f>Q761*H761</f>
        <v>0</v>
      </c>
      <c r="S761" s="238">
        <v>0</v>
      </c>
      <c r="T761" s="239">
        <f>S761*H761</f>
        <v>0</v>
      </c>
      <c r="U761" s="40"/>
      <c r="V761" s="40"/>
      <c r="W761" s="40"/>
      <c r="X761" s="40"/>
      <c r="Y761" s="40"/>
      <c r="Z761" s="40"/>
      <c r="AA761" s="40"/>
      <c r="AB761" s="40"/>
      <c r="AC761" s="40"/>
      <c r="AD761" s="40"/>
      <c r="AE761" s="40"/>
      <c r="AR761" s="240" t="s">
        <v>407</v>
      </c>
      <c r="AT761" s="240" t="s">
        <v>192</v>
      </c>
      <c r="AU761" s="240" t="s">
        <v>93</v>
      </c>
      <c r="AY761" s="18" t="s">
        <v>189</v>
      </c>
      <c r="BE761" s="241">
        <f>IF(N761="základní",J761,0)</f>
        <v>0</v>
      </c>
      <c r="BF761" s="241">
        <f>IF(N761="snížená",J761,0)</f>
        <v>0</v>
      </c>
      <c r="BG761" s="241">
        <f>IF(N761="zákl. přenesená",J761,0)</f>
        <v>0</v>
      </c>
      <c r="BH761" s="241">
        <f>IF(N761="sníž. přenesená",J761,0)</f>
        <v>0</v>
      </c>
      <c r="BI761" s="241">
        <f>IF(N761="nulová",J761,0)</f>
        <v>0</v>
      </c>
      <c r="BJ761" s="18" t="s">
        <v>91</v>
      </c>
      <c r="BK761" s="241">
        <f>ROUND(I761*H761,2)</f>
        <v>0</v>
      </c>
      <c r="BL761" s="18" t="s">
        <v>407</v>
      </c>
      <c r="BM761" s="240" t="s">
        <v>1271</v>
      </c>
    </row>
    <row r="762" s="2" customFormat="1">
      <c r="A762" s="40"/>
      <c r="B762" s="41"/>
      <c r="C762" s="42"/>
      <c r="D762" s="242" t="s">
        <v>199</v>
      </c>
      <c r="E762" s="42"/>
      <c r="F762" s="243" t="s">
        <v>1267</v>
      </c>
      <c r="G762" s="42"/>
      <c r="H762" s="42"/>
      <c r="I762" s="244"/>
      <c r="J762" s="42"/>
      <c r="K762" s="42"/>
      <c r="L762" s="46"/>
      <c r="M762" s="245"/>
      <c r="N762" s="246"/>
      <c r="O762" s="93"/>
      <c r="P762" s="93"/>
      <c r="Q762" s="93"/>
      <c r="R762" s="93"/>
      <c r="S762" s="93"/>
      <c r="T762" s="94"/>
      <c r="U762" s="40"/>
      <c r="V762" s="40"/>
      <c r="W762" s="40"/>
      <c r="X762" s="40"/>
      <c r="Y762" s="40"/>
      <c r="Z762" s="40"/>
      <c r="AA762" s="40"/>
      <c r="AB762" s="40"/>
      <c r="AC762" s="40"/>
      <c r="AD762" s="40"/>
      <c r="AE762" s="40"/>
      <c r="AT762" s="18" t="s">
        <v>199</v>
      </c>
      <c r="AU762" s="18" t="s">
        <v>93</v>
      </c>
    </row>
    <row r="763" s="2" customFormat="1" ht="16.5" customHeight="1">
      <c r="A763" s="40"/>
      <c r="B763" s="41"/>
      <c r="C763" s="229" t="s">
        <v>1272</v>
      </c>
      <c r="D763" s="229" t="s">
        <v>192</v>
      </c>
      <c r="E763" s="230" t="s">
        <v>1273</v>
      </c>
      <c r="F763" s="231" t="s">
        <v>1274</v>
      </c>
      <c r="G763" s="232" t="s">
        <v>1265</v>
      </c>
      <c r="H763" s="233">
        <v>5</v>
      </c>
      <c r="I763" s="234"/>
      <c r="J763" s="235">
        <f>ROUND(I763*H763,2)</f>
        <v>0</v>
      </c>
      <c r="K763" s="231" t="s">
        <v>303</v>
      </c>
      <c r="L763" s="46"/>
      <c r="M763" s="236" t="s">
        <v>1</v>
      </c>
      <c r="N763" s="237" t="s">
        <v>48</v>
      </c>
      <c r="O763" s="93"/>
      <c r="P763" s="238">
        <f>O763*H763</f>
        <v>0</v>
      </c>
      <c r="Q763" s="238">
        <v>0</v>
      </c>
      <c r="R763" s="238">
        <f>Q763*H763</f>
        <v>0</v>
      </c>
      <c r="S763" s="238">
        <v>0</v>
      </c>
      <c r="T763" s="239">
        <f>S763*H763</f>
        <v>0</v>
      </c>
      <c r="U763" s="40"/>
      <c r="V763" s="40"/>
      <c r="W763" s="40"/>
      <c r="X763" s="40"/>
      <c r="Y763" s="40"/>
      <c r="Z763" s="40"/>
      <c r="AA763" s="40"/>
      <c r="AB763" s="40"/>
      <c r="AC763" s="40"/>
      <c r="AD763" s="40"/>
      <c r="AE763" s="40"/>
      <c r="AR763" s="240" t="s">
        <v>407</v>
      </c>
      <c r="AT763" s="240" t="s">
        <v>192</v>
      </c>
      <c r="AU763" s="240" t="s">
        <v>93</v>
      </c>
      <c r="AY763" s="18" t="s">
        <v>189</v>
      </c>
      <c r="BE763" s="241">
        <f>IF(N763="základní",J763,0)</f>
        <v>0</v>
      </c>
      <c r="BF763" s="241">
        <f>IF(N763="snížená",J763,0)</f>
        <v>0</v>
      </c>
      <c r="BG763" s="241">
        <f>IF(N763="zákl. přenesená",J763,0)</f>
        <v>0</v>
      </c>
      <c r="BH763" s="241">
        <f>IF(N763="sníž. přenesená",J763,0)</f>
        <v>0</v>
      </c>
      <c r="BI763" s="241">
        <f>IF(N763="nulová",J763,0)</f>
        <v>0</v>
      </c>
      <c r="BJ763" s="18" t="s">
        <v>91</v>
      </c>
      <c r="BK763" s="241">
        <f>ROUND(I763*H763,2)</f>
        <v>0</v>
      </c>
      <c r="BL763" s="18" t="s">
        <v>407</v>
      </c>
      <c r="BM763" s="240" t="s">
        <v>1275</v>
      </c>
    </row>
    <row r="764" s="2" customFormat="1">
      <c r="A764" s="40"/>
      <c r="B764" s="41"/>
      <c r="C764" s="42"/>
      <c r="D764" s="242" t="s">
        <v>199</v>
      </c>
      <c r="E764" s="42"/>
      <c r="F764" s="243" t="s">
        <v>1267</v>
      </c>
      <c r="G764" s="42"/>
      <c r="H764" s="42"/>
      <c r="I764" s="244"/>
      <c r="J764" s="42"/>
      <c r="K764" s="42"/>
      <c r="L764" s="46"/>
      <c r="M764" s="245"/>
      <c r="N764" s="246"/>
      <c r="O764" s="93"/>
      <c r="P764" s="93"/>
      <c r="Q764" s="93"/>
      <c r="R764" s="93"/>
      <c r="S764" s="93"/>
      <c r="T764" s="94"/>
      <c r="U764" s="40"/>
      <c r="V764" s="40"/>
      <c r="W764" s="40"/>
      <c r="X764" s="40"/>
      <c r="Y764" s="40"/>
      <c r="Z764" s="40"/>
      <c r="AA764" s="40"/>
      <c r="AB764" s="40"/>
      <c r="AC764" s="40"/>
      <c r="AD764" s="40"/>
      <c r="AE764" s="40"/>
      <c r="AT764" s="18" t="s">
        <v>199</v>
      </c>
      <c r="AU764" s="18" t="s">
        <v>93</v>
      </c>
    </row>
    <row r="765" s="2" customFormat="1" ht="16.5" customHeight="1">
      <c r="A765" s="40"/>
      <c r="B765" s="41"/>
      <c r="C765" s="229" t="s">
        <v>1276</v>
      </c>
      <c r="D765" s="229" t="s">
        <v>192</v>
      </c>
      <c r="E765" s="230" t="s">
        <v>1277</v>
      </c>
      <c r="F765" s="231" t="s">
        <v>1278</v>
      </c>
      <c r="G765" s="232" t="s">
        <v>1265</v>
      </c>
      <c r="H765" s="233">
        <v>243</v>
      </c>
      <c r="I765" s="234"/>
      <c r="J765" s="235">
        <f>ROUND(I765*H765,2)</f>
        <v>0</v>
      </c>
      <c r="K765" s="231" t="s">
        <v>303</v>
      </c>
      <c r="L765" s="46"/>
      <c r="M765" s="236" t="s">
        <v>1</v>
      </c>
      <c r="N765" s="237" t="s">
        <v>48</v>
      </c>
      <c r="O765" s="93"/>
      <c r="P765" s="238">
        <f>O765*H765</f>
        <v>0</v>
      </c>
      <c r="Q765" s="238">
        <v>0</v>
      </c>
      <c r="R765" s="238">
        <f>Q765*H765</f>
        <v>0</v>
      </c>
      <c r="S765" s="238">
        <v>0</v>
      </c>
      <c r="T765" s="239">
        <f>S765*H765</f>
        <v>0</v>
      </c>
      <c r="U765" s="40"/>
      <c r="V765" s="40"/>
      <c r="W765" s="40"/>
      <c r="X765" s="40"/>
      <c r="Y765" s="40"/>
      <c r="Z765" s="40"/>
      <c r="AA765" s="40"/>
      <c r="AB765" s="40"/>
      <c r="AC765" s="40"/>
      <c r="AD765" s="40"/>
      <c r="AE765" s="40"/>
      <c r="AR765" s="240" t="s">
        <v>407</v>
      </c>
      <c r="AT765" s="240" t="s">
        <v>192</v>
      </c>
      <c r="AU765" s="240" t="s">
        <v>93</v>
      </c>
      <c r="AY765" s="18" t="s">
        <v>189</v>
      </c>
      <c r="BE765" s="241">
        <f>IF(N765="základní",J765,0)</f>
        <v>0</v>
      </c>
      <c r="BF765" s="241">
        <f>IF(N765="snížená",J765,0)</f>
        <v>0</v>
      </c>
      <c r="BG765" s="241">
        <f>IF(N765="zákl. přenesená",J765,0)</f>
        <v>0</v>
      </c>
      <c r="BH765" s="241">
        <f>IF(N765="sníž. přenesená",J765,0)</f>
        <v>0</v>
      </c>
      <c r="BI765" s="241">
        <f>IF(N765="nulová",J765,0)</f>
        <v>0</v>
      </c>
      <c r="BJ765" s="18" t="s">
        <v>91</v>
      </c>
      <c r="BK765" s="241">
        <f>ROUND(I765*H765,2)</f>
        <v>0</v>
      </c>
      <c r="BL765" s="18" t="s">
        <v>407</v>
      </c>
      <c r="BM765" s="240" t="s">
        <v>1279</v>
      </c>
    </row>
    <row r="766" s="2" customFormat="1">
      <c r="A766" s="40"/>
      <c r="B766" s="41"/>
      <c r="C766" s="42"/>
      <c r="D766" s="242" t="s">
        <v>199</v>
      </c>
      <c r="E766" s="42"/>
      <c r="F766" s="243" t="s">
        <v>1267</v>
      </c>
      <c r="G766" s="42"/>
      <c r="H766" s="42"/>
      <c r="I766" s="244"/>
      <c r="J766" s="42"/>
      <c r="K766" s="42"/>
      <c r="L766" s="46"/>
      <c r="M766" s="245"/>
      <c r="N766" s="246"/>
      <c r="O766" s="93"/>
      <c r="P766" s="93"/>
      <c r="Q766" s="93"/>
      <c r="R766" s="93"/>
      <c r="S766" s="93"/>
      <c r="T766" s="94"/>
      <c r="U766" s="40"/>
      <c r="V766" s="40"/>
      <c r="W766" s="40"/>
      <c r="X766" s="40"/>
      <c r="Y766" s="40"/>
      <c r="Z766" s="40"/>
      <c r="AA766" s="40"/>
      <c r="AB766" s="40"/>
      <c r="AC766" s="40"/>
      <c r="AD766" s="40"/>
      <c r="AE766" s="40"/>
      <c r="AT766" s="18" t="s">
        <v>199</v>
      </c>
      <c r="AU766" s="18" t="s">
        <v>93</v>
      </c>
    </row>
    <row r="767" s="2" customFormat="1" ht="16.5" customHeight="1">
      <c r="A767" s="40"/>
      <c r="B767" s="41"/>
      <c r="C767" s="229" t="s">
        <v>1280</v>
      </c>
      <c r="D767" s="229" t="s">
        <v>192</v>
      </c>
      <c r="E767" s="230" t="s">
        <v>1281</v>
      </c>
      <c r="F767" s="231" t="s">
        <v>1282</v>
      </c>
      <c r="G767" s="232" t="s">
        <v>1283</v>
      </c>
      <c r="H767" s="233">
        <v>4</v>
      </c>
      <c r="I767" s="234"/>
      <c r="J767" s="235">
        <f>ROUND(I767*H767,2)</f>
        <v>0</v>
      </c>
      <c r="K767" s="231" t="s">
        <v>303</v>
      </c>
      <c r="L767" s="46"/>
      <c r="M767" s="236" t="s">
        <v>1</v>
      </c>
      <c r="N767" s="237" t="s">
        <v>48</v>
      </c>
      <c r="O767" s="93"/>
      <c r="P767" s="238">
        <f>O767*H767</f>
        <v>0</v>
      </c>
      <c r="Q767" s="238">
        <v>0</v>
      </c>
      <c r="R767" s="238">
        <f>Q767*H767</f>
        <v>0</v>
      </c>
      <c r="S767" s="238">
        <v>0</v>
      </c>
      <c r="T767" s="239">
        <f>S767*H767</f>
        <v>0</v>
      </c>
      <c r="U767" s="40"/>
      <c r="V767" s="40"/>
      <c r="W767" s="40"/>
      <c r="X767" s="40"/>
      <c r="Y767" s="40"/>
      <c r="Z767" s="40"/>
      <c r="AA767" s="40"/>
      <c r="AB767" s="40"/>
      <c r="AC767" s="40"/>
      <c r="AD767" s="40"/>
      <c r="AE767" s="40"/>
      <c r="AR767" s="240" t="s">
        <v>407</v>
      </c>
      <c r="AT767" s="240" t="s">
        <v>192</v>
      </c>
      <c r="AU767" s="240" t="s">
        <v>93</v>
      </c>
      <c r="AY767" s="18" t="s">
        <v>189</v>
      </c>
      <c r="BE767" s="241">
        <f>IF(N767="základní",J767,0)</f>
        <v>0</v>
      </c>
      <c r="BF767" s="241">
        <f>IF(N767="snížená",J767,0)</f>
        <v>0</v>
      </c>
      <c r="BG767" s="241">
        <f>IF(N767="zákl. přenesená",J767,0)</f>
        <v>0</v>
      </c>
      <c r="BH767" s="241">
        <f>IF(N767="sníž. přenesená",J767,0)</f>
        <v>0</v>
      </c>
      <c r="BI767" s="241">
        <f>IF(N767="nulová",J767,0)</f>
        <v>0</v>
      </c>
      <c r="BJ767" s="18" t="s">
        <v>91</v>
      </c>
      <c r="BK767" s="241">
        <f>ROUND(I767*H767,2)</f>
        <v>0</v>
      </c>
      <c r="BL767" s="18" t="s">
        <v>407</v>
      </c>
      <c r="BM767" s="240" t="s">
        <v>1284</v>
      </c>
    </row>
    <row r="768" s="2" customFormat="1">
      <c r="A768" s="40"/>
      <c r="B768" s="41"/>
      <c r="C768" s="42"/>
      <c r="D768" s="242" t="s">
        <v>199</v>
      </c>
      <c r="E768" s="42"/>
      <c r="F768" s="243" t="s">
        <v>1267</v>
      </c>
      <c r="G768" s="42"/>
      <c r="H768" s="42"/>
      <c r="I768" s="244"/>
      <c r="J768" s="42"/>
      <c r="K768" s="42"/>
      <c r="L768" s="46"/>
      <c r="M768" s="245"/>
      <c r="N768" s="246"/>
      <c r="O768" s="93"/>
      <c r="P768" s="93"/>
      <c r="Q768" s="93"/>
      <c r="R768" s="93"/>
      <c r="S768" s="93"/>
      <c r="T768" s="94"/>
      <c r="U768" s="40"/>
      <c r="V768" s="40"/>
      <c r="W768" s="40"/>
      <c r="X768" s="40"/>
      <c r="Y768" s="40"/>
      <c r="Z768" s="40"/>
      <c r="AA768" s="40"/>
      <c r="AB768" s="40"/>
      <c r="AC768" s="40"/>
      <c r="AD768" s="40"/>
      <c r="AE768" s="40"/>
      <c r="AT768" s="18" t="s">
        <v>199</v>
      </c>
      <c r="AU768" s="18" t="s">
        <v>93</v>
      </c>
    </row>
    <row r="769" s="2" customFormat="1" ht="16.5" customHeight="1">
      <c r="A769" s="40"/>
      <c r="B769" s="41"/>
      <c r="C769" s="229" t="s">
        <v>1285</v>
      </c>
      <c r="D769" s="229" t="s">
        <v>192</v>
      </c>
      <c r="E769" s="230" t="s">
        <v>1286</v>
      </c>
      <c r="F769" s="231" t="s">
        <v>1287</v>
      </c>
      <c r="G769" s="232" t="s">
        <v>1283</v>
      </c>
      <c r="H769" s="233">
        <v>4</v>
      </c>
      <c r="I769" s="234"/>
      <c r="J769" s="235">
        <f>ROUND(I769*H769,2)</f>
        <v>0</v>
      </c>
      <c r="K769" s="231" t="s">
        <v>303</v>
      </c>
      <c r="L769" s="46"/>
      <c r="M769" s="236" t="s">
        <v>1</v>
      </c>
      <c r="N769" s="237" t="s">
        <v>48</v>
      </c>
      <c r="O769" s="93"/>
      <c r="P769" s="238">
        <f>O769*H769</f>
        <v>0</v>
      </c>
      <c r="Q769" s="238">
        <v>0</v>
      </c>
      <c r="R769" s="238">
        <f>Q769*H769</f>
        <v>0</v>
      </c>
      <c r="S769" s="238">
        <v>0</v>
      </c>
      <c r="T769" s="239">
        <f>S769*H769</f>
        <v>0</v>
      </c>
      <c r="U769" s="40"/>
      <c r="V769" s="40"/>
      <c r="W769" s="40"/>
      <c r="X769" s="40"/>
      <c r="Y769" s="40"/>
      <c r="Z769" s="40"/>
      <c r="AA769" s="40"/>
      <c r="AB769" s="40"/>
      <c r="AC769" s="40"/>
      <c r="AD769" s="40"/>
      <c r="AE769" s="40"/>
      <c r="AR769" s="240" t="s">
        <v>407</v>
      </c>
      <c r="AT769" s="240" t="s">
        <v>192</v>
      </c>
      <c r="AU769" s="240" t="s">
        <v>93</v>
      </c>
      <c r="AY769" s="18" t="s">
        <v>189</v>
      </c>
      <c r="BE769" s="241">
        <f>IF(N769="základní",J769,0)</f>
        <v>0</v>
      </c>
      <c r="BF769" s="241">
        <f>IF(N769="snížená",J769,0)</f>
        <v>0</v>
      </c>
      <c r="BG769" s="241">
        <f>IF(N769="zákl. přenesená",J769,0)</f>
        <v>0</v>
      </c>
      <c r="BH769" s="241">
        <f>IF(N769="sníž. přenesená",J769,0)</f>
        <v>0</v>
      </c>
      <c r="BI769" s="241">
        <f>IF(N769="nulová",J769,0)</f>
        <v>0</v>
      </c>
      <c r="BJ769" s="18" t="s">
        <v>91</v>
      </c>
      <c r="BK769" s="241">
        <f>ROUND(I769*H769,2)</f>
        <v>0</v>
      </c>
      <c r="BL769" s="18" t="s">
        <v>407</v>
      </c>
      <c r="BM769" s="240" t="s">
        <v>1288</v>
      </c>
    </row>
    <row r="770" s="2" customFormat="1">
      <c r="A770" s="40"/>
      <c r="B770" s="41"/>
      <c r="C770" s="42"/>
      <c r="D770" s="242" t="s">
        <v>199</v>
      </c>
      <c r="E770" s="42"/>
      <c r="F770" s="243" t="s">
        <v>1267</v>
      </c>
      <c r="G770" s="42"/>
      <c r="H770" s="42"/>
      <c r="I770" s="244"/>
      <c r="J770" s="42"/>
      <c r="K770" s="42"/>
      <c r="L770" s="46"/>
      <c r="M770" s="245"/>
      <c r="N770" s="246"/>
      <c r="O770" s="93"/>
      <c r="P770" s="93"/>
      <c r="Q770" s="93"/>
      <c r="R770" s="93"/>
      <c r="S770" s="93"/>
      <c r="T770" s="94"/>
      <c r="U770" s="40"/>
      <c r="V770" s="40"/>
      <c r="W770" s="40"/>
      <c r="X770" s="40"/>
      <c r="Y770" s="40"/>
      <c r="Z770" s="40"/>
      <c r="AA770" s="40"/>
      <c r="AB770" s="40"/>
      <c r="AC770" s="40"/>
      <c r="AD770" s="40"/>
      <c r="AE770" s="40"/>
      <c r="AT770" s="18" t="s">
        <v>199</v>
      </c>
      <c r="AU770" s="18" t="s">
        <v>93</v>
      </c>
    </row>
    <row r="771" s="2" customFormat="1" ht="16.5" customHeight="1">
      <c r="A771" s="40"/>
      <c r="B771" s="41"/>
      <c r="C771" s="229" t="s">
        <v>1289</v>
      </c>
      <c r="D771" s="229" t="s">
        <v>192</v>
      </c>
      <c r="E771" s="230" t="s">
        <v>1290</v>
      </c>
      <c r="F771" s="231" t="s">
        <v>1291</v>
      </c>
      <c r="G771" s="232" t="s">
        <v>1265</v>
      </c>
      <c r="H771" s="233">
        <v>78</v>
      </c>
      <c r="I771" s="234"/>
      <c r="J771" s="235">
        <f>ROUND(I771*H771,2)</f>
        <v>0</v>
      </c>
      <c r="K771" s="231" t="s">
        <v>303</v>
      </c>
      <c r="L771" s="46"/>
      <c r="M771" s="236" t="s">
        <v>1</v>
      </c>
      <c r="N771" s="237" t="s">
        <v>48</v>
      </c>
      <c r="O771" s="93"/>
      <c r="P771" s="238">
        <f>O771*H771</f>
        <v>0</v>
      </c>
      <c r="Q771" s="238">
        <v>0</v>
      </c>
      <c r="R771" s="238">
        <f>Q771*H771</f>
        <v>0</v>
      </c>
      <c r="S771" s="238">
        <v>0</v>
      </c>
      <c r="T771" s="239">
        <f>S771*H771</f>
        <v>0</v>
      </c>
      <c r="U771" s="40"/>
      <c r="V771" s="40"/>
      <c r="W771" s="40"/>
      <c r="X771" s="40"/>
      <c r="Y771" s="40"/>
      <c r="Z771" s="40"/>
      <c r="AA771" s="40"/>
      <c r="AB771" s="40"/>
      <c r="AC771" s="40"/>
      <c r="AD771" s="40"/>
      <c r="AE771" s="40"/>
      <c r="AR771" s="240" t="s">
        <v>407</v>
      </c>
      <c r="AT771" s="240" t="s">
        <v>192</v>
      </c>
      <c r="AU771" s="240" t="s">
        <v>93</v>
      </c>
      <c r="AY771" s="18" t="s">
        <v>189</v>
      </c>
      <c r="BE771" s="241">
        <f>IF(N771="základní",J771,0)</f>
        <v>0</v>
      </c>
      <c r="BF771" s="241">
        <f>IF(N771="snížená",J771,0)</f>
        <v>0</v>
      </c>
      <c r="BG771" s="241">
        <f>IF(N771="zákl. přenesená",J771,0)</f>
        <v>0</v>
      </c>
      <c r="BH771" s="241">
        <f>IF(N771="sníž. přenesená",J771,0)</f>
        <v>0</v>
      </c>
      <c r="BI771" s="241">
        <f>IF(N771="nulová",J771,0)</f>
        <v>0</v>
      </c>
      <c r="BJ771" s="18" t="s">
        <v>91</v>
      </c>
      <c r="BK771" s="241">
        <f>ROUND(I771*H771,2)</f>
        <v>0</v>
      </c>
      <c r="BL771" s="18" t="s">
        <v>407</v>
      </c>
      <c r="BM771" s="240" t="s">
        <v>1292</v>
      </c>
    </row>
    <row r="772" s="2" customFormat="1">
      <c r="A772" s="40"/>
      <c r="B772" s="41"/>
      <c r="C772" s="42"/>
      <c r="D772" s="242" t="s">
        <v>199</v>
      </c>
      <c r="E772" s="42"/>
      <c r="F772" s="243" t="s">
        <v>1267</v>
      </c>
      <c r="G772" s="42"/>
      <c r="H772" s="42"/>
      <c r="I772" s="244"/>
      <c r="J772" s="42"/>
      <c r="K772" s="42"/>
      <c r="L772" s="46"/>
      <c r="M772" s="245"/>
      <c r="N772" s="246"/>
      <c r="O772" s="93"/>
      <c r="P772" s="93"/>
      <c r="Q772" s="93"/>
      <c r="R772" s="93"/>
      <c r="S772" s="93"/>
      <c r="T772" s="94"/>
      <c r="U772" s="40"/>
      <c r="V772" s="40"/>
      <c r="W772" s="40"/>
      <c r="X772" s="40"/>
      <c r="Y772" s="40"/>
      <c r="Z772" s="40"/>
      <c r="AA772" s="40"/>
      <c r="AB772" s="40"/>
      <c r="AC772" s="40"/>
      <c r="AD772" s="40"/>
      <c r="AE772" s="40"/>
      <c r="AT772" s="18" t="s">
        <v>199</v>
      </c>
      <c r="AU772" s="18" t="s">
        <v>93</v>
      </c>
    </row>
    <row r="773" s="2" customFormat="1" ht="16.5" customHeight="1">
      <c r="A773" s="40"/>
      <c r="B773" s="41"/>
      <c r="C773" s="229" t="s">
        <v>1293</v>
      </c>
      <c r="D773" s="229" t="s">
        <v>192</v>
      </c>
      <c r="E773" s="230" t="s">
        <v>1294</v>
      </c>
      <c r="F773" s="231" t="s">
        <v>1295</v>
      </c>
      <c r="G773" s="232" t="s">
        <v>1020</v>
      </c>
      <c r="H773" s="308"/>
      <c r="I773" s="234"/>
      <c r="J773" s="235">
        <f>ROUND(I773*H773,2)</f>
        <v>0</v>
      </c>
      <c r="K773" s="231" t="s">
        <v>196</v>
      </c>
      <c r="L773" s="46"/>
      <c r="M773" s="236" t="s">
        <v>1</v>
      </c>
      <c r="N773" s="237" t="s">
        <v>48</v>
      </c>
      <c r="O773" s="93"/>
      <c r="P773" s="238">
        <f>O773*H773</f>
        <v>0</v>
      </c>
      <c r="Q773" s="238">
        <v>0</v>
      </c>
      <c r="R773" s="238">
        <f>Q773*H773</f>
        <v>0</v>
      </c>
      <c r="S773" s="238">
        <v>0</v>
      </c>
      <c r="T773" s="239">
        <f>S773*H773</f>
        <v>0</v>
      </c>
      <c r="U773" s="40"/>
      <c r="V773" s="40"/>
      <c r="W773" s="40"/>
      <c r="X773" s="40"/>
      <c r="Y773" s="40"/>
      <c r="Z773" s="40"/>
      <c r="AA773" s="40"/>
      <c r="AB773" s="40"/>
      <c r="AC773" s="40"/>
      <c r="AD773" s="40"/>
      <c r="AE773" s="40"/>
      <c r="AR773" s="240" t="s">
        <v>407</v>
      </c>
      <c r="AT773" s="240" t="s">
        <v>192</v>
      </c>
      <c r="AU773" s="240" t="s">
        <v>93</v>
      </c>
      <c r="AY773" s="18" t="s">
        <v>189</v>
      </c>
      <c r="BE773" s="241">
        <f>IF(N773="základní",J773,0)</f>
        <v>0</v>
      </c>
      <c r="BF773" s="241">
        <f>IF(N773="snížená",J773,0)</f>
        <v>0</v>
      </c>
      <c r="BG773" s="241">
        <f>IF(N773="zákl. přenesená",J773,0)</f>
        <v>0</v>
      </c>
      <c r="BH773" s="241">
        <f>IF(N773="sníž. přenesená",J773,0)</f>
        <v>0</v>
      </c>
      <c r="BI773" s="241">
        <f>IF(N773="nulová",J773,0)</f>
        <v>0</v>
      </c>
      <c r="BJ773" s="18" t="s">
        <v>91</v>
      </c>
      <c r="BK773" s="241">
        <f>ROUND(I773*H773,2)</f>
        <v>0</v>
      </c>
      <c r="BL773" s="18" t="s">
        <v>407</v>
      </c>
      <c r="BM773" s="240" t="s">
        <v>1296</v>
      </c>
    </row>
    <row r="774" s="12" customFormat="1" ht="22.8" customHeight="1">
      <c r="A774" s="12"/>
      <c r="B774" s="213"/>
      <c r="C774" s="214"/>
      <c r="D774" s="215" t="s">
        <v>82</v>
      </c>
      <c r="E774" s="227" t="s">
        <v>1297</v>
      </c>
      <c r="F774" s="227" t="s">
        <v>1298</v>
      </c>
      <c r="G774" s="214"/>
      <c r="H774" s="214"/>
      <c r="I774" s="217"/>
      <c r="J774" s="228">
        <f>BK774</f>
        <v>0</v>
      </c>
      <c r="K774" s="214"/>
      <c r="L774" s="219"/>
      <c r="M774" s="220"/>
      <c r="N774" s="221"/>
      <c r="O774" s="221"/>
      <c r="P774" s="222">
        <f>SUM(P775:P798)</f>
        <v>0</v>
      </c>
      <c r="Q774" s="221"/>
      <c r="R774" s="222">
        <f>SUM(R775:R798)</f>
        <v>0.044752600000000003</v>
      </c>
      <c r="S774" s="221"/>
      <c r="T774" s="223">
        <f>SUM(T775:T798)</f>
        <v>0</v>
      </c>
      <c r="U774" s="12"/>
      <c r="V774" s="12"/>
      <c r="W774" s="12"/>
      <c r="X774" s="12"/>
      <c r="Y774" s="12"/>
      <c r="Z774" s="12"/>
      <c r="AA774" s="12"/>
      <c r="AB774" s="12"/>
      <c r="AC774" s="12"/>
      <c r="AD774" s="12"/>
      <c r="AE774" s="12"/>
      <c r="AR774" s="224" t="s">
        <v>93</v>
      </c>
      <c r="AT774" s="225" t="s">
        <v>82</v>
      </c>
      <c r="AU774" s="225" t="s">
        <v>91</v>
      </c>
      <c r="AY774" s="224" t="s">
        <v>189</v>
      </c>
      <c r="BK774" s="226">
        <f>SUM(BK775:BK798)</f>
        <v>0</v>
      </c>
    </row>
    <row r="775" s="2" customFormat="1" ht="16.5" customHeight="1">
      <c r="A775" s="40"/>
      <c r="B775" s="41"/>
      <c r="C775" s="229" t="s">
        <v>1299</v>
      </c>
      <c r="D775" s="229" t="s">
        <v>192</v>
      </c>
      <c r="E775" s="230" t="s">
        <v>1300</v>
      </c>
      <c r="F775" s="231" t="s">
        <v>1301</v>
      </c>
      <c r="G775" s="232" t="s">
        <v>285</v>
      </c>
      <c r="H775" s="233">
        <v>102</v>
      </c>
      <c r="I775" s="234"/>
      <c r="J775" s="235">
        <f>ROUND(I775*H775,2)</f>
        <v>0</v>
      </c>
      <c r="K775" s="231" t="s">
        <v>303</v>
      </c>
      <c r="L775" s="46"/>
      <c r="M775" s="236" t="s">
        <v>1</v>
      </c>
      <c r="N775" s="237" t="s">
        <v>48</v>
      </c>
      <c r="O775" s="93"/>
      <c r="P775" s="238">
        <f>O775*H775</f>
        <v>0</v>
      </c>
      <c r="Q775" s="238">
        <v>0</v>
      </c>
      <c r="R775" s="238">
        <f>Q775*H775</f>
        <v>0</v>
      </c>
      <c r="S775" s="238">
        <v>0</v>
      </c>
      <c r="T775" s="239">
        <f>S775*H775</f>
        <v>0</v>
      </c>
      <c r="U775" s="40"/>
      <c r="V775" s="40"/>
      <c r="W775" s="40"/>
      <c r="X775" s="40"/>
      <c r="Y775" s="40"/>
      <c r="Z775" s="40"/>
      <c r="AA775" s="40"/>
      <c r="AB775" s="40"/>
      <c r="AC775" s="40"/>
      <c r="AD775" s="40"/>
      <c r="AE775" s="40"/>
      <c r="AR775" s="240" t="s">
        <v>407</v>
      </c>
      <c r="AT775" s="240" t="s">
        <v>192</v>
      </c>
      <c r="AU775" s="240" t="s">
        <v>93</v>
      </c>
      <c r="AY775" s="18" t="s">
        <v>189</v>
      </c>
      <c r="BE775" s="241">
        <f>IF(N775="základní",J775,0)</f>
        <v>0</v>
      </c>
      <c r="BF775" s="241">
        <f>IF(N775="snížená",J775,0)</f>
        <v>0</v>
      </c>
      <c r="BG775" s="241">
        <f>IF(N775="zákl. přenesená",J775,0)</f>
        <v>0</v>
      </c>
      <c r="BH775" s="241">
        <f>IF(N775="sníž. přenesená",J775,0)</f>
        <v>0</v>
      </c>
      <c r="BI775" s="241">
        <f>IF(N775="nulová",J775,0)</f>
        <v>0</v>
      </c>
      <c r="BJ775" s="18" t="s">
        <v>91</v>
      </c>
      <c r="BK775" s="241">
        <f>ROUND(I775*H775,2)</f>
        <v>0</v>
      </c>
      <c r="BL775" s="18" t="s">
        <v>407</v>
      </c>
      <c r="BM775" s="240" t="s">
        <v>1302</v>
      </c>
    </row>
    <row r="776" s="2" customFormat="1">
      <c r="A776" s="40"/>
      <c r="B776" s="41"/>
      <c r="C776" s="42"/>
      <c r="D776" s="242" t="s">
        <v>199</v>
      </c>
      <c r="E776" s="42"/>
      <c r="F776" s="243" t="s">
        <v>1303</v>
      </c>
      <c r="G776" s="42"/>
      <c r="H776" s="42"/>
      <c r="I776" s="244"/>
      <c r="J776" s="42"/>
      <c r="K776" s="42"/>
      <c r="L776" s="46"/>
      <c r="M776" s="245"/>
      <c r="N776" s="246"/>
      <c r="O776" s="93"/>
      <c r="P776" s="93"/>
      <c r="Q776" s="93"/>
      <c r="R776" s="93"/>
      <c r="S776" s="93"/>
      <c r="T776" s="94"/>
      <c r="U776" s="40"/>
      <c r="V776" s="40"/>
      <c r="W776" s="40"/>
      <c r="X776" s="40"/>
      <c r="Y776" s="40"/>
      <c r="Z776" s="40"/>
      <c r="AA776" s="40"/>
      <c r="AB776" s="40"/>
      <c r="AC776" s="40"/>
      <c r="AD776" s="40"/>
      <c r="AE776" s="40"/>
      <c r="AT776" s="18" t="s">
        <v>199</v>
      </c>
      <c r="AU776" s="18" t="s">
        <v>93</v>
      </c>
    </row>
    <row r="777" s="13" customFormat="1">
      <c r="A777" s="13"/>
      <c r="B777" s="251"/>
      <c r="C777" s="252"/>
      <c r="D777" s="242" t="s">
        <v>277</v>
      </c>
      <c r="E777" s="275" t="s">
        <v>1</v>
      </c>
      <c r="F777" s="253" t="s">
        <v>1304</v>
      </c>
      <c r="G777" s="252"/>
      <c r="H777" s="254">
        <v>102</v>
      </c>
      <c r="I777" s="255"/>
      <c r="J777" s="252"/>
      <c r="K777" s="252"/>
      <c r="L777" s="256"/>
      <c r="M777" s="257"/>
      <c r="N777" s="258"/>
      <c r="O777" s="258"/>
      <c r="P777" s="258"/>
      <c r="Q777" s="258"/>
      <c r="R777" s="258"/>
      <c r="S777" s="258"/>
      <c r="T777" s="259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T777" s="260" t="s">
        <v>277</v>
      </c>
      <c r="AU777" s="260" t="s">
        <v>93</v>
      </c>
      <c r="AV777" s="13" t="s">
        <v>93</v>
      </c>
      <c r="AW777" s="13" t="s">
        <v>38</v>
      </c>
      <c r="AX777" s="13" t="s">
        <v>83</v>
      </c>
      <c r="AY777" s="260" t="s">
        <v>189</v>
      </c>
    </row>
    <row r="778" s="15" customFormat="1">
      <c r="A778" s="15"/>
      <c r="B778" s="276"/>
      <c r="C778" s="277"/>
      <c r="D778" s="242" t="s">
        <v>277</v>
      </c>
      <c r="E778" s="278" t="s">
        <v>1</v>
      </c>
      <c r="F778" s="279" t="s">
        <v>354</v>
      </c>
      <c r="G778" s="277"/>
      <c r="H778" s="280">
        <v>102</v>
      </c>
      <c r="I778" s="281"/>
      <c r="J778" s="277"/>
      <c r="K778" s="277"/>
      <c r="L778" s="282"/>
      <c r="M778" s="283"/>
      <c r="N778" s="284"/>
      <c r="O778" s="284"/>
      <c r="P778" s="284"/>
      <c r="Q778" s="284"/>
      <c r="R778" s="284"/>
      <c r="S778" s="284"/>
      <c r="T778" s="285"/>
      <c r="U778" s="15"/>
      <c r="V778" s="15"/>
      <c r="W778" s="15"/>
      <c r="X778" s="15"/>
      <c r="Y778" s="15"/>
      <c r="Z778" s="15"/>
      <c r="AA778" s="15"/>
      <c r="AB778" s="15"/>
      <c r="AC778" s="15"/>
      <c r="AD778" s="15"/>
      <c r="AE778" s="15"/>
      <c r="AT778" s="286" t="s">
        <v>277</v>
      </c>
      <c r="AU778" s="286" t="s">
        <v>93</v>
      </c>
      <c r="AV778" s="15" t="s">
        <v>211</v>
      </c>
      <c r="AW778" s="15" t="s">
        <v>38</v>
      </c>
      <c r="AX778" s="15" t="s">
        <v>91</v>
      </c>
      <c r="AY778" s="286" t="s">
        <v>189</v>
      </c>
    </row>
    <row r="779" s="2" customFormat="1" ht="16.5" customHeight="1">
      <c r="A779" s="40"/>
      <c r="B779" s="41"/>
      <c r="C779" s="229" t="s">
        <v>1305</v>
      </c>
      <c r="D779" s="229" t="s">
        <v>192</v>
      </c>
      <c r="E779" s="230" t="s">
        <v>1306</v>
      </c>
      <c r="F779" s="231" t="s">
        <v>1307</v>
      </c>
      <c r="G779" s="232" t="s">
        <v>1283</v>
      </c>
      <c r="H779" s="233">
        <v>3</v>
      </c>
      <c r="I779" s="234"/>
      <c r="J779" s="235">
        <f>ROUND(I779*H779,2)</f>
        <v>0</v>
      </c>
      <c r="K779" s="231" t="s">
        <v>303</v>
      </c>
      <c r="L779" s="46"/>
      <c r="M779" s="236" t="s">
        <v>1</v>
      </c>
      <c r="N779" s="237" t="s">
        <v>48</v>
      </c>
      <c r="O779" s="93"/>
      <c r="P779" s="238">
        <f>O779*H779</f>
        <v>0</v>
      </c>
      <c r="Q779" s="238">
        <v>0</v>
      </c>
      <c r="R779" s="238">
        <f>Q779*H779</f>
        <v>0</v>
      </c>
      <c r="S779" s="238">
        <v>0</v>
      </c>
      <c r="T779" s="239">
        <f>S779*H779</f>
        <v>0</v>
      </c>
      <c r="U779" s="40"/>
      <c r="V779" s="40"/>
      <c r="W779" s="40"/>
      <c r="X779" s="40"/>
      <c r="Y779" s="40"/>
      <c r="Z779" s="40"/>
      <c r="AA779" s="40"/>
      <c r="AB779" s="40"/>
      <c r="AC779" s="40"/>
      <c r="AD779" s="40"/>
      <c r="AE779" s="40"/>
      <c r="AR779" s="240" t="s">
        <v>407</v>
      </c>
      <c r="AT779" s="240" t="s">
        <v>192</v>
      </c>
      <c r="AU779" s="240" t="s">
        <v>93</v>
      </c>
      <c r="AY779" s="18" t="s">
        <v>189</v>
      </c>
      <c r="BE779" s="241">
        <f>IF(N779="základní",J779,0)</f>
        <v>0</v>
      </c>
      <c r="BF779" s="241">
        <f>IF(N779="snížená",J779,0)</f>
        <v>0</v>
      </c>
      <c r="BG779" s="241">
        <f>IF(N779="zákl. přenesená",J779,0)</f>
        <v>0</v>
      </c>
      <c r="BH779" s="241">
        <f>IF(N779="sníž. přenesená",J779,0)</f>
        <v>0</v>
      </c>
      <c r="BI779" s="241">
        <f>IF(N779="nulová",J779,0)</f>
        <v>0</v>
      </c>
      <c r="BJ779" s="18" t="s">
        <v>91</v>
      </c>
      <c r="BK779" s="241">
        <f>ROUND(I779*H779,2)</f>
        <v>0</v>
      </c>
      <c r="BL779" s="18" t="s">
        <v>407</v>
      </c>
      <c r="BM779" s="240" t="s">
        <v>1308</v>
      </c>
    </row>
    <row r="780" s="2" customFormat="1">
      <c r="A780" s="40"/>
      <c r="B780" s="41"/>
      <c r="C780" s="42"/>
      <c r="D780" s="242" t="s">
        <v>199</v>
      </c>
      <c r="E780" s="42"/>
      <c r="F780" s="243" t="s">
        <v>1309</v>
      </c>
      <c r="G780" s="42"/>
      <c r="H780" s="42"/>
      <c r="I780" s="244"/>
      <c r="J780" s="42"/>
      <c r="K780" s="42"/>
      <c r="L780" s="46"/>
      <c r="M780" s="245"/>
      <c r="N780" s="246"/>
      <c r="O780" s="93"/>
      <c r="P780" s="93"/>
      <c r="Q780" s="93"/>
      <c r="R780" s="93"/>
      <c r="S780" s="93"/>
      <c r="T780" s="94"/>
      <c r="U780" s="40"/>
      <c r="V780" s="40"/>
      <c r="W780" s="40"/>
      <c r="X780" s="40"/>
      <c r="Y780" s="40"/>
      <c r="Z780" s="40"/>
      <c r="AA780" s="40"/>
      <c r="AB780" s="40"/>
      <c r="AC780" s="40"/>
      <c r="AD780" s="40"/>
      <c r="AE780" s="40"/>
      <c r="AT780" s="18" t="s">
        <v>199</v>
      </c>
      <c r="AU780" s="18" t="s">
        <v>93</v>
      </c>
    </row>
    <row r="781" s="2" customFormat="1" ht="16.5" customHeight="1">
      <c r="A781" s="40"/>
      <c r="B781" s="41"/>
      <c r="C781" s="229" t="s">
        <v>1310</v>
      </c>
      <c r="D781" s="229" t="s">
        <v>192</v>
      </c>
      <c r="E781" s="230" t="s">
        <v>1311</v>
      </c>
      <c r="F781" s="231" t="s">
        <v>1312</v>
      </c>
      <c r="G781" s="232" t="s">
        <v>1283</v>
      </c>
      <c r="H781" s="233">
        <v>6</v>
      </c>
      <c r="I781" s="234"/>
      <c r="J781" s="235">
        <f>ROUND(I781*H781,2)</f>
        <v>0</v>
      </c>
      <c r="K781" s="231" t="s">
        <v>303</v>
      </c>
      <c r="L781" s="46"/>
      <c r="M781" s="236" t="s">
        <v>1</v>
      </c>
      <c r="N781" s="237" t="s">
        <v>48</v>
      </c>
      <c r="O781" s="93"/>
      <c r="P781" s="238">
        <f>O781*H781</f>
        <v>0</v>
      </c>
      <c r="Q781" s="238">
        <v>0</v>
      </c>
      <c r="R781" s="238">
        <f>Q781*H781</f>
        <v>0</v>
      </c>
      <c r="S781" s="238">
        <v>0</v>
      </c>
      <c r="T781" s="239">
        <f>S781*H781</f>
        <v>0</v>
      </c>
      <c r="U781" s="40"/>
      <c r="V781" s="40"/>
      <c r="W781" s="40"/>
      <c r="X781" s="40"/>
      <c r="Y781" s="40"/>
      <c r="Z781" s="40"/>
      <c r="AA781" s="40"/>
      <c r="AB781" s="40"/>
      <c r="AC781" s="40"/>
      <c r="AD781" s="40"/>
      <c r="AE781" s="40"/>
      <c r="AR781" s="240" t="s">
        <v>407</v>
      </c>
      <c r="AT781" s="240" t="s">
        <v>192</v>
      </c>
      <c r="AU781" s="240" t="s">
        <v>93</v>
      </c>
      <c r="AY781" s="18" t="s">
        <v>189</v>
      </c>
      <c r="BE781" s="241">
        <f>IF(N781="základní",J781,0)</f>
        <v>0</v>
      </c>
      <c r="BF781" s="241">
        <f>IF(N781="snížená",J781,0)</f>
        <v>0</v>
      </c>
      <c r="BG781" s="241">
        <f>IF(N781="zákl. přenesená",J781,0)</f>
        <v>0</v>
      </c>
      <c r="BH781" s="241">
        <f>IF(N781="sníž. přenesená",J781,0)</f>
        <v>0</v>
      </c>
      <c r="BI781" s="241">
        <f>IF(N781="nulová",J781,0)</f>
        <v>0</v>
      </c>
      <c r="BJ781" s="18" t="s">
        <v>91</v>
      </c>
      <c r="BK781" s="241">
        <f>ROUND(I781*H781,2)</f>
        <v>0</v>
      </c>
      <c r="BL781" s="18" t="s">
        <v>407</v>
      </c>
      <c r="BM781" s="240" t="s">
        <v>1313</v>
      </c>
    </row>
    <row r="782" s="2" customFormat="1">
      <c r="A782" s="40"/>
      <c r="B782" s="41"/>
      <c r="C782" s="42"/>
      <c r="D782" s="242" t="s">
        <v>199</v>
      </c>
      <c r="E782" s="42"/>
      <c r="F782" s="243" t="s">
        <v>1309</v>
      </c>
      <c r="G782" s="42"/>
      <c r="H782" s="42"/>
      <c r="I782" s="244"/>
      <c r="J782" s="42"/>
      <c r="K782" s="42"/>
      <c r="L782" s="46"/>
      <c r="M782" s="245"/>
      <c r="N782" s="246"/>
      <c r="O782" s="93"/>
      <c r="P782" s="93"/>
      <c r="Q782" s="93"/>
      <c r="R782" s="93"/>
      <c r="S782" s="93"/>
      <c r="T782" s="94"/>
      <c r="U782" s="40"/>
      <c r="V782" s="40"/>
      <c r="W782" s="40"/>
      <c r="X782" s="40"/>
      <c r="Y782" s="40"/>
      <c r="Z782" s="40"/>
      <c r="AA782" s="40"/>
      <c r="AB782" s="40"/>
      <c r="AC782" s="40"/>
      <c r="AD782" s="40"/>
      <c r="AE782" s="40"/>
      <c r="AT782" s="18" t="s">
        <v>199</v>
      </c>
      <c r="AU782" s="18" t="s">
        <v>93</v>
      </c>
    </row>
    <row r="783" s="2" customFormat="1" ht="16.5" customHeight="1">
      <c r="A783" s="40"/>
      <c r="B783" s="41"/>
      <c r="C783" s="229" t="s">
        <v>1314</v>
      </c>
      <c r="D783" s="229" t="s">
        <v>192</v>
      </c>
      <c r="E783" s="230" t="s">
        <v>1315</v>
      </c>
      <c r="F783" s="231" t="s">
        <v>1316</v>
      </c>
      <c r="G783" s="232" t="s">
        <v>1283</v>
      </c>
      <c r="H783" s="233">
        <v>1</v>
      </c>
      <c r="I783" s="234"/>
      <c r="J783" s="235">
        <f>ROUND(I783*H783,2)</f>
        <v>0</v>
      </c>
      <c r="K783" s="231" t="s">
        <v>303</v>
      </c>
      <c r="L783" s="46"/>
      <c r="M783" s="236" t="s">
        <v>1</v>
      </c>
      <c r="N783" s="237" t="s">
        <v>48</v>
      </c>
      <c r="O783" s="93"/>
      <c r="P783" s="238">
        <f>O783*H783</f>
        <v>0</v>
      </c>
      <c r="Q783" s="238">
        <v>0</v>
      </c>
      <c r="R783" s="238">
        <f>Q783*H783</f>
        <v>0</v>
      </c>
      <c r="S783" s="238">
        <v>0</v>
      </c>
      <c r="T783" s="239">
        <f>S783*H783</f>
        <v>0</v>
      </c>
      <c r="U783" s="40"/>
      <c r="V783" s="40"/>
      <c r="W783" s="40"/>
      <c r="X783" s="40"/>
      <c r="Y783" s="40"/>
      <c r="Z783" s="40"/>
      <c r="AA783" s="40"/>
      <c r="AB783" s="40"/>
      <c r="AC783" s="40"/>
      <c r="AD783" s="40"/>
      <c r="AE783" s="40"/>
      <c r="AR783" s="240" t="s">
        <v>407</v>
      </c>
      <c r="AT783" s="240" t="s">
        <v>192</v>
      </c>
      <c r="AU783" s="240" t="s">
        <v>93</v>
      </c>
      <c r="AY783" s="18" t="s">
        <v>189</v>
      </c>
      <c r="BE783" s="241">
        <f>IF(N783="základní",J783,0)</f>
        <v>0</v>
      </c>
      <c r="BF783" s="241">
        <f>IF(N783="snížená",J783,0)</f>
        <v>0</v>
      </c>
      <c r="BG783" s="241">
        <f>IF(N783="zákl. přenesená",J783,0)</f>
        <v>0</v>
      </c>
      <c r="BH783" s="241">
        <f>IF(N783="sníž. přenesená",J783,0)</f>
        <v>0</v>
      </c>
      <c r="BI783" s="241">
        <f>IF(N783="nulová",J783,0)</f>
        <v>0</v>
      </c>
      <c r="BJ783" s="18" t="s">
        <v>91</v>
      </c>
      <c r="BK783" s="241">
        <f>ROUND(I783*H783,2)</f>
        <v>0</v>
      </c>
      <c r="BL783" s="18" t="s">
        <v>407</v>
      </c>
      <c r="BM783" s="240" t="s">
        <v>1317</v>
      </c>
    </row>
    <row r="784" s="2" customFormat="1">
      <c r="A784" s="40"/>
      <c r="B784" s="41"/>
      <c r="C784" s="42"/>
      <c r="D784" s="242" t="s">
        <v>199</v>
      </c>
      <c r="E784" s="42"/>
      <c r="F784" s="243" t="s">
        <v>1309</v>
      </c>
      <c r="G784" s="42"/>
      <c r="H784" s="42"/>
      <c r="I784" s="244"/>
      <c r="J784" s="42"/>
      <c r="K784" s="42"/>
      <c r="L784" s="46"/>
      <c r="M784" s="245"/>
      <c r="N784" s="246"/>
      <c r="O784" s="93"/>
      <c r="P784" s="93"/>
      <c r="Q784" s="93"/>
      <c r="R784" s="93"/>
      <c r="S784" s="93"/>
      <c r="T784" s="94"/>
      <c r="U784" s="40"/>
      <c r="V784" s="40"/>
      <c r="W784" s="40"/>
      <c r="X784" s="40"/>
      <c r="Y784" s="40"/>
      <c r="Z784" s="40"/>
      <c r="AA784" s="40"/>
      <c r="AB784" s="40"/>
      <c r="AC784" s="40"/>
      <c r="AD784" s="40"/>
      <c r="AE784" s="40"/>
      <c r="AT784" s="18" t="s">
        <v>199</v>
      </c>
      <c r="AU784" s="18" t="s">
        <v>93</v>
      </c>
    </row>
    <row r="785" s="2" customFormat="1" ht="16.5" customHeight="1">
      <c r="A785" s="40"/>
      <c r="B785" s="41"/>
      <c r="C785" s="229" t="s">
        <v>1318</v>
      </c>
      <c r="D785" s="229" t="s">
        <v>192</v>
      </c>
      <c r="E785" s="230" t="s">
        <v>1319</v>
      </c>
      <c r="F785" s="231" t="s">
        <v>1320</v>
      </c>
      <c r="G785" s="232" t="s">
        <v>1283</v>
      </c>
      <c r="H785" s="233">
        <v>1</v>
      </c>
      <c r="I785" s="234"/>
      <c r="J785" s="235">
        <f>ROUND(I785*H785,2)</f>
        <v>0</v>
      </c>
      <c r="K785" s="231" t="s">
        <v>303</v>
      </c>
      <c r="L785" s="46"/>
      <c r="M785" s="236" t="s">
        <v>1</v>
      </c>
      <c r="N785" s="237" t="s">
        <v>48</v>
      </c>
      <c r="O785" s="93"/>
      <c r="P785" s="238">
        <f>O785*H785</f>
        <v>0</v>
      </c>
      <c r="Q785" s="238">
        <v>0</v>
      </c>
      <c r="R785" s="238">
        <f>Q785*H785</f>
        <v>0</v>
      </c>
      <c r="S785" s="238">
        <v>0</v>
      </c>
      <c r="T785" s="239">
        <f>S785*H785</f>
        <v>0</v>
      </c>
      <c r="U785" s="40"/>
      <c r="V785" s="40"/>
      <c r="W785" s="40"/>
      <c r="X785" s="40"/>
      <c r="Y785" s="40"/>
      <c r="Z785" s="40"/>
      <c r="AA785" s="40"/>
      <c r="AB785" s="40"/>
      <c r="AC785" s="40"/>
      <c r="AD785" s="40"/>
      <c r="AE785" s="40"/>
      <c r="AR785" s="240" t="s">
        <v>407</v>
      </c>
      <c r="AT785" s="240" t="s">
        <v>192</v>
      </c>
      <c r="AU785" s="240" t="s">
        <v>93</v>
      </c>
      <c r="AY785" s="18" t="s">
        <v>189</v>
      </c>
      <c r="BE785" s="241">
        <f>IF(N785="základní",J785,0)</f>
        <v>0</v>
      </c>
      <c r="BF785" s="241">
        <f>IF(N785="snížená",J785,0)</f>
        <v>0</v>
      </c>
      <c r="BG785" s="241">
        <f>IF(N785="zákl. přenesená",J785,0)</f>
        <v>0</v>
      </c>
      <c r="BH785" s="241">
        <f>IF(N785="sníž. přenesená",J785,0)</f>
        <v>0</v>
      </c>
      <c r="BI785" s="241">
        <f>IF(N785="nulová",J785,0)</f>
        <v>0</v>
      </c>
      <c r="BJ785" s="18" t="s">
        <v>91</v>
      </c>
      <c r="BK785" s="241">
        <f>ROUND(I785*H785,2)</f>
        <v>0</v>
      </c>
      <c r="BL785" s="18" t="s">
        <v>407</v>
      </c>
      <c r="BM785" s="240" t="s">
        <v>1321</v>
      </c>
    </row>
    <row r="786" s="2" customFormat="1">
      <c r="A786" s="40"/>
      <c r="B786" s="41"/>
      <c r="C786" s="42"/>
      <c r="D786" s="242" t="s">
        <v>199</v>
      </c>
      <c r="E786" s="42"/>
      <c r="F786" s="243" t="s">
        <v>1309</v>
      </c>
      <c r="G786" s="42"/>
      <c r="H786" s="42"/>
      <c r="I786" s="244"/>
      <c r="J786" s="42"/>
      <c r="K786" s="42"/>
      <c r="L786" s="46"/>
      <c r="M786" s="245"/>
      <c r="N786" s="246"/>
      <c r="O786" s="93"/>
      <c r="P786" s="93"/>
      <c r="Q786" s="93"/>
      <c r="R786" s="93"/>
      <c r="S786" s="93"/>
      <c r="T786" s="94"/>
      <c r="U786" s="40"/>
      <c r="V786" s="40"/>
      <c r="W786" s="40"/>
      <c r="X786" s="40"/>
      <c r="Y786" s="40"/>
      <c r="Z786" s="40"/>
      <c r="AA786" s="40"/>
      <c r="AB786" s="40"/>
      <c r="AC786" s="40"/>
      <c r="AD786" s="40"/>
      <c r="AE786" s="40"/>
      <c r="AT786" s="18" t="s">
        <v>199</v>
      </c>
      <c r="AU786" s="18" t="s">
        <v>93</v>
      </c>
    </row>
    <row r="787" s="2" customFormat="1" ht="16.5" customHeight="1">
      <c r="A787" s="40"/>
      <c r="B787" s="41"/>
      <c r="C787" s="229" t="s">
        <v>1322</v>
      </c>
      <c r="D787" s="229" t="s">
        <v>192</v>
      </c>
      <c r="E787" s="230" t="s">
        <v>1323</v>
      </c>
      <c r="F787" s="231" t="s">
        <v>1324</v>
      </c>
      <c r="G787" s="232" t="s">
        <v>1283</v>
      </c>
      <c r="H787" s="233">
        <v>3</v>
      </c>
      <c r="I787" s="234"/>
      <c r="J787" s="235">
        <f>ROUND(I787*H787,2)</f>
        <v>0</v>
      </c>
      <c r="K787" s="231" t="s">
        <v>303</v>
      </c>
      <c r="L787" s="46"/>
      <c r="M787" s="236" t="s">
        <v>1</v>
      </c>
      <c r="N787" s="237" t="s">
        <v>48</v>
      </c>
      <c r="O787" s="93"/>
      <c r="P787" s="238">
        <f>O787*H787</f>
        <v>0</v>
      </c>
      <c r="Q787" s="238">
        <v>0</v>
      </c>
      <c r="R787" s="238">
        <f>Q787*H787</f>
        <v>0</v>
      </c>
      <c r="S787" s="238">
        <v>0</v>
      </c>
      <c r="T787" s="239">
        <f>S787*H787</f>
        <v>0</v>
      </c>
      <c r="U787" s="40"/>
      <c r="V787" s="40"/>
      <c r="W787" s="40"/>
      <c r="X787" s="40"/>
      <c r="Y787" s="40"/>
      <c r="Z787" s="40"/>
      <c r="AA787" s="40"/>
      <c r="AB787" s="40"/>
      <c r="AC787" s="40"/>
      <c r="AD787" s="40"/>
      <c r="AE787" s="40"/>
      <c r="AR787" s="240" t="s">
        <v>407</v>
      </c>
      <c r="AT787" s="240" t="s">
        <v>192</v>
      </c>
      <c r="AU787" s="240" t="s">
        <v>93</v>
      </c>
      <c r="AY787" s="18" t="s">
        <v>189</v>
      </c>
      <c r="BE787" s="241">
        <f>IF(N787="základní",J787,0)</f>
        <v>0</v>
      </c>
      <c r="BF787" s="241">
        <f>IF(N787="snížená",J787,0)</f>
        <v>0</v>
      </c>
      <c r="BG787" s="241">
        <f>IF(N787="zákl. přenesená",J787,0)</f>
        <v>0</v>
      </c>
      <c r="BH787" s="241">
        <f>IF(N787="sníž. přenesená",J787,0)</f>
        <v>0</v>
      </c>
      <c r="BI787" s="241">
        <f>IF(N787="nulová",J787,0)</f>
        <v>0</v>
      </c>
      <c r="BJ787" s="18" t="s">
        <v>91</v>
      </c>
      <c r="BK787" s="241">
        <f>ROUND(I787*H787,2)</f>
        <v>0</v>
      </c>
      <c r="BL787" s="18" t="s">
        <v>407</v>
      </c>
      <c r="BM787" s="240" t="s">
        <v>1325</v>
      </c>
    </row>
    <row r="788" s="2" customFormat="1">
      <c r="A788" s="40"/>
      <c r="B788" s="41"/>
      <c r="C788" s="42"/>
      <c r="D788" s="242" t="s">
        <v>199</v>
      </c>
      <c r="E788" s="42"/>
      <c r="F788" s="243" t="s">
        <v>1309</v>
      </c>
      <c r="G788" s="42"/>
      <c r="H788" s="42"/>
      <c r="I788" s="244"/>
      <c r="J788" s="42"/>
      <c r="K788" s="42"/>
      <c r="L788" s="46"/>
      <c r="M788" s="245"/>
      <c r="N788" s="246"/>
      <c r="O788" s="93"/>
      <c r="P788" s="93"/>
      <c r="Q788" s="93"/>
      <c r="R788" s="93"/>
      <c r="S788" s="93"/>
      <c r="T788" s="94"/>
      <c r="U788" s="40"/>
      <c r="V788" s="40"/>
      <c r="W788" s="40"/>
      <c r="X788" s="40"/>
      <c r="Y788" s="40"/>
      <c r="Z788" s="40"/>
      <c r="AA788" s="40"/>
      <c r="AB788" s="40"/>
      <c r="AC788" s="40"/>
      <c r="AD788" s="40"/>
      <c r="AE788" s="40"/>
      <c r="AT788" s="18" t="s">
        <v>199</v>
      </c>
      <c r="AU788" s="18" t="s">
        <v>93</v>
      </c>
    </row>
    <row r="789" s="2" customFormat="1" ht="16.5" customHeight="1">
      <c r="A789" s="40"/>
      <c r="B789" s="41"/>
      <c r="C789" s="229" t="s">
        <v>1326</v>
      </c>
      <c r="D789" s="229" t="s">
        <v>192</v>
      </c>
      <c r="E789" s="230" t="s">
        <v>1327</v>
      </c>
      <c r="F789" s="231" t="s">
        <v>1328</v>
      </c>
      <c r="G789" s="232" t="s">
        <v>1283</v>
      </c>
      <c r="H789" s="233">
        <v>14</v>
      </c>
      <c r="I789" s="234"/>
      <c r="J789" s="235">
        <f>ROUND(I789*H789,2)</f>
        <v>0</v>
      </c>
      <c r="K789" s="231" t="s">
        <v>303</v>
      </c>
      <c r="L789" s="46"/>
      <c r="M789" s="236" t="s">
        <v>1</v>
      </c>
      <c r="N789" s="237" t="s">
        <v>48</v>
      </c>
      <c r="O789" s="93"/>
      <c r="P789" s="238">
        <f>O789*H789</f>
        <v>0</v>
      </c>
      <c r="Q789" s="238">
        <v>0</v>
      </c>
      <c r="R789" s="238">
        <f>Q789*H789</f>
        <v>0</v>
      </c>
      <c r="S789" s="238">
        <v>0</v>
      </c>
      <c r="T789" s="239">
        <f>S789*H789</f>
        <v>0</v>
      </c>
      <c r="U789" s="40"/>
      <c r="V789" s="40"/>
      <c r="W789" s="40"/>
      <c r="X789" s="40"/>
      <c r="Y789" s="40"/>
      <c r="Z789" s="40"/>
      <c r="AA789" s="40"/>
      <c r="AB789" s="40"/>
      <c r="AC789" s="40"/>
      <c r="AD789" s="40"/>
      <c r="AE789" s="40"/>
      <c r="AR789" s="240" t="s">
        <v>407</v>
      </c>
      <c r="AT789" s="240" t="s">
        <v>192</v>
      </c>
      <c r="AU789" s="240" t="s">
        <v>93</v>
      </c>
      <c r="AY789" s="18" t="s">
        <v>189</v>
      </c>
      <c r="BE789" s="241">
        <f>IF(N789="základní",J789,0)</f>
        <v>0</v>
      </c>
      <c r="BF789" s="241">
        <f>IF(N789="snížená",J789,0)</f>
        <v>0</v>
      </c>
      <c r="BG789" s="241">
        <f>IF(N789="zákl. přenesená",J789,0)</f>
        <v>0</v>
      </c>
      <c r="BH789" s="241">
        <f>IF(N789="sníž. přenesená",J789,0)</f>
        <v>0</v>
      </c>
      <c r="BI789" s="241">
        <f>IF(N789="nulová",J789,0)</f>
        <v>0</v>
      </c>
      <c r="BJ789" s="18" t="s">
        <v>91</v>
      </c>
      <c r="BK789" s="241">
        <f>ROUND(I789*H789,2)</f>
        <v>0</v>
      </c>
      <c r="BL789" s="18" t="s">
        <v>407</v>
      </c>
      <c r="BM789" s="240" t="s">
        <v>1329</v>
      </c>
    </row>
    <row r="790" s="2" customFormat="1">
      <c r="A790" s="40"/>
      <c r="B790" s="41"/>
      <c r="C790" s="42"/>
      <c r="D790" s="242" t="s">
        <v>199</v>
      </c>
      <c r="E790" s="42"/>
      <c r="F790" s="243" t="s">
        <v>1309</v>
      </c>
      <c r="G790" s="42"/>
      <c r="H790" s="42"/>
      <c r="I790" s="244"/>
      <c r="J790" s="42"/>
      <c r="K790" s="42"/>
      <c r="L790" s="46"/>
      <c r="M790" s="245"/>
      <c r="N790" s="246"/>
      <c r="O790" s="93"/>
      <c r="P790" s="93"/>
      <c r="Q790" s="93"/>
      <c r="R790" s="93"/>
      <c r="S790" s="93"/>
      <c r="T790" s="94"/>
      <c r="U790" s="40"/>
      <c r="V790" s="40"/>
      <c r="W790" s="40"/>
      <c r="X790" s="40"/>
      <c r="Y790" s="40"/>
      <c r="Z790" s="40"/>
      <c r="AA790" s="40"/>
      <c r="AB790" s="40"/>
      <c r="AC790" s="40"/>
      <c r="AD790" s="40"/>
      <c r="AE790" s="40"/>
      <c r="AT790" s="18" t="s">
        <v>199</v>
      </c>
      <c r="AU790" s="18" t="s">
        <v>93</v>
      </c>
    </row>
    <row r="791" s="2" customFormat="1" ht="16.5" customHeight="1">
      <c r="A791" s="40"/>
      <c r="B791" s="41"/>
      <c r="C791" s="229" t="s">
        <v>1330</v>
      </c>
      <c r="D791" s="229" t="s">
        <v>192</v>
      </c>
      <c r="E791" s="230" t="s">
        <v>1331</v>
      </c>
      <c r="F791" s="231" t="s">
        <v>1332</v>
      </c>
      <c r="G791" s="232" t="s">
        <v>1283</v>
      </c>
      <c r="H791" s="233">
        <v>1</v>
      </c>
      <c r="I791" s="234"/>
      <c r="J791" s="235">
        <f>ROUND(I791*H791,2)</f>
        <v>0</v>
      </c>
      <c r="K791" s="231" t="s">
        <v>303</v>
      </c>
      <c r="L791" s="46"/>
      <c r="M791" s="236" t="s">
        <v>1</v>
      </c>
      <c r="N791" s="237" t="s">
        <v>48</v>
      </c>
      <c r="O791" s="93"/>
      <c r="P791" s="238">
        <f>O791*H791</f>
        <v>0</v>
      </c>
      <c r="Q791" s="238">
        <v>0</v>
      </c>
      <c r="R791" s="238">
        <f>Q791*H791</f>
        <v>0</v>
      </c>
      <c r="S791" s="238">
        <v>0</v>
      </c>
      <c r="T791" s="239">
        <f>S791*H791</f>
        <v>0</v>
      </c>
      <c r="U791" s="40"/>
      <c r="V791" s="40"/>
      <c r="W791" s="40"/>
      <c r="X791" s="40"/>
      <c r="Y791" s="40"/>
      <c r="Z791" s="40"/>
      <c r="AA791" s="40"/>
      <c r="AB791" s="40"/>
      <c r="AC791" s="40"/>
      <c r="AD791" s="40"/>
      <c r="AE791" s="40"/>
      <c r="AR791" s="240" t="s">
        <v>407</v>
      </c>
      <c r="AT791" s="240" t="s">
        <v>192</v>
      </c>
      <c r="AU791" s="240" t="s">
        <v>93</v>
      </c>
      <c r="AY791" s="18" t="s">
        <v>189</v>
      </c>
      <c r="BE791" s="241">
        <f>IF(N791="základní",J791,0)</f>
        <v>0</v>
      </c>
      <c r="BF791" s="241">
        <f>IF(N791="snížená",J791,0)</f>
        <v>0</v>
      </c>
      <c r="BG791" s="241">
        <f>IF(N791="zákl. přenesená",J791,0)</f>
        <v>0</v>
      </c>
      <c r="BH791" s="241">
        <f>IF(N791="sníž. přenesená",J791,0)</f>
        <v>0</v>
      </c>
      <c r="BI791" s="241">
        <f>IF(N791="nulová",J791,0)</f>
        <v>0</v>
      </c>
      <c r="BJ791" s="18" t="s">
        <v>91</v>
      </c>
      <c r="BK791" s="241">
        <f>ROUND(I791*H791,2)</f>
        <v>0</v>
      </c>
      <c r="BL791" s="18" t="s">
        <v>407</v>
      </c>
      <c r="BM791" s="240" t="s">
        <v>1333</v>
      </c>
    </row>
    <row r="792" s="2" customFormat="1">
      <c r="A792" s="40"/>
      <c r="B792" s="41"/>
      <c r="C792" s="42"/>
      <c r="D792" s="242" t="s">
        <v>199</v>
      </c>
      <c r="E792" s="42"/>
      <c r="F792" s="243" t="s">
        <v>1309</v>
      </c>
      <c r="G792" s="42"/>
      <c r="H792" s="42"/>
      <c r="I792" s="244"/>
      <c r="J792" s="42"/>
      <c r="K792" s="42"/>
      <c r="L792" s="46"/>
      <c r="M792" s="245"/>
      <c r="N792" s="246"/>
      <c r="O792" s="93"/>
      <c r="P792" s="93"/>
      <c r="Q792" s="93"/>
      <c r="R792" s="93"/>
      <c r="S792" s="93"/>
      <c r="T792" s="94"/>
      <c r="U792" s="40"/>
      <c r="V792" s="40"/>
      <c r="W792" s="40"/>
      <c r="X792" s="40"/>
      <c r="Y792" s="40"/>
      <c r="Z792" s="40"/>
      <c r="AA792" s="40"/>
      <c r="AB792" s="40"/>
      <c r="AC792" s="40"/>
      <c r="AD792" s="40"/>
      <c r="AE792" s="40"/>
      <c r="AT792" s="18" t="s">
        <v>199</v>
      </c>
      <c r="AU792" s="18" t="s">
        <v>93</v>
      </c>
    </row>
    <row r="793" s="2" customFormat="1" ht="16.5" customHeight="1">
      <c r="A793" s="40"/>
      <c r="B793" s="41"/>
      <c r="C793" s="229" t="s">
        <v>1334</v>
      </c>
      <c r="D793" s="229" t="s">
        <v>192</v>
      </c>
      <c r="E793" s="230" t="s">
        <v>1335</v>
      </c>
      <c r="F793" s="231" t="s">
        <v>1336</v>
      </c>
      <c r="G793" s="232" t="s">
        <v>1283</v>
      </c>
      <c r="H793" s="233">
        <v>1</v>
      </c>
      <c r="I793" s="234"/>
      <c r="J793" s="235">
        <f>ROUND(I793*H793,2)</f>
        <v>0</v>
      </c>
      <c r="K793" s="231" t="s">
        <v>303</v>
      </c>
      <c r="L793" s="46"/>
      <c r="M793" s="236" t="s">
        <v>1</v>
      </c>
      <c r="N793" s="237" t="s">
        <v>48</v>
      </c>
      <c r="O793" s="93"/>
      <c r="P793" s="238">
        <f>O793*H793</f>
        <v>0</v>
      </c>
      <c r="Q793" s="238">
        <v>0</v>
      </c>
      <c r="R793" s="238">
        <f>Q793*H793</f>
        <v>0</v>
      </c>
      <c r="S793" s="238">
        <v>0</v>
      </c>
      <c r="T793" s="239">
        <f>S793*H793</f>
        <v>0</v>
      </c>
      <c r="U793" s="40"/>
      <c r="V793" s="40"/>
      <c r="W793" s="40"/>
      <c r="X793" s="40"/>
      <c r="Y793" s="40"/>
      <c r="Z793" s="40"/>
      <c r="AA793" s="40"/>
      <c r="AB793" s="40"/>
      <c r="AC793" s="40"/>
      <c r="AD793" s="40"/>
      <c r="AE793" s="40"/>
      <c r="AR793" s="240" t="s">
        <v>407</v>
      </c>
      <c r="AT793" s="240" t="s">
        <v>192</v>
      </c>
      <c r="AU793" s="240" t="s">
        <v>93</v>
      </c>
      <c r="AY793" s="18" t="s">
        <v>189</v>
      </c>
      <c r="BE793" s="241">
        <f>IF(N793="základní",J793,0)</f>
        <v>0</v>
      </c>
      <c r="BF793" s="241">
        <f>IF(N793="snížená",J793,0)</f>
        <v>0</v>
      </c>
      <c r="BG793" s="241">
        <f>IF(N793="zákl. přenesená",J793,0)</f>
        <v>0</v>
      </c>
      <c r="BH793" s="241">
        <f>IF(N793="sníž. přenesená",J793,0)</f>
        <v>0</v>
      </c>
      <c r="BI793" s="241">
        <f>IF(N793="nulová",J793,0)</f>
        <v>0</v>
      </c>
      <c r="BJ793" s="18" t="s">
        <v>91</v>
      </c>
      <c r="BK793" s="241">
        <f>ROUND(I793*H793,2)</f>
        <v>0</v>
      </c>
      <c r="BL793" s="18" t="s">
        <v>407</v>
      </c>
      <c r="BM793" s="240" t="s">
        <v>1337</v>
      </c>
    </row>
    <row r="794" s="2" customFormat="1">
      <c r="A794" s="40"/>
      <c r="B794" s="41"/>
      <c r="C794" s="42"/>
      <c r="D794" s="242" t="s">
        <v>199</v>
      </c>
      <c r="E794" s="42"/>
      <c r="F794" s="243" t="s">
        <v>1309</v>
      </c>
      <c r="G794" s="42"/>
      <c r="H794" s="42"/>
      <c r="I794" s="244"/>
      <c r="J794" s="42"/>
      <c r="K794" s="42"/>
      <c r="L794" s="46"/>
      <c r="M794" s="245"/>
      <c r="N794" s="246"/>
      <c r="O794" s="93"/>
      <c r="P794" s="93"/>
      <c r="Q794" s="93"/>
      <c r="R794" s="93"/>
      <c r="S794" s="93"/>
      <c r="T794" s="94"/>
      <c r="U794" s="40"/>
      <c r="V794" s="40"/>
      <c r="W794" s="40"/>
      <c r="X794" s="40"/>
      <c r="Y794" s="40"/>
      <c r="Z794" s="40"/>
      <c r="AA794" s="40"/>
      <c r="AB794" s="40"/>
      <c r="AC794" s="40"/>
      <c r="AD794" s="40"/>
      <c r="AE794" s="40"/>
      <c r="AT794" s="18" t="s">
        <v>199</v>
      </c>
      <c r="AU794" s="18" t="s">
        <v>93</v>
      </c>
    </row>
    <row r="795" s="2" customFormat="1" ht="16.5" customHeight="1">
      <c r="A795" s="40"/>
      <c r="B795" s="41"/>
      <c r="C795" s="229" t="s">
        <v>1338</v>
      </c>
      <c r="D795" s="229" t="s">
        <v>192</v>
      </c>
      <c r="E795" s="230" t="s">
        <v>1339</v>
      </c>
      <c r="F795" s="231" t="s">
        <v>1340</v>
      </c>
      <c r="G795" s="232" t="s">
        <v>1283</v>
      </c>
      <c r="H795" s="233">
        <v>1</v>
      </c>
      <c r="I795" s="234"/>
      <c r="J795" s="235">
        <f>ROUND(I795*H795,2)</f>
        <v>0</v>
      </c>
      <c r="K795" s="231" t="s">
        <v>303</v>
      </c>
      <c r="L795" s="46"/>
      <c r="M795" s="236" t="s">
        <v>1</v>
      </c>
      <c r="N795" s="237" t="s">
        <v>48</v>
      </c>
      <c r="O795" s="93"/>
      <c r="P795" s="238">
        <f>O795*H795</f>
        <v>0</v>
      </c>
      <c r="Q795" s="238">
        <v>0</v>
      </c>
      <c r="R795" s="238">
        <f>Q795*H795</f>
        <v>0</v>
      </c>
      <c r="S795" s="238">
        <v>0</v>
      </c>
      <c r="T795" s="239">
        <f>S795*H795</f>
        <v>0</v>
      </c>
      <c r="U795" s="40"/>
      <c r="V795" s="40"/>
      <c r="W795" s="40"/>
      <c r="X795" s="40"/>
      <c r="Y795" s="40"/>
      <c r="Z795" s="40"/>
      <c r="AA795" s="40"/>
      <c r="AB795" s="40"/>
      <c r="AC795" s="40"/>
      <c r="AD795" s="40"/>
      <c r="AE795" s="40"/>
      <c r="AR795" s="240" t="s">
        <v>407</v>
      </c>
      <c r="AT795" s="240" t="s">
        <v>192</v>
      </c>
      <c r="AU795" s="240" t="s">
        <v>93</v>
      </c>
      <c r="AY795" s="18" t="s">
        <v>189</v>
      </c>
      <c r="BE795" s="241">
        <f>IF(N795="základní",J795,0)</f>
        <v>0</v>
      </c>
      <c r="BF795" s="241">
        <f>IF(N795="snížená",J795,0)</f>
        <v>0</v>
      </c>
      <c r="BG795" s="241">
        <f>IF(N795="zákl. přenesená",J795,0)</f>
        <v>0</v>
      </c>
      <c r="BH795" s="241">
        <f>IF(N795="sníž. přenesená",J795,0)</f>
        <v>0</v>
      </c>
      <c r="BI795" s="241">
        <f>IF(N795="nulová",J795,0)</f>
        <v>0</v>
      </c>
      <c r="BJ795" s="18" t="s">
        <v>91</v>
      </c>
      <c r="BK795" s="241">
        <f>ROUND(I795*H795,2)</f>
        <v>0</v>
      </c>
      <c r="BL795" s="18" t="s">
        <v>407</v>
      </c>
      <c r="BM795" s="240" t="s">
        <v>1341</v>
      </c>
    </row>
    <row r="796" s="2" customFormat="1">
      <c r="A796" s="40"/>
      <c r="B796" s="41"/>
      <c r="C796" s="42"/>
      <c r="D796" s="242" t="s">
        <v>199</v>
      </c>
      <c r="E796" s="42"/>
      <c r="F796" s="243" t="s">
        <v>1309</v>
      </c>
      <c r="G796" s="42"/>
      <c r="H796" s="42"/>
      <c r="I796" s="244"/>
      <c r="J796" s="42"/>
      <c r="K796" s="42"/>
      <c r="L796" s="46"/>
      <c r="M796" s="245"/>
      <c r="N796" s="246"/>
      <c r="O796" s="93"/>
      <c r="P796" s="93"/>
      <c r="Q796" s="93"/>
      <c r="R796" s="93"/>
      <c r="S796" s="93"/>
      <c r="T796" s="94"/>
      <c r="U796" s="40"/>
      <c r="V796" s="40"/>
      <c r="W796" s="40"/>
      <c r="X796" s="40"/>
      <c r="Y796" s="40"/>
      <c r="Z796" s="40"/>
      <c r="AA796" s="40"/>
      <c r="AB796" s="40"/>
      <c r="AC796" s="40"/>
      <c r="AD796" s="40"/>
      <c r="AE796" s="40"/>
      <c r="AT796" s="18" t="s">
        <v>199</v>
      </c>
      <c r="AU796" s="18" t="s">
        <v>93</v>
      </c>
    </row>
    <row r="797" s="2" customFormat="1" ht="16.5" customHeight="1">
      <c r="A797" s="40"/>
      <c r="B797" s="41"/>
      <c r="C797" s="229" t="s">
        <v>1342</v>
      </c>
      <c r="D797" s="229" t="s">
        <v>192</v>
      </c>
      <c r="E797" s="230" t="s">
        <v>1343</v>
      </c>
      <c r="F797" s="231" t="s">
        <v>1344</v>
      </c>
      <c r="G797" s="232" t="s">
        <v>289</v>
      </c>
      <c r="H797" s="233">
        <v>235.53999999999999</v>
      </c>
      <c r="I797" s="234"/>
      <c r="J797" s="235">
        <f>ROUND(I797*H797,2)</f>
        <v>0</v>
      </c>
      <c r="K797" s="231" t="s">
        <v>196</v>
      </c>
      <c r="L797" s="46"/>
      <c r="M797" s="236" t="s">
        <v>1</v>
      </c>
      <c r="N797" s="237" t="s">
        <v>48</v>
      </c>
      <c r="O797" s="93"/>
      <c r="P797" s="238">
        <f>O797*H797</f>
        <v>0</v>
      </c>
      <c r="Q797" s="238">
        <v>0.00019000000000000001</v>
      </c>
      <c r="R797" s="238">
        <f>Q797*H797</f>
        <v>0.044752600000000003</v>
      </c>
      <c r="S797" s="238">
        <v>0</v>
      </c>
      <c r="T797" s="239">
        <f>S797*H797</f>
        <v>0</v>
      </c>
      <c r="U797" s="40"/>
      <c r="V797" s="40"/>
      <c r="W797" s="40"/>
      <c r="X797" s="40"/>
      <c r="Y797" s="40"/>
      <c r="Z797" s="40"/>
      <c r="AA797" s="40"/>
      <c r="AB797" s="40"/>
      <c r="AC797" s="40"/>
      <c r="AD797" s="40"/>
      <c r="AE797" s="40"/>
      <c r="AR797" s="240" t="s">
        <v>407</v>
      </c>
      <c r="AT797" s="240" t="s">
        <v>192</v>
      </c>
      <c r="AU797" s="240" t="s">
        <v>93</v>
      </c>
      <c r="AY797" s="18" t="s">
        <v>189</v>
      </c>
      <c r="BE797" s="241">
        <f>IF(N797="základní",J797,0)</f>
        <v>0</v>
      </c>
      <c r="BF797" s="241">
        <f>IF(N797="snížená",J797,0)</f>
        <v>0</v>
      </c>
      <c r="BG797" s="241">
        <f>IF(N797="zákl. přenesená",J797,0)</f>
        <v>0</v>
      </c>
      <c r="BH797" s="241">
        <f>IF(N797="sníž. přenesená",J797,0)</f>
        <v>0</v>
      </c>
      <c r="BI797" s="241">
        <f>IF(N797="nulová",J797,0)</f>
        <v>0</v>
      </c>
      <c r="BJ797" s="18" t="s">
        <v>91</v>
      </c>
      <c r="BK797" s="241">
        <f>ROUND(I797*H797,2)</f>
        <v>0</v>
      </c>
      <c r="BL797" s="18" t="s">
        <v>407</v>
      </c>
      <c r="BM797" s="240" t="s">
        <v>1345</v>
      </c>
    </row>
    <row r="798" s="2" customFormat="1" ht="16.5" customHeight="1">
      <c r="A798" s="40"/>
      <c r="B798" s="41"/>
      <c r="C798" s="229" t="s">
        <v>1346</v>
      </c>
      <c r="D798" s="229" t="s">
        <v>192</v>
      </c>
      <c r="E798" s="230" t="s">
        <v>1347</v>
      </c>
      <c r="F798" s="231" t="s">
        <v>1348</v>
      </c>
      <c r="G798" s="232" t="s">
        <v>1020</v>
      </c>
      <c r="H798" s="308"/>
      <c r="I798" s="234"/>
      <c r="J798" s="235">
        <f>ROUND(I798*H798,2)</f>
        <v>0</v>
      </c>
      <c r="K798" s="231" t="s">
        <v>196</v>
      </c>
      <c r="L798" s="46"/>
      <c r="M798" s="236" t="s">
        <v>1</v>
      </c>
      <c r="N798" s="237" t="s">
        <v>48</v>
      </c>
      <c r="O798" s="93"/>
      <c r="P798" s="238">
        <f>O798*H798</f>
        <v>0</v>
      </c>
      <c r="Q798" s="238">
        <v>0</v>
      </c>
      <c r="R798" s="238">
        <f>Q798*H798</f>
        <v>0</v>
      </c>
      <c r="S798" s="238">
        <v>0</v>
      </c>
      <c r="T798" s="239">
        <f>S798*H798</f>
        <v>0</v>
      </c>
      <c r="U798" s="40"/>
      <c r="V798" s="40"/>
      <c r="W798" s="40"/>
      <c r="X798" s="40"/>
      <c r="Y798" s="40"/>
      <c r="Z798" s="40"/>
      <c r="AA798" s="40"/>
      <c r="AB798" s="40"/>
      <c r="AC798" s="40"/>
      <c r="AD798" s="40"/>
      <c r="AE798" s="40"/>
      <c r="AR798" s="240" t="s">
        <v>407</v>
      </c>
      <c r="AT798" s="240" t="s">
        <v>192</v>
      </c>
      <c r="AU798" s="240" t="s">
        <v>93</v>
      </c>
      <c r="AY798" s="18" t="s">
        <v>189</v>
      </c>
      <c r="BE798" s="241">
        <f>IF(N798="základní",J798,0)</f>
        <v>0</v>
      </c>
      <c r="BF798" s="241">
        <f>IF(N798="snížená",J798,0)</f>
        <v>0</v>
      </c>
      <c r="BG798" s="241">
        <f>IF(N798="zákl. přenesená",J798,0)</f>
        <v>0</v>
      </c>
      <c r="BH798" s="241">
        <f>IF(N798="sníž. přenesená",J798,0)</f>
        <v>0</v>
      </c>
      <c r="BI798" s="241">
        <f>IF(N798="nulová",J798,0)</f>
        <v>0</v>
      </c>
      <c r="BJ798" s="18" t="s">
        <v>91</v>
      </c>
      <c r="BK798" s="241">
        <f>ROUND(I798*H798,2)</f>
        <v>0</v>
      </c>
      <c r="BL798" s="18" t="s">
        <v>407</v>
      </c>
      <c r="BM798" s="240" t="s">
        <v>1349</v>
      </c>
    </row>
    <row r="799" s="12" customFormat="1" ht="22.8" customHeight="1">
      <c r="A799" s="12"/>
      <c r="B799" s="213"/>
      <c r="C799" s="214"/>
      <c r="D799" s="215" t="s">
        <v>82</v>
      </c>
      <c r="E799" s="227" t="s">
        <v>1350</v>
      </c>
      <c r="F799" s="227" t="s">
        <v>1351</v>
      </c>
      <c r="G799" s="214"/>
      <c r="H799" s="214"/>
      <c r="I799" s="217"/>
      <c r="J799" s="228">
        <f>BK799</f>
        <v>0</v>
      </c>
      <c r="K799" s="214"/>
      <c r="L799" s="219"/>
      <c r="M799" s="220"/>
      <c r="N799" s="221"/>
      <c r="O799" s="221"/>
      <c r="P799" s="222">
        <f>SUM(P800:P883)</f>
        <v>0</v>
      </c>
      <c r="Q799" s="221"/>
      <c r="R799" s="222">
        <f>SUM(R800:R883)</f>
        <v>44.2104</v>
      </c>
      <c r="S799" s="221"/>
      <c r="T799" s="223">
        <f>SUM(T800:T883)</f>
        <v>0</v>
      </c>
      <c r="U799" s="12"/>
      <c r="V799" s="12"/>
      <c r="W799" s="12"/>
      <c r="X799" s="12"/>
      <c r="Y799" s="12"/>
      <c r="Z799" s="12"/>
      <c r="AA799" s="12"/>
      <c r="AB799" s="12"/>
      <c r="AC799" s="12"/>
      <c r="AD799" s="12"/>
      <c r="AE799" s="12"/>
      <c r="AR799" s="224" t="s">
        <v>93</v>
      </c>
      <c r="AT799" s="225" t="s">
        <v>82</v>
      </c>
      <c r="AU799" s="225" t="s">
        <v>91</v>
      </c>
      <c r="AY799" s="224" t="s">
        <v>189</v>
      </c>
      <c r="BK799" s="226">
        <f>SUM(BK800:BK883)</f>
        <v>0</v>
      </c>
    </row>
    <row r="800" s="2" customFormat="1" ht="16.5" customHeight="1">
      <c r="A800" s="40"/>
      <c r="B800" s="41"/>
      <c r="C800" s="229" t="s">
        <v>1352</v>
      </c>
      <c r="D800" s="229" t="s">
        <v>192</v>
      </c>
      <c r="E800" s="230" t="s">
        <v>1353</v>
      </c>
      <c r="F800" s="231" t="s">
        <v>1354</v>
      </c>
      <c r="G800" s="232" t="s">
        <v>1355</v>
      </c>
      <c r="H800" s="233">
        <v>34441.400000000001</v>
      </c>
      <c r="I800" s="234"/>
      <c r="J800" s="235">
        <f>ROUND(I800*H800,2)</f>
        <v>0</v>
      </c>
      <c r="K800" s="231" t="s">
        <v>303</v>
      </c>
      <c r="L800" s="46"/>
      <c r="M800" s="236" t="s">
        <v>1</v>
      </c>
      <c r="N800" s="237" t="s">
        <v>48</v>
      </c>
      <c r="O800" s="93"/>
      <c r="P800" s="238">
        <f>O800*H800</f>
        <v>0</v>
      </c>
      <c r="Q800" s="238">
        <v>0.001</v>
      </c>
      <c r="R800" s="238">
        <f>Q800*H800</f>
        <v>34.441400000000002</v>
      </c>
      <c r="S800" s="238">
        <v>0</v>
      </c>
      <c r="T800" s="239">
        <f>S800*H800</f>
        <v>0</v>
      </c>
      <c r="U800" s="40"/>
      <c r="V800" s="40"/>
      <c r="W800" s="40"/>
      <c r="X800" s="40"/>
      <c r="Y800" s="40"/>
      <c r="Z800" s="40"/>
      <c r="AA800" s="40"/>
      <c r="AB800" s="40"/>
      <c r="AC800" s="40"/>
      <c r="AD800" s="40"/>
      <c r="AE800" s="40"/>
      <c r="AR800" s="240" t="s">
        <v>407</v>
      </c>
      <c r="AT800" s="240" t="s">
        <v>192</v>
      </c>
      <c r="AU800" s="240" t="s">
        <v>93</v>
      </c>
      <c r="AY800" s="18" t="s">
        <v>189</v>
      </c>
      <c r="BE800" s="241">
        <f>IF(N800="základní",J800,0)</f>
        <v>0</v>
      </c>
      <c r="BF800" s="241">
        <f>IF(N800="snížená",J800,0)</f>
        <v>0</v>
      </c>
      <c r="BG800" s="241">
        <f>IF(N800="zákl. přenesená",J800,0)</f>
        <v>0</v>
      </c>
      <c r="BH800" s="241">
        <f>IF(N800="sníž. přenesená",J800,0)</f>
        <v>0</v>
      </c>
      <c r="BI800" s="241">
        <f>IF(N800="nulová",J800,0)</f>
        <v>0</v>
      </c>
      <c r="BJ800" s="18" t="s">
        <v>91</v>
      </c>
      <c r="BK800" s="241">
        <f>ROUND(I800*H800,2)</f>
        <v>0</v>
      </c>
      <c r="BL800" s="18" t="s">
        <v>407</v>
      </c>
      <c r="BM800" s="240" t="s">
        <v>1356</v>
      </c>
    </row>
    <row r="801" s="2" customFormat="1">
      <c r="A801" s="40"/>
      <c r="B801" s="41"/>
      <c r="C801" s="42"/>
      <c r="D801" s="242" t="s">
        <v>199</v>
      </c>
      <c r="E801" s="42"/>
      <c r="F801" s="243" t="s">
        <v>1357</v>
      </c>
      <c r="G801" s="42"/>
      <c r="H801" s="42"/>
      <c r="I801" s="244"/>
      <c r="J801" s="42"/>
      <c r="K801" s="42"/>
      <c r="L801" s="46"/>
      <c r="M801" s="245"/>
      <c r="N801" s="246"/>
      <c r="O801" s="93"/>
      <c r="P801" s="93"/>
      <c r="Q801" s="93"/>
      <c r="R801" s="93"/>
      <c r="S801" s="93"/>
      <c r="T801" s="94"/>
      <c r="U801" s="40"/>
      <c r="V801" s="40"/>
      <c r="W801" s="40"/>
      <c r="X801" s="40"/>
      <c r="Y801" s="40"/>
      <c r="Z801" s="40"/>
      <c r="AA801" s="40"/>
      <c r="AB801" s="40"/>
      <c r="AC801" s="40"/>
      <c r="AD801" s="40"/>
      <c r="AE801" s="40"/>
      <c r="AT801" s="18" t="s">
        <v>199</v>
      </c>
      <c r="AU801" s="18" t="s">
        <v>93</v>
      </c>
    </row>
    <row r="802" s="14" customFormat="1">
      <c r="A802" s="14"/>
      <c r="B802" s="265"/>
      <c r="C802" s="266"/>
      <c r="D802" s="242" t="s">
        <v>277</v>
      </c>
      <c r="E802" s="267" t="s">
        <v>1</v>
      </c>
      <c r="F802" s="268" t="s">
        <v>860</v>
      </c>
      <c r="G802" s="266"/>
      <c r="H802" s="267" t="s">
        <v>1</v>
      </c>
      <c r="I802" s="269"/>
      <c r="J802" s="266"/>
      <c r="K802" s="266"/>
      <c r="L802" s="270"/>
      <c r="M802" s="271"/>
      <c r="N802" s="272"/>
      <c r="O802" s="272"/>
      <c r="P802" s="272"/>
      <c r="Q802" s="272"/>
      <c r="R802" s="272"/>
      <c r="S802" s="272"/>
      <c r="T802" s="273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  <c r="AE802" s="14"/>
      <c r="AT802" s="274" t="s">
        <v>277</v>
      </c>
      <c r="AU802" s="274" t="s">
        <v>93</v>
      </c>
      <c r="AV802" s="14" t="s">
        <v>91</v>
      </c>
      <c r="AW802" s="14" t="s">
        <v>38</v>
      </c>
      <c r="AX802" s="14" t="s">
        <v>83</v>
      </c>
      <c r="AY802" s="274" t="s">
        <v>189</v>
      </c>
    </row>
    <row r="803" s="13" customFormat="1">
      <c r="A803" s="13"/>
      <c r="B803" s="251"/>
      <c r="C803" s="252"/>
      <c r="D803" s="242" t="s">
        <v>277</v>
      </c>
      <c r="E803" s="275" t="s">
        <v>1</v>
      </c>
      <c r="F803" s="253" t="s">
        <v>1358</v>
      </c>
      <c r="G803" s="252"/>
      <c r="H803" s="254">
        <v>34441.400000000001</v>
      </c>
      <c r="I803" s="255"/>
      <c r="J803" s="252"/>
      <c r="K803" s="252"/>
      <c r="L803" s="256"/>
      <c r="M803" s="257"/>
      <c r="N803" s="258"/>
      <c r="O803" s="258"/>
      <c r="P803" s="258"/>
      <c r="Q803" s="258"/>
      <c r="R803" s="258"/>
      <c r="S803" s="258"/>
      <c r="T803" s="259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T803" s="260" t="s">
        <v>277</v>
      </c>
      <c r="AU803" s="260" t="s">
        <v>93</v>
      </c>
      <c r="AV803" s="13" t="s">
        <v>93</v>
      </c>
      <c r="AW803" s="13" t="s">
        <v>38</v>
      </c>
      <c r="AX803" s="13" t="s">
        <v>83</v>
      </c>
      <c r="AY803" s="260" t="s">
        <v>189</v>
      </c>
    </row>
    <row r="804" s="15" customFormat="1">
      <c r="A804" s="15"/>
      <c r="B804" s="276"/>
      <c r="C804" s="277"/>
      <c r="D804" s="242" t="s">
        <v>277</v>
      </c>
      <c r="E804" s="278" t="s">
        <v>1</v>
      </c>
      <c r="F804" s="279" t="s">
        <v>354</v>
      </c>
      <c r="G804" s="277"/>
      <c r="H804" s="280">
        <v>34441.400000000001</v>
      </c>
      <c r="I804" s="281"/>
      <c r="J804" s="277"/>
      <c r="K804" s="277"/>
      <c r="L804" s="282"/>
      <c r="M804" s="283"/>
      <c r="N804" s="284"/>
      <c r="O804" s="284"/>
      <c r="P804" s="284"/>
      <c r="Q804" s="284"/>
      <c r="R804" s="284"/>
      <c r="S804" s="284"/>
      <c r="T804" s="285"/>
      <c r="U804" s="15"/>
      <c r="V804" s="15"/>
      <c r="W804" s="15"/>
      <c r="X804" s="15"/>
      <c r="Y804" s="15"/>
      <c r="Z804" s="15"/>
      <c r="AA804" s="15"/>
      <c r="AB804" s="15"/>
      <c r="AC804" s="15"/>
      <c r="AD804" s="15"/>
      <c r="AE804" s="15"/>
      <c r="AT804" s="286" t="s">
        <v>277</v>
      </c>
      <c r="AU804" s="286" t="s">
        <v>93</v>
      </c>
      <c r="AV804" s="15" t="s">
        <v>211</v>
      </c>
      <c r="AW804" s="15" t="s">
        <v>38</v>
      </c>
      <c r="AX804" s="15" t="s">
        <v>91</v>
      </c>
      <c r="AY804" s="286" t="s">
        <v>189</v>
      </c>
    </row>
    <row r="805" s="2" customFormat="1" ht="16.5" customHeight="1">
      <c r="A805" s="40"/>
      <c r="B805" s="41"/>
      <c r="C805" s="229" t="s">
        <v>1359</v>
      </c>
      <c r="D805" s="229" t="s">
        <v>192</v>
      </c>
      <c r="E805" s="230" t="s">
        <v>1360</v>
      </c>
      <c r="F805" s="231" t="s">
        <v>1354</v>
      </c>
      <c r="G805" s="232" t="s">
        <v>1355</v>
      </c>
      <c r="H805" s="233">
        <v>9769</v>
      </c>
      <c r="I805" s="234"/>
      <c r="J805" s="235">
        <f>ROUND(I805*H805,2)</f>
        <v>0</v>
      </c>
      <c r="K805" s="231" t="s">
        <v>303</v>
      </c>
      <c r="L805" s="46"/>
      <c r="M805" s="236" t="s">
        <v>1</v>
      </c>
      <c r="N805" s="237" t="s">
        <v>48</v>
      </c>
      <c r="O805" s="93"/>
      <c r="P805" s="238">
        <f>O805*H805</f>
        <v>0</v>
      </c>
      <c r="Q805" s="238">
        <v>0.001</v>
      </c>
      <c r="R805" s="238">
        <f>Q805*H805</f>
        <v>9.7690000000000001</v>
      </c>
      <c r="S805" s="238">
        <v>0</v>
      </c>
      <c r="T805" s="239">
        <f>S805*H805</f>
        <v>0</v>
      </c>
      <c r="U805" s="40"/>
      <c r="V805" s="40"/>
      <c r="W805" s="40"/>
      <c r="X805" s="40"/>
      <c r="Y805" s="40"/>
      <c r="Z805" s="40"/>
      <c r="AA805" s="40"/>
      <c r="AB805" s="40"/>
      <c r="AC805" s="40"/>
      <c r="AD805" s="40"/>
      <c r="AE805" s="40"/>
      <c r="AR805" s="240" t="s">
        <v>407</v>
      </c>
      <c r="AT805" s="240" t="s">
        <v>192</v>
      </c>
      <c r="AU805" s="240" t="s">
        <v>93</v>
      </c>
      <c r="AY805" s="18" t="s">
        <v>189</v>
      </c>
      <c r="BE805" s="241">
        <f>IF(N805="základní",J805,0)</f>
        <v>0</v>
      </c>
      <c r="BF805" s="241">
        <f>IF(N805="snížená",J805,0)</f>
        <v>0</v>
      </c>
      <c r="BG805" s="241">
        <f>IF(N805="zákl. přenesená",J805,0)</f>
        <v>0</v>
      </c>
      <c r="BH805" s="241">
        <f>IF(N805="sníž. přenesená",J805,0)</f>
        <v>0</v>
      </c>
      <c r="BI805" s="241">
        <f>IF(N805="nulová",J805,0)</f>
        <v>0</v>
      </c>
      <c r="BJ805" s="18" t="s">
        <v>91</v>
      </c>
      <c r="BK805" s="241">
        <f>ROUND(I805*H805,2)</f>
        <v>0</v>
      </c>
      <c r="BL805" s="18" t="s">
        <v>407</v>
      </c>
      <c r="BM805" s="240" t="s">
        <v>1361</v>
      </c>
    </row>
    <row r="806" s="2" customFormat="1">
      <c r="A806" s="40"/>
      <c r="B806" s="41"/>
      <c r="C806" s="42"/>
      <c r="D806" s="242" t="s">
        <v>199</v>
      </c>
      <c r="E806" s="42"/>
      <c r="F806" s="243" t="s">
        <v>1362</v>
      </c>
      <c r="G806" s="42"/>
      <c r="H806" s="42"/>
      <c r="I806" s="244"/>
      <c r="J806" s="42"/>
      <c r="K806" s="42"/>
      <c r="L806" s="46"/>
      <c r="M806" s="245"/>
      <c r="N806" s="246"/>
      <c r="O806" s="93"/>
      <c r="P806" s="93"/>
      <c r="Q806" s="93"/>
      <c r="R806" s="93"/>
      <c r="S806" s="93"/>
      <c r="T806" s="94"/>
      <c r="U806" s="40"/>
      <c r="V806" s="40"/>
      <c r="W806" s="40"/>
      <c r="X806" s="40"/>
      <c r="Y806" s="40"/>
      <c r="Z806" s="40"/>
      <c r="AA806" s="40"/>
      <c r="AB806" s="40"/>
      <c r="AC806" s="40"/>
      <c r="AD806" s="40"/>
      <c r="AE806" s="40"/>
      <c r="AT806" s="18" t="s">
        <v>199</v>
      </c>
      <c r="AU806" s="18" t="s">
        <v>93</v>
      </c>
    </row>
    <row r="807" s="14" customFormat="1">
      <c r="A807" s="14"/>
      <c r="B807" s="265"/>
      <c r="C807" s="266"/>
      <c r="D807" s="242" t="s">
        <v>277</v>
      </c>
      <c r="E807" s="267" t="s">
        <v>1</v>
      </c>
      <c r="F807" s="268" t="s">
        <v>860</v>
      </c>
      <c r="G807" s="266"/>
      <c r="H807" s="267" t="s">
        <v>1</v>
      </c>
      <c r="I807" s="269"/>
      <c r="J807" s="266"/>
      <c r="K807" s="266"/>
      <c r="L807" s="270"/>
      <c r="M807" s="271"/>
      <c r="N807" s="272"/>
      <c r="O807" s="272"/>
      <c r="P807" s="272"/>
      <c r="Q807" s="272"/>
      <c r="R807" s="272"/>
      <c r="S807" s="272"/>
      <c r="T807" s="273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  <c r="AT807" s="274" t="s">
        <v>277</v>
      </c>
      <c r="AU807" s="274" t="s">
        <v>93</v>
      </c>
      <c r="AV807" s="14" t="s">
        <v>91</v>
      </c>
      <c r="AW807" s="14" t="s">
        <v>38</v>
      </c>
      <c r="AX807" s="14" t="s">
        <v>83</v>
      </c>
      <c r="AY807" s="274" t="s">
        <v>189</v>
      </c>
    </row>
    <row r="808" s="13" customFormat="1">
      <c r="A808" s="13"/>
      <c r="B808" s="251"/>
      <c r="C808" s="252"/>
      <c r="D808" s="242" t="s">
        <v>277</v>
      </c>
      <c r="E808" s="275" t="s">
        <v>1</v>
      </c>
      <c r="F808" s="253" t="s">
        <v>1363</v>
      </c>
      <c r="G808" s="252"/>
      <c r="H808" s="254">
        <v>9769</v>
      </c>
      <c r="I808" s="255"/>
      <c r="J808" s="252"/>
      <c r="K808" s="252"/>
      <c r="L808" s="256"/>
      <c r="M808" s="257"/>
      <c r="N808" s="258"/>
      <c r="O808" s="258"/>
      <c r="P808" s="258"/>
      <c r="Q808" s="258"/>
      <c r="R808" s="258"/>
      <c r="S808" s="258"/>
      <c r="T808" s="259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T808" s="260" t="s">
        <v>277</v>
      </c>
      <c r="AU808" s="260" t="s">
        <v>93</v>
      </c>
      <c r="AV808" s="13" t="s">
        <v>93</v>
      </c>
      <c r="AW808" s="13" t="s">
        <v>38</v>
      </c>
      <c r="AX808" s="13" t="s">
        <v>83</v>
      </c>
      <c r="AY808" s="260" t="s">
        <v>189</v>
      </c>
    </row>
    <row r="809" s="15" customFormat="1">
      <c r="A809" s="15"/>
      <c r="B809" s="276"/>
      <c r="C809" s="277"/>
      <c r="D809" s="242" t="s">
        <v>277</v>
      </c>
      <c r="E809" s="278" t="s">
        <v>1</v>
      </c>
      <c r="F809" s="279" t="s">
        <v>354</v>
      </c>
      <c r="G809" s="277"/>
      <c r="H809" s="280">
        <v>9769</v>
      </c>
      <c r="I809" s="281"/>
      <c r="J809" s="277"/>
      <c r="K809" s="277"/>
      <c r="L809" s="282"/>
      <c r="M809" s="283"/>
      <c r="N809" s="284"/>
      <c r="O809" s="284"/>
      <c r="P809" s="284"/>
      <c r="Q809" s="284"/>
      <c r="R809" s="284"/>
      <c r="S809" s="284"/>
      <c r="T809" s="285"/>
      <c r="U809" s="15"/>
      <c r="V809" s="15"/>
      <c r="W809" s="15"/>
      <c r="X809" s="15"/>
      <c r="Y809" s="15"/>
      <c r="Z809" s="15"/>
      <c r="AA809" s="15"/>
      <c r="AB809" s="15"/>
      <c r="AC809" s="15"/>
      <c r="AD809" s="15"/>
      <c r="AE809" s="15"/>
      <c r="AT809" s="286" t="s">
        <v>277</v>
      </c>
      <c r="AU809" s="286" t="s">
        <v>93</v>
      </c>
      <c r="AV809" s="15" t="s">
        <v>211</v>
      </c>
      <c r="AW809" s="15" t="s">
        <v>38</v>
      </c>
      <c r="AX809" s="15" t="s">
        <v>91</v>
      </c>
      <c r="AY809" s="286" t="s">
        <v>189</v>
      </c>
    </row>
    <row r="810" s="2" customFormat="1" ht="16.5" customHeight="1">
      <c r="A810" s="40"/>
      <c r="B810" s="41"/>
      <c r="C810" s="229" t="s">
        <v>1364</v>
      </c>
      <c r="D810" s="229" t="s">
        <v>192</v>
      </c>
      <c r="E810" s="230" t="s">
        <v>1365</v>
      </c>
      <c r="F810" s="231" t="s">
        <v>1366</v>
      </c>
      <c r="G810" s="232" t="s">
        <v>1283</v>
      </c>
      <c r="H810" s="233">
        <v>1</v>
      </c>
      <c r="I810" s="234"/>
      <c r="J810" s="235">
        <f>ROUND(I810*H810,2)</f>
        <v>0</v>
      </c>
      <c r="K810" s="231" t="s">
        <v>303</v>
      </c>
      <c r="L810" s="46"/>
      <c r="M810" s="236" t="s">
        <v>1</v>
      </c>
      <c r="N810" s="237" t="s">
        <v>48</v>
      </c>
      <c r="O810" s="93"/>
      <c r="P810" s="238">
        <f>O810*H810</f>
        <v>0</v>
      </c>
      <c r="Q810" s="238">
        <v>0</v>
      </c>
      <c r="R810" s="238">
        <f>Q810*H810</f>
        <v>0</v>
      </c>
      <c r="S810" s="238">
        <v>0</v>
      </c>
      <c r="T810" s="239">
        <f>S810*H810</f>
        <v>0</v>
      </c>
      <c r="U810" s="40"/>
      <c r="V810" s="40"/>
      <c r="W810" s="40"/>
      <c r="X810" s="40"/>
      <c r="Y810" s="40"/>
      <c r="Z810" s="40"/>
      <c r="AA810" s="40"/>
      <c r="AB810" s="40"/>
      <c r="AC810" s="40"/>
      <c r="AD810" s="40"/>
      <c r="AE810" s="40"/>
      <c r="AR810" s="240" t="s">
        <v>407</v>
      </c>
      <c r="AT810" s="240" t="s">
        <v>192</v>
      </c>
      <c r="AU810" s="240" t="s">
        <v>93</v>
      </c>
      <c r="AY810" s="18" t="s">
        <v>189</v>
      </c>
      <c r="BE810" s="241">
        <f>IF(N810="základní",J810,0)</f>
        <v>0</v>
      </c>
      <c r="BF810" s="241">
        <f>IF(N810="snížená",J810,0)</f>
        <v>0</v>
      </c>
      <c r="BG810" s="241">
        <f>IF(N810="zákl. přenesená",J810,0)</f>
        <v>0</v>
      </c>
      <c r="BH810" s="241">
        <f>IF(N810="sníž. přenesená",J810,0)</f>
        <v>0</v>
      </c>
      <c r="BI810" s="241">
        <f>IF(N810="nulová",J810,0)</f>
        <v>0</v>
      </c>
      <c r="BJ810" s="18" t="s">
        <v>91</v>
      </c>
      <c r="BK810" s="241">
        <f>ROUND(I810*H810,2)</f>
        <v>0</v>
      </c>
      <c r="BL810" s="18" t="s">
        <v>407</v>
      </c>
      <c r="BM810" s="240" t="s">
        <v>1367</v>
      </c>
    </row>
    <row r="811" s="2" customFormat="1">
      <c r="A811" s="40"/>
      <c r="B811" s="41"/>
      <c r="C811" s="42"/>
      <c r="D811" s="242" t="s">
        <v>199</v>
      </c>
      <c r="E811" s="42"/>
      <c r="F811" s="243" t="s">
        <v>1309</v>
      </c>
      <c r="G811" s="42"/>
      <c r="H811" s="42"/>
      <c r="I811" s="244"/>
      <c r="J811" s="42"/>
      <c r="K811" s="42"/>
      <c r="L811" s="46"/>
      <c r="M811" s="245"/>
      <c r="N811" s="246"/>
      <c r="O811" s="93"/>
      <c r="P811" s="93"/>
      <c r="Q811" s="93"/>
      <c r="R811" s="93"/>
      <c r="S811" s="93"/>
      <c r="T811" s="94"/>
      <c r="U811" s="40"/>
      <c r="V811" s="40"/>
      <c r="W811" s="40"/>
      <c r="X811" s="40"/>
      <c r="Y811" s="40"/>
      <c r="Z811" s="40"/>
      <c r="AA811" s="40"/>
      <c r="AB811" s="40"/>
      <c r="AC811" s="40"/>
      <c r="AD811" s="40"/>
      <c r="AE811" s="40"/>
      <c r="AT811" s="18" t="s">
        <v>199</v>
      </c>
      <c r="AU811" s="18" t="s">
        <v>93</v>
      </c>
    </row>
    <row r="812" s="2" customFormat="1" ht="21.75" customHeight="1">
      <c r="A812" s="40"/>
      <c r="B812" s="41"/>
      <c r="C812" s="229" t="s">
        <v>1368</v>
      </c>
      <c r="D812" s="229" t="s">
        <v>192</v>
      </c>
      <c r="E812" s="230" t="s">
        <v>1369</v>
      </c>
      <c r="F812" s="231" t="s">
        <v>1370</v>
      </c>
      <c r="G812" s="232" t="s">
        <v>1283</v>
      </c>
      <c r="H812" s="233">
        <v>4</v>
      </c>
      <c r="I812" s="234"/>
      <c r="J812" s="235">
        <f>ROUND(I812*H812,2)</f>
        <v>0</v>
      </c>
      <c r="K812" s="231" t="s">
        <v>303</v>
      </c>
      <c r="L812" s="46"/>
      <c r="M812" s="236" t="s">
        <v>1</v>
      </c>
      <c r="N812" s="237" t="s">
        <v>48</v>
      </c>
      <c r="O812" s="93"/>
      <c r="P812" s="238">
        <f>O812*H812</f>
        <v>0</v>
      </c>
      <c r="Q812" s="238">
        <v>0</v>
      </c>
      <c r="R812" s="238">
        <f>Q812*H812</f>
        <v>0</v>
      </c>
      <c r="S812" s="238">
        <v>0</v>
      </c>
      <c r="T812" s="239">
        <f>S812*H812</f>
        <v>0</v>
      </c>
      <c r="U812" s="40"/>
      <c r="V812" s="40"/>
      <c r="W812" s="40"/>
      <c r="X812" s="40"/>
      <c r="Y812" s="40"/>
      <c r="Z812" s="40"/>
      <c r="AA812" s="40"/>
      <c r="AB812" s="40"/>
      <c r="AC812" s="40"/>
      <c r="AD812" s="40"/>
      <c r="AE812" s="40"/>
      <c r="AR812" s="240" t="s">
        <v>407</v>
      </c>
      <c r="AT812" s="240" t="s">
        <v>192</v>
      </c>
      <c r="AU812" s="240" t="s">
        <v>93</v>
      </c>
      <c r="AY812" s="18" t="s">
        <v>189</v>
      </c>
      <c r="BE812" s="241">
        <f>IF(N812="základní",J812,0)</f>
        <v>0</v>
      </c>
      <c r="BF812" s="241">
        <f>IF(N812="snížená",J812,0)</f>
        <v>0</v>
      </c>
      <c r="BG812" s="241">
        <f>IF(N812="zákl. přenesená",J812,0)</f>
        <v>0</v>
      </c>
      <c r="BH812" s="241">
        <f>IF(N812="sníž. přenesená",J812,0)</f>
        <v>0</v>
      </c>
      <c r="BI812" s="241">
        <f>IF(N812="nulová",J812,0)</f>
        <v>0</v>
      </c>
      <c r="BJ812" s="18" t="s">
        <v>91</v>
      </c>
      <c r="BK812" s="241">
        <f>ROUND(I812*H812,2)</f>
        <v>0</v>
      </c>
      <c r="BL812" s="18" t="s">
        <v>407</v>
      </c>
      <c r="BM812" s="240" t="s">
        <v>1371</v>
      </c>
    </row>
    <row r="813" s="2" customFormat="1">
      <c r="A813" s="40"/>
      <c r="B813" s="41"/>
      <c r="C813" s="42"/>
      <c r="D813" s="242" t="s">
        <v>199</v>
      </c>
      <c r="E813" s="42"/>
      <c r="F813" s="243" t="s">
        <v>1372</v>
      </c>
      <c r="G813" s="42"/>
      <c r="H813" s="42"/>
      <c r="I813" s="244"/>
      <c r="J813" s="42"/>
      <c r="K813" s="42"/>
      <c r="L813" s="46"/>
      <c r="M813" s="245"/>
      <c r="N813" s="246"/>
      <c r="O813" s="93"/>
      <c r="P813" s="93"/>
      <c r="Q813" s="93"/>
      <c r="R813" s="93"/>
      <c r="S813" s="93"/>
      <c r="T813" s="94"/>
      <c r="U813" s="40"/>
      <c r="V813" s="40"/>
      <c r="W813" s="40"/>
      <c r="X813" s="40"/>
      <c r="Y813" s="40"/>
      <c r="Z813" s="40"/>
      <c r="AA813" s="40"/>
      <c r="AB813" s="40"/>
      <c r="AC813" s="40"/>
      <c r="AD813" s="40"/>
      <c r="AE813" s="40"/>
      <c r="AT813" s="18" t="s">
        <v>199</v>
      </c>
      <c r="AU813" s="18" t="s">
        <v>93</v>
      </c>
    </row>
    <row r="814" s="2" customFormat="1" ht="16.5" customHeight="1">
      <c r="A814" s="40"/>
      <c r="B814" s="41"/>
      <c r="C814" s="229" t="s">
        <v>1373</v>
      </c>
      <c r="D814" s="229" t="s">
        <v>192</v>
      </c>
      <c r="E814" s="230" t="s">
        <v>1374</v>
      </c>
      <c r="F814" s="231" t="s">
        <v>1375</v>
      </c>
      <c r="G814" s="232" t="s">
        <v>1283</v>
      </c>
      <c r="H814" s="233">
        <v>3</v>
      </c>
      <c r="I814" s="234"/>
      <c r="J814" s="235">
        <f>ROUND(I814*H814,2)</f>
        <v>0</v>
      </c>
      <c r="K814" s="231" t="s">
        <v>303</v>
      </c>
      <c r="L814" s="46"/>
      <c r="M814" s="236" t="s">
        <v>1</v>
      </c>
      <c r="N814" s="237" t="s">
        <v>48</v>
      </c>
      <c r="O814" s="93"/>
      <c r="P814" s="238">
        <f>O814*H814</f>
        <v>0</v>
      </c>
      <c r="Q814" s="238">
        <v>0</v>
      </c>
      <c r="R814" s="238">
        <f>Q814*H814</f>
        <v>0</v>
      </c>
      <c r="S814" s="238">
        <v>0</v>
      </c>
      <c r="T814" s="239">
        <f>S814*H814</f>
        <v>0</v>
      </c>
      <c r="U814" s="40"/>
      <c r="V814" s="40"/>
      <c r="W814" s="40"/>
      <c r="X814" s="40"/>
      <c r="Y814" s="40"/>
      <c r="Z814" s="40"/>
      <c r="AA814" s="40"/>
      <c r="AB814" s="40"/>
      <c r="AC814" s="40"/>
      <c r="AD814" s="40"/>
      <c r="AE814" s="40"/>
      <c r="AR814" s="240" t="s">
        <v>407</v>
      </c>
      <c r="AT814" s="240" t="s">
        <v>192</v>
      </c>
      <c r="AU814" s="240" t="s">
        <v>93</v>
      </c>
      <c r="AY814" s="18" t="s">
        <v>189</v>
      </c>
      <c r="BE814" s="241">
        <f>IF(N814="základní",J814,0)</f>
        <v>0</v>
      </c>
      <c r="BF814" s="241">
        <f>IF(N814="snížená",J814,0)</f>
        <v>0</v>
      </c>
      <c r="BG814" s="241">
        <f>IF(N814="zákl. přenesená",J814,0)</f>
        <v>0</v>
      </c>
      <c r="BH814" s="241">
        <f>IF(N814="sníž. přenesená",J814,0)</f>
        <v>0</v>
      </c>
      <c r="BI814" s="241">
        <f>IF(N814="nulová",J814,0)</f>
        <v>0</v>
      </c>
      <c r="BJ814" s="18" t="s">
        <v>91</v>
      </c>
      <c r="BK814" s="241">
        <f>ROUND(I814*H814,2)</f>
        <v>0</v>
      </c>
      <c r="BL814" s="18" t="s">
        <v>407</v>
      </c>
      <c r="BM814" s="240" t="s">
        <v>1376</v>
      </c>
    </row>
    <row r="815" s="2" customFormat="1">
      <c r="A815" s="40"/>
      <c r="B815" s="41"/>
      <c r="C815" s="42"/>
      <c r="D815" s="242" t="s">
        <v>199</v>
      </c>
      <c r="E815" s="42"/>
      <c r="F815" s="243" t="s">
        <v>1372</v>
      </c>
      <c r="G815" s="42"/>
      <c r="H815" s="42"/>
      <c r="I815" s="244"/>
      <c r="J815" s="42"/>
      <c r="K815" s="42"/>
      <c r="L815" s="46"/>
      <c r="M815" s="245"/>
      <c r="N815" s="246"/>
      <c r="O815" s="93"/>
      <c r="P815" s="93"/>
      <c r="Q815" s="93"/>
      <c r="R815" s="93"/>
      <c r="S815" s="93"/>
      <c r="T815" s="94"/>
      <c r="U815" s="40"/>
      <c r="V815" s="40"/>
      <c r="W815" s="40"/>
      <c r="X815" s="40"/>
      <c r="Y815" s="40"/>
      <c r="Z815" s="40"/>
      <c r="AA815" s="40"/>
      <c r="AB815" s="40"/>
      <c r="AC815" s="40"/>
      <c r="AD815" s="40"/>
      <c r="AE815" s="40"/>
      <c r="AT815" s="18" t="s">
        <v>199</v>
      </c>
      <c r="AU815" s="18" t="s">
        <v>93</v>
      </c>
    </row>
    <row r="816" s="2" customFormat="1" ht="16.5" customHeight="1">
      <c r="A816" s="40"/>
      <c r="B816" s="41"/>
      <c r="C816" s="229" t="s">
        <v>1377</v>
      </c>
      <c r="D816" s="229" t="s">
        <v>192</v>
      </c>
      <c r="E816" s="230" t="s">
        <v>1378</v>
      </c>
      <c r="F816" s="231" t="s">
        <v>1379</v>
      </c>
      <c r="G816" s="232" t="s">
        <v>1283</v>
      </c>
      <c r="H816" s="233">
        <v>3</v>
      </c>
      <c r="I816" s="234"/>
      <c r="J816" s="235">
        <f>ROUND(I816*H816,2)</f>
        <v>0</v>
      </c>
      <c r="K816" s="231" t="s">
        <v>303</v>
      </c>
      <c r="L816" s="46"/>
      <c r="M816" s="236" t="s">
        <v>1</v>
      </c>
      <c r="N816" s="237" t="s">
        <v>48</v>
      </c>
      <c r="O816" s="93"/>
      <c r="P816" s="238">
        <f>O816*H816</f>
        <v>0</v>
      </c>
      <c r="Q816" s="238">
        <v>0</v>
      </c>
      <c r="R816" s="238">
        <f>Q816*H816</f>
        <v>0</v>
      </c>
      <c r="S816" s="238">
        <v>0</v>
      </c>
      <c r="T816" s="239">
        <f>S816*H816</f>
        <v>0</v>
      </c>
      <c r="U816" s="40"/>
      <c r="V816" s="40"/>
      <c r="W816" s="40"/>
      <c r="X816" s="40"/>
      <c r="Y816" s="40"/>
      <c r="Z816" s="40"/>
      <c r="AA816" s="40"/>
      <c r="AB816" s="40"/>
      <c r="AC816" s="40"/>
      <c r="AD816" s="40"/>
      <c r="AE816" s="40"/>
      <c r="AR816" s="240" t="s">
        <v>407</v>
      </c>
      <c r="AT816" s="240" t="s">
        <v>192</v>
      </c>
      <c r="AU816" s="240" t="s">
        <v>93</v>
      </c>
      <c r="AY816" s="18" t="s">
        <v>189</v>
      </c>
      <c r="BE816" s="241">
        <f>IF(N816="základní",J816,0)</f>
        <v>0</v>
      </c>
      <c r="BF816" s="241">
        <f>IF(N816="snížená",J816,0)</f>
        <v>0</v>
      </c>
      <c r="BG816" s="241">
        <f>IF(N816="zákl. přenesená",J816,0)</f>
        <v>0</v>
      </c>
      <c r="BH816" s="241">
        <f>IF(N816="sníž. přenesená",J816,0)</f>
        <v>0</v>
      </c>
      <c r="BI816" s="241">
        <f>IF(N816="nulová",J816,0)</f>
        <v>0</v>
      </c>
      <c r="BJ816" s="18" t="s">
        <v>91</v>
      </c>
      <c r="BK816" s="241">
        <f>ROUND(I816*H816,2)</f>
        <v>0</v>
      </c>
      <c r="BL816" s="18" t="s">
        <v>407</v>
      </c>
      <c r="BM816" s="240" t="s">
        <v>1380</v>
      </c>
    </row>
    <row r="817" s="2" customFormat="1">
      <c r="A817" s="40"/>
      <c r="B817" s="41"/>
      <c r="C817" s="42"/>
      <c r="D817" s="242" t="s">
        <v>199</v>
      </c>
      <c r="E817" s="42"/>
      <c r="F817" s="243" t="s">
        <v>1372</v>
      </c>
      <c r="G817" s="42"/>
      <c r="H817" s="42"/>
      <c r="I817" s="244"/>
      <c r="J817" s="42"/>
      <c r="K817" s="42"/>
      <c r="L817" s="46"/>
      <c r="M817" s="245"/>
      <c r="N817" s="246"/>
      <c r="O817" s="93"/>
      <c r="P817" s="93"/>
      <c r="Q817" s="93"/>
      <c r="R817" s="93"/>
      <c r="S817" s="93"/>
      <c r="T817" s="94"/>
      <c r="U817" s="40"/>
      <c r="V817" s="40"/>
      <c r="W817" s="40"/>
      <c r="X817" s="40"/>
      <c r="Y817" s="40"/>
      <c r="Z817" s="40"/>
      <c r="AA817" s="40"/>
      <c r="AB817" s="40"/>
      <c r="AC817" s="40"/>
      <c r="AD817" s="40"/>
      <c r="AE817" s="40"/>
      <c r="AT817" s="18" t="s">
        <v>199</v>
      </c>
      <c r="AU817" s="18" t="s">
        <v>93</v>
      </c>
    </row>
    <row r="818" s="2" customFormat="1" ht="16.5" customHeight="1">
      <c r="A818" s="40"/>
      <c r="B818" s="41"/>
      <c r="C818" s="229" t="s">
        <v>1381</v>
      </c>
      <c r="D818" s="229" t="s">
        <v>192</v>
      </c>
      <c r="E818" s="230" t="s">
        <v>1382</v>
      </c>
      <c r="F818" s="231" t="s">
        <v>1383</v>
      </c>
      <c r="G818" s="232" t="s">
        <v>1283</v>
      </c>
      <c r="H818" s="233">
        <v>1</v>
      </c>
      <c r="I818" s="234"/>
      <c r="J818" s="235">
        <f>ROUND(I818*H818,2)</f>
        <v>0</v>
      </c>
      <c r="K818" s="231" t="s">
        <v>303</v>
      </c>
      <c r="L818" s="46"/>
      <c r="M818" s="236" t="s">
        <v>1</v>
      </c>
      <c r="N818" s="237" t="s">
        <v>48</v>
      </c>
      <c r="O818" s="93"/>
      <c r="P818" s="238">
        <f>O818*H818</f>
        <v>0</v>
      </c>
      <c r="Q818" s="238">
        <v>0</v>
      </c>
      <c r="R818" s="238">
        <f>Q818*H818</f>
        <v>0</v>
      </c>
      <c r="S818" s="238">
        <v>0</v>
      </c>
      <c r="T818" s="239">
        <f>S818*H818</f>
        <v>0</v>
      </c>
      <c r="U818" s="40"/>
      <c r="V818" s="40"/>
      <c r="W818" s="40"/>
      <c r="X818" s="40"/>
      <c r="Y818" s="40"/>
      <c r="Z818" s="40"/>
      <c r="AA818" s="40"/>
      <c r="AB818" s="40"/>
      <c r="AC818" s="40"/>
      <c r="AD818" s="40"/>
      <c r="AE818" s="40"/>
      <c r="AR818" s="240" t="s">
        <v>407</v>
      </c>
      <c r="AT818" s="240" t="s">
        <v>192</v>
      </c>
      <c r="AU818" s="240" t="s">
        <v>93</v>
      </c>
      <c r="AY818" s="18" t="s">
        <v>189</v>
      </c>
      <c r="BE818" s="241">
        <f>IF(N818="základní",J818,0)</f>
        <v>0</v>
      </c>
      <c r="BF818" s="241">
        <f>IF(N818="snížená",J818,0)</f>
        <v>0</v>
      </c>
      <c r="BG818" s="241">
        <f>IF(N818="zákl. přenesená",J818,0)</f>
        <v>0</v>
      </c>
      <c r="BH818" s="241">
        <f>IF(N818="sníž. přenesená",J818,0)</f>
        <v>0</v>
      </c>
      <c r="BI818" s="241">
        <f>IF(N818="nulová",J818,0)</f>
        <v>0</v>
      </c>
      <c r="BJ818" s="18" t="s">
        <v>91</v>
      </c>
      <c r="BK818" s="241">
        <f>ROUND(I818*H818,2)</f>
        <v>0</v>
      </c>
      <c r="BL818" s="18" t="s">
        <v>407</v>
      </c>
      <c r="BM818" s="240" t="s">
        <v>1384</v>
      </c>
    </row>
    <row r="819" s="2" customFormat="1">
      <c r="A819" s="40"/>
      <c r="B819" s="41"/>
      <c r="C819" s="42"/>
      <c r="D819" s="242" t="s">
        <v>199</v>
      </c>
      <c r="E819" s="42"/>
      <c r="F819" s="243" t="s">
        <v>1372</v>
      </c>
      <c r="G819" s="42"/>
      <c r="H819" s="42"/>
      <c r="I819" s="244"/>
      <c r="J819" s="42"/>
      <c r="K819" s="42"/>
      <c r="L819" s="46"/>
      <c r="M819" s="245"/>
      <c r="N819" s="246"/>
      <c r="O819" s="93"/>
      <c r="P819" s="93"/>
      <c r="Q819" s="93"/>
      <c r="R819" s="93"/>
      <c r="S819" s="93"/>
      <c r="T819" s="94"/>
      <c r="U819" s="40"/>
      <c r="V819" s="40"/>
      <c r="W819" s="40"/>
      <c r="X819" s="40"/>
      <c r="Y819" s="40"/>
      <c r="Z819" s="40"/>
      <c r="AA819" s="40"/>
      <c r="AB819" s="40"/>
      <c r="AC819" s="40"/>
      <c r="AD819" s="40"/>
      <c r="AE819" s="40"/>
      <c r="AT819" s="18" t="s">
        <v>199</v>
      </c>
      <c r="AU819" s="18" t="s">
        <v>93</v>
      </c>
    </row>
    <row r="820" s="2" customFormat="1" ht="16.5" customHeight="1">
      <c r="A820" s="40"/>
      <c r="B820" s="41"/>
      <c r="C820" s="229" t="s">
        <v>1385</v>
      </c>
      <c r="D820" s="229" t="s">
        <v>192</v>
      </c>
      <c r="E820" s="230" t="s">
        <v>1386</v>
      </c>
      <c r="F820" s="231" t="s">
        <v>1387</v>
      </c>
      <c r="G820" s="232" t="s">
        <v>1283</v>
      </c>
      <c r="H820" s="233">
        <v>1</v>
      </c>
      <c r="I820" s="234"/>
      <c r="J820" s="235">
        <f>ROUND(I820*H820,2)</f>
        <v>0</v>
      </c>
      <c r="K820" s="231" t="s">
        <v>303</v>
      </c>
      <c r="L820" s="46"/>
      <c r="M820" s="236" t="s">
        <v>1</v>
      </c>
      <c r="N820" s="237" t="s">
        <v>48</v>
      </c>
      <c r="O820" s="93"/>
      <c r="P820" s="238">
        <f>O820*H820</f>
        <v>0</v>
      </c>
      <c r="Q820" s="238">
        <v>0</v>
      </c>
      <c r="R820" s="238">
        <f>Q820*H820</f>
        <v>0</v>
      </c>
      <c r="S820" s="238">
        <v>0</v>
      </c>
      <c r="T820" s="239">
        <f>S820*H820</f>
        <v>0</v>
      </c>
      <c r="U820" s="40"/>
      <c r="V820" s="40"/>
      <c r="W820" s="40"/>
      <c r="X820" s="40"/>
      <c r="Y820" s="40"/>
      <c r="Z820" s="40"/>
      <c r="AA820" s="40"/>
      <c r="AB820" s="40"/>
      <c r="AC820" s="40"/>
      <c r="AD820" s="40"/>
      <c r="AE820" s="40"/>
      <c r="AR820" s="240" t="s">
        <v>407</v>
      </c>
      <c r="AT820" s="240" t="s">
        <v>192</v>
      </c>
      <c r="AU820" s="240" t="s">
        <v>93</v>
      </c>
      <c r="AY820" s="18" t="s">
        <v>189</v>
      </c>
      <c r="BE820" s="241">
        <f>IF(N820="základní",J820,0)</f>
        <v>0</v>
      </c>
      <c r="BF820" s="241">
        <f>IF(N820="snížená",J820,0)</f>
        <v>0</v>
      </c>
      <c r="BG820" s="241">
        <f>IF(N820="zákl. přenesená",J820,0)</f>
        <v>0</v>
      </c>
      <c r="BH820" s="241">
        <f>IF(N820="sníž. přenesená",J820,0)</f>
        <v>0</v>
      </c>
      <c r="BI820" s="241">
        <f>IF(N820="nulová",J820,0)</f>
        <v>0</v>
      </c>
      <c r="BJ820" s="18" t="s">
        <v>91</v>
      </c>
      <c r="BK820" s="241">
        <f>ROUND(I820*H820,2)</f>
        <v>0</v>
      </c>
      <c r="BL820" s="18" t="s">
        <v>407</v>
      </c>
      <c r="BM820" s="240" t="s">
        <v>1388</v>
      </c>
    </row>
    <row r="821" s="2" customFormat="1">
      <c r="A821" s="40"/>
      <c r="B821" s="41"/>
      <c r="C821" s="42"/>
      <c r="D821" s="242" t="s">
        <v>199</v>
      </c>
      <c r="E821" s="42"/>
      <c r="F821" s="243" t="s">
        <v>1372</v>
      </c>
      <c r="G821" s="42"/>
      <c r="H821" s="42"/>
      <c r="I821" s="244"/>
      <c r="J821" s="42"/>
      <c r="K821" s="42"/>
      <c r="L821" s="46"/>
      <c r="M821" s="245"/>
      <c r="N821" s="246"/>
      <c r="O821" s="93"/>
      <c r="P821" s="93"/>
      <c r="Q821" s="93"/>
      <c r="R821" s="93"/>
      <c r="S821" s="93"/>
      <c r="T821" s="94"/>
      <c r="U821" s="40"/>
      <c r="V821" s="40"/>
      <c r="W821" s="40"/>
      <c r="X821" s="40"/>
      <c r="Y821" s="40"/>
      <c r="Z821" s="40"/>
      <c r="AA821" s="40"/>
      <c r="AB821" s="40"/>
      <c r="AC821" s="40"/>
      <c r="AD821" s="40"/>
      <c r="AE821" s="40"/>
      <c r="AT821" s="18" t="s">
        <v>199</v>
      </c>
      <c r="AU821" s="18" t="s">
        <v>93</v>
      </c>
    </row>
    <row r="822" s="2" customFormat="1" ht="16.5" customHeight="1">
      <c r="A822" s="40"/>
      <c r="B822" s="41"/>
      <c r="C822" s="229" t="s">
        <v>1389</v>
      </c>
      <c r="D822" s="229" t="s">
        <v>192</v>
      </c>
      <c r="E822" s="230" t="s">
        <v>1390</v>
      </c>
      <c r="F822" s="231" t="s">
        <v>1391</v>
      </c>
      <c r="G822" s="232" t="s">
        <v>1283</v>
      </c>
      <c r="H822" s="233">
        <v>3</v>
      </c>
      <c r="I822" s="234"/>
      <c r="J822" s="235">
        <f>ROUND(I822*H822,2)</f>
        <v>0</v>
      </c>
      <c r="K822" s="231" t="s">
        <v>303</v>
      </c>
      <c r="L822" s="46"/>
      <c r="M822" s="236" t="s">
        <v>1</v>
      </c>
      <c r="N822" s="237" t="s">
        <v>48</v>
      </c>
      <c r="O822" s="93"/>
      <c r="P822" s="238">
        <f>O822*H822</f>
        <v>0</v>
      </c>
      <c r="Q822" s="238">
        <v>0</v>
      </c>
      <c r="R822" s="238">
        <f>Q822*H822</f>
        <v>0</v>
      </c>
      <c r="S822" s="238">
        <v>0</v>
      </c>
      <c r="T822" s="239">
        <f>S822*H822</f>
        <v>0</v>
      </c>
      <c r="U822" s="40"/>
      <c r="V822" s="40"/>
      <c r="W822" s="40"/>
      <c r="X822" s="40"/>
      <c r="Y822" s="40"/>
      <c r="Z822" s="40"/>
      <c r="AA822" s="40"/>
      <c r="AB822" s="40"/>
      <c r="AC822" s="40"/>
      <c r="AD822" s="40"/>
      <c r="AE822" s="40"/>
      <c r="AR822" s="240" t="s">
        <v>407</v>
      </c>
      <c r="AT822" s="240" t="s">
        <v>192</v>
      </c>
      <c r="AU822" s="240" t="s">
        <v>93</v>
      </c>
      <c r="AY822" s="18" t="s">
        <v>189</v>
      </c>
      <c r="BE822" s="241">
        <f>IF(N822="základní",J822,0)</f>
        <v>0</v>
      </c>
      <c r="BF822" s="241">
        <f>IF(N822="snížená",J822,0)</f>
        <v>0</v>
      </c>
      <c r="BG822" s="241">
        <f>IF(N822="zákl. přenesená",J822,0)</f>
        <v>0</v>
      </c>
      <c r="BH822" s="241">
        <f>IF(N822="sníž. přenesená",J822,0)</f>
        <v>0</v>
      </c>
      <c r="BI822" s="241">
        <f>IF(N822="nulová",J822,0)</f>
        <v>0</v>
      </c>
      <c r="BJ822" s="18" t="s">
        <v>91</v>
      </c>
      <c r="BK822" s="241">
        <f>ROUND(I822*H822,2)</f>
        <v>0</v>
      </c>
      <c r="BL822" s="18" t="s">
        <v>407</v>
      </c>
      <c r="BM822" s="240" t="s">
        <v>1392</v>
      </c>
    </row>
    <row r="823" s="2" customFormat="1">
      <c r="A823" s="40"/>
      <c r="B823" s="41"/>
      <c r="C823" s="42"/>
      <c r="D823" s="242" t="s">
        <v>199</v>
      </c>
      <c r="E823" s="42"/>
      <c r="F823" s="243" t="s">
        <v>1372</v>
      </c>
      <c r="G823" s="42"/>
      <c r="H823" s="42"/>
      <c r="I823" s="244"/>
      <c r="J823" s="42"/>
      <c r="K823" s="42"/>
      <c r="L823" s="46"/>
      <c r="M823" s="245"/>
      <c r="N823" s="246"/>
      <c r="O823" s="93"/>
      <c r="P823" s="93"/>
      <c r="Q823" s="93"/>
      <c r="R823" s="93"/>
      <c r="S823" s="93"/>
      <c r="T823" s="94"/>
      <c r="U823" s="40"/>
      <c r="V823" s="40"/>
      <c r="W823" s="40"/>
      <c r="X823" s="40"/>
      <c r="Y823" s="40"/>
      <c r="Z823" s="40"/>
      <c r="AA823" s="40"/>
      <c r="AB823" s="40"/>
      <c r="AC823" s="40"/>
      <c r="AD823" s="40"/>
      <c r="AE823" s="40"/>
      <c r="AT823" s="18" t="s">
        <v>199</v>
      </c>
      <c r="AU823" s="18" t="s">
        <v>93</v>
      </c>
    </row>
    <row r="824" s="2" customFormat="1" ht="16.5" customHeight="1">
      <c r="A824" s="40"/>
      <c r="B824" s="41"/>
      <c r="C824" s="229" t="s">
        <v>1393</v>
      </c>
      <c r="D824" s="229" t="s">
        <v>192</v>
      </c>
      <c r="E824" s="230" t="s">
        <v>1394</v>
      </c>
      <c r="F824" s="231" t="s">
        <v>1395</v>
      </c>
      <c r="G824" s="232" t="s">
        <v>1283</v>
      </c>
      <c r="H824" s="233">
        <v>5</v>
      </c>
      <c r="I824" s="234"/>
      <c r="J824" s="235">
        <f>ROUND(I824*H824,2)</f>
        <v>0</v>
      </c>
      <c r="K824" s="231" t="s">
        <v>303</v>
      </c>
      <c r="L824" s="46"/>
      <c r="M824" s="236" t="s">
        <v>1</v>
      </c>
      <c r="N824" s="237" t="s">
        <v>48</v>
      </c>
      <c r="O824" s="93"/>
      <c r="P824" s="238">
        <f>O824*H824</f>
        <v>0</v>
      </c>
      <c r="Q824" s="238">
        <v>0</v>
      </c>
      <c r="R824" s="238">
        <f>Q824*H824</f>
        <v>0</v>
      </c>
      <c r="S824" s="238">
        <v>0</v>
      </c>
      <c r="T824" s="239">
        <f>S824*H824</f>
        <v>0</v>
      </c>
      <c r="U824" s="40"/>
      <c r="V824" s="40"/>
      <c r="W824" s="40"/>
      <c r="X824" s="40"/>
      <c r="Y824" s="40"/>
      <c r="Z824" s="40"/>
      <c r="AA824" s="40"/>
      <c r="AB824" s="40"/>
      <c r="AC824" s="40"/>
      <c r="AD824" s="40"/>
      <c r="AE824" s="40"/>
      <c r="AR824" s="240" t="s">
        <v>407</v>
      </c>
      <c r="AT824" s="240" t="s">
        <v>192</v>
      </c>
      <c r="AU824" s="240" t="s">
        <v>93</v>
      </c>
      <c r="AY824" s="18" t="s">
        <v>189</v>
      </c>
      <c r="BE824" s="241">
        <f>IF(N824="základní",J824,0)</f>
        <v>0</v>
      </c>
      <c r="BF824" s="241">
        <f>IF(N824="snížená",J824,0)</f>
        <v>0</v>
      </c>
      <c r="BG824" s="241">
        <f>IF(N824="zákl. přenesená",J824,0)</f>
        <v>0</v>
      </c>
      <c r="BH824" s="241">
        <f>IF(N824="sníž. přenesená",J824,0)</f>
        <v>0</v>
      </c>
      <c r="BI824" s="241">
        <f>IF(N824="nulová",J824,0)</f>
        <v>0</v>
      </c>
      <c r="BJ824" s="18" t="s">
        <v>91</v>
      </c>
      <c r="BK824" s="241">
        <f>ROUND(I824*H824,2)</f>
        <v>0</v>
      </c>
      <c r="BL824" s="18" t="s">
        <v>407</v>
      </c>
      <c r="BM824" s="240" t="s">
        <v>1396</v>
      </c>
    </row>
    <row r="825" s="2" customFormat="1">
      <c r="A825" s="40"/>
      <c r="B825" s="41"/>
      <c r="C825" s="42"/>
      <c r="D825" s="242" t="s">
        <v>199</v>
      </c>
      <c r="E825" s="42"/>
      <c r="F825" s="243" t="s">
        <v>1372</v>
      </c>
      <c r="G825" s="42"/>
      <c r="H825" s="42"/>
      <c r="I825" s="244"/>
      <c r="J825" s="42"/>
      <c r="K825" s="42"/>
      <c r="L825" s="46"/>
      <c r="M825" s="245"/>
      <c r="N825" s="246"/>
      <c r="O825" s="93"/>
      <c r="P825" s="93"/>
      <c r="Q825" s="93"/>
      <c r="R825" s="93"/>
      <c r="S825" s="93"/>
      <c r="T825" s="94"/>
      <c r="U825" s="40"/>
      <c r="V825" s="40"/>
      <c r="W825" s="40"/>
      <c r="X825" s="40"/>
      <c r="Y825" s="40"/>
      <c r="Z825" s="40"/>
      <c r="AA825" s="40"/>
      <c r="AB825" s="40"/>
      <c r="AC825" s="40"/>
      <c r="AD825" s="40"/>
      <c r="AE825" s="40"/>
      <c r="AT825" s="18" t="s">
        <v>199</v>
      </c>
      <c r="AU825" s="18" t="s">
        <v>93</v>
      </c>
    </row>
    <row r="826" s="2" customFormat="1" ht="16.5" customHeight="1">
      <c r="A826" s="40"/>
      <c r="B826" s="41"/>
      <c r="C826" s="229" t="s">
        <v>1397</v>
      </c>
      <c r="D826" s="229" t="s">
        <v>192</v>
      </c>
      <c r="E826" s="230" t="s">
        <v>1398</v>
      </c>
      <c r="F826" s="231" t="s">
        <v>1399</v>
      </c>
      <c r="G826" s="232" t="s">
        <v>1283</v>
      </c>
      <c r="H826" s="233">
        <v>1</v>
      </c>
      <c r="I826" s="234"/>
      <c r="J826" s="235">
        <f>ROUND(I826*H826,2)</f>
        <v>0</v>
      </c>
      <c r="K826" s="231" t="s">
        <v>303</v>
      </c>
      <c r="L826" s="46"/>
      <c r="M826" s="236" t="s">
        <v>1</v>
      </c>
      <c r="N826" s="237" t="s">
        <v>48</v>
      </c>
      <c r="O826" s="93"/>
      <c r="P826" s="238">
        <f>O826*H826</f>
        <v>0</v>
      </c>
      <c r="Q826" s="238">
        <v>0</v>
      </c>
      <c r="R826" s="238">
        <f>Q826*H826</f>
        <v>0</v>
      </c>
      <c r="S826" s="238">
        <v>0</v>
      </c>
      <c r="T826" s="239">
        <f>S826*H826</f>
        <v>0</v>
      </c>
      <c r="U826" s="40"/>
      <c r="V826" s="40"/>
      <c r="W826" s="40"/>
      <c r="X826" s="40"/>
      <c r="Y826" s="40"/>
      <c r="Z826" s="40"/>
      <c r="AA826" s="40"/>
      <c r="AB826" s="40"/>
      <c r="AC826" s="40"/>
      <c r="AD826" s="40"/>
      <c r="AE826" s="40"/>
      <c r="AR826" s="240" t="s">
        <v>407</v>
      </c>
      <c r="AT826" s="240" t="s">
        <v>192</v>
      </c>
      <c r="AU826" s="240" t="s">
        <v>93</v>
      </c>
      <c r="AY826" s="18" t="s">
        <v>189</v>
      </c>
      <c r="BE826" s="241">
        <f>IF(N826="základní",J826,0)</f>
        <v>0</v>
      </c>
      <c r="BF826" s="241">
        <f>IF(N826="snížená",J826,0)</f>
        <v>0</v>
      </c>
      <c r="BG826" s="241">
        <f>IF(N826="zákl. přenesená",J826,0)</f>
        <v>0</v>
      </c>
      <c r="BH826" s="241">
        <f>IF(N826="sníž. přenesená",J826,0)</f>
        <v>0</v>
      </c>
      <c r="BI826" s="241">
        <f>IF(N826="nulová",J826,0)</f>
        <v>0</v>
      </c>
      <c r="BJ826" s="18" t="s">
        <v>91</v>
      </c>
      <c r="BK826" s="241">
        <f>ROUND(I826*H826,2)</f>
        <v>0</v>
      </c>
      <c r="BL826" s="18" t="s">
        <v>407</v>
      </c>
      <c r="BM826" s="240" t="s">
        <v>1400</v>
      </c>
    </row>
    <row r="827" s="2" customFormat="1">
      <c r="A827" s="40"/>
      <c r="B827" s="41"/>
      <c r="C827" s="42"/>
      <c r="D827" s="242" t="s">
        <v>199</v>
      </c>
      <c r="E827" s="42"/>
      <c r="F827" s="243" t="s">
        <v>1372</v>
      </c>
      <c r="G827" s="42"/>
      <c r="H827" s="42"/>
      <c r="I827" s="244"/>
      <c r="J827" s="42"/>
      <c r="K827" s="42"/>
      <c r="L827" s="46"/>
      <c r="M827" s="245"/>
      <c r="N827" s="246"/>
      <c r="O827" s="93"/>
      <c r="P827" s="93"/>
      <c r="Q827" s="93"/>
      <c r="R827" s="93"/>
      <c r="S827" s="93"/>
      <c r="T827" s="94"/>
      <c r="U827" s="40"/>
      <c r="V827" s="40"/>
      <c r="W827" s="40"/>
      <c r="X827" s="40"/>
      <c r="Y827" s="40"/>
      <c r="Z827" s="40"/>
      <c r="AA827" s="40"/>
      <c r="AB827" s="40"/>
      <c r="AC827" s="40"/>
      <c r="AD827" s="40"/>
      <c r="AE827" s="40"/>
      <c r="AT827" s="18" t="s">
        <v>199</v>
      </c>
      <c r="AU827" s="18" t="s">
        <v>93</v>
      </c>
    </row>
    <row r="828" s="2" customFormat="1" ht="16.5" customHeight="1">
      <c r="A828" s="40"/>
      <c r="B828" s="41"/>
      <c r="C828" s="229" t="s">
        <v>1401</v>
      </c>
      <c r="D828" s="229" t="s">
        <v>192</v>
      </c>
      <c r="E828" s="230" t="s">
        <v>1402</v>
      </c>
      <c r="F828" s="231" t="s">
        <v>1403</v>
      </c>
      <c r="G828" s="232" t="s">
        <v>1283</v>
      </c>
      <c r="H828" s="233">
        <v>4</v>
      </c>
      <c r="I828" s="234"/>
      <c r="J828" s="235">
        <f>ROUND(I828*H828,2)</f>
        <v>0</v>
      </c>
      <c r="K828" s="231" t="s">
        <v>303</v>
      </c>
      <c r="L828" s="46"/>
      <c r="M828" s="236" t="s">
        <v>1</v>
      </c>
      <c r="N828" s="237" t="s">
        <v>48</v>
      </c>
      <c r="O828" s="93"/>
      <c r="P828" s="238">
        <f>O828*H828</f>
        <v>0</v>
      </c>
      <c r="Q828" s="238">
        <v>0</v>
      </c>
      <c r="R828" s="238">
        <f>Q828*H828</f>
        <v>0</v>
      </c>
      <c r="S828" s="238">
        <v>0</v>
      </c>
      <c r="T828" s="239">
        <f>S828*H828</f>
        <v>0</v>
      </c>
      <c r="U828" s="40"/>
      <c r="V828" s="40"/>
      <c r="W828" s="40"/>
      <c r="X828" s="40"/>
      <c r="Y828" s="40"/>
      <c r="Z828" s="40"/>
      <c r="AA828" s="40"/>
      <c r="AB828" s="40"/>
      <c r="AC828" s="40"/>
      <c r="AD828" s="40"/>
      <c r="AE828" s="40"/>
      <c r="AR828" s="240" t="s">
        <v>407</v>
      </c>
      <c r="AT828" s="240" t="s">
        <v>192</v>
      </c>
      <c r="AU828" s="240" t="s">
        <v>93</v>
      </c>
      <c r="AY828" s="18" t="s">
        <v>189</v>
      </c>
      <c r="BE828" s="241">
        <f>IF(N828="základní",J828,0)</f>
        <v>0</v>
      </c>
      <c r="BF828" s="241">
        <f>IF(N828="snížená",J828,0)</f>
        <v>0</v>
      </c>
      <c r="BG828" s="241">
        <f>IF(N828="zákl. přenesená",J828,0)</f>
        <v>0</v>
      </c>
      <c r="BH828" s="241">
        <f>IF(N828="sníž. přenesená",J828,0)</f>
        <v>0</v>
      </c>
      <c r="BI828" s="241">
        <f>IF(N828="nulová",J828,0)</f>
        <v>0</v>
      </c>
      <c r="BJ828" s="18" t="s">
        <v>91</v>
      </c>
      <c r="BK828" s="241">
        <f>ROUND(I828*H828,2)</f>
        <v>0</v>
      </c>
      <c r="BL828" s="18" t="s">
        <v>407</v>
      </c>
      <c r="BM828" s="240" t="s">
        <v>1404</v>
      </c>
    </row>
    <row r="829" s="2" customFormat="1">
      <c r="A829" s="40"/>
      <c r="B829" s="41"/>
      <c r="C829" s="42"/>
      <c r="D829" s="242" t="s">
        <v>199</v>
      </c>
      <c r="E829" s="42"/>
      <c r="F829" s="243" t="s">
        <v>1372</v>
      </c>
      <c r="G829" s="42"/>
      <c r="H829" s="42"/>
      <c r="I829" s="244"/>
      <c r="J829" s="42"/>
      <c r="K829" s="42"/>
      <c r="L829" s="46"/>
      <c r="M829" s="245"/>
      <c r="N829" s="246"/>
      <c r="O829" s="93"/>
      <c r="P829" s="93"/>
      <c r="Q829" s="93"/>
      <c r="R829" s="93"/>
      <c r="S829" s="93"/>
      <c r="T829" s="94"/>
      <c r="U829" s="40"/>
      <c r="V829" s="40"/>
      <c r="W829" s="40"/>
      <c r="X829" s="40"/>
      <c r="Y829" s="40"/>
      <c r="Z829" s="40"/>
      <c r="AA829" s="40"/>
      <c r="AB829" s="40"/>
      <c r="AC829" s="40"/>
      <c r="AD829" s="40"/>
      <c r="AE829" s="40"/>
      <c r="AT829" s="18" t="s">
        <v>199</v>
      </c>
      <c r="AU829" s="18" t="s">
        <v>93</v>
      </c>
    </row>
    <row r="830" s="2" customFormat="1" ht="16.5" customHeight="1">
      <c r="A830" s="40"/>
      <c r="B830" s="41"/>
      <c r="C830" s="229" t="s">
        <v>1405</v>
      </c>
      <c r="D830" s="229" t="s">
        <v>192</v>
      </c>
      <c r="E830" s="230" t="s">
        <v>1406</v>
      </c>
      <c r="F830" s="231" t="s">
        <v>1407</v>
      </c>
      <c r="G830" s="232" t="s">
        <v>1283</v>
      </c>
      <c r="H830" s="233">
        <v>1</v>
      </c>
      <c r="I830" s="234"/>
      <c r="J830" s="235">
        <f>ROUND(I830*H830,2)</f>
        <v>0</v>
      </c>
      <c r="K830" s="231" t="s">
        <v>303</v>
      </c>
      <c r="L830" s="46"/>
      <c r="M830" s="236" t="s">
        <v>1</v>
      </c>
      <c r="N830" s="237" t="s">
        <v>48</v>
      </c>
      <c r="O830" s="93"/>
      <c r="P830" s="238">
        <f>O830*H830</f>
        <v>0</v>
      </c>
      <c r="Q830" s="238">
        <v>0</v>
      </c>
      <c r="R830" s="238">
        <f>Q830*H830</f>
        <v>0</v>
      </c>
      <c r="S830" s="238">
        <v>0</v>
      </c>
      <c r="T830" s="239">
        <f>S830*H830</f>
        <v>0</v>
      </c>
      <c r="U830" s="40"/>
      <c r="V830" s="40"/>
      <c r="W830" s="40"/>
      <c r="X830" s="40"/>
      <c r="Y830" s="40"/>
      <c r="Z830" s="40"/>
      <c r="AA830" s="40"/>
      <c r="AB830" s="40"/>
      <c r="AC830" s="40"/>
      <c r="AD830" s="40"/>
      <c r="AE830" s="40"/>
      <c r="AR830" s="240" t="s">
        <v>407</v>
      </c>
      <c r="AT830" s="240" t="s">
        <v>192</v>
      </c>
      <c r="AU830" s="240" t="s">
        <v>93</v>
      </c>
      <c r="AY830" s="18" t="s">
        <v>189</v>
      </c>
      <c r="BE830" s="241">
        <f>IF(N830="základní",J830,0)</f>
        <v>0</v>
      </c>
      <c r="BF830" s="241">
        <f>IF(N830="snížená",J830,0)</f>
        <v>0</v>
      </c>
      <c r="BG830" s="241">
        <f>IF(N830="zákl. přenesená",J830,0)</f>
        <v>0</v>
      </c>
      <c r="BH830" s="241">
        <f>IF(N830="sníž. přenesená",J830,0)</f>
        <v>0</v>
      </c>
      <c r="BI830" s="241">
        <f>IF(N830="nulová",J830,0)</f>
        <v>0</v>
      </c>
      <c r="BJ830" s="18" t="s">
        <v>91</v>
      </c>
      <c r="BK830" s="241">
        <f>ROUND(I830*H830,2)</f>
        <v>0</v>
      </c>
      <c r="BL830" s="18" t="s">
        <v>407</v>
      </c>
      <c r="BM830" s="240" t="s">
        <v>1408</v>
      </c>
    </row>
    <row r="831" s="2" customFormat="1">
      <c r="A831" s="40"/>
      <c r="B831" s="41"/>
      <c r="C831" s="42"/>
      <c r="D831" s="242" t="s">
        <v>199</v>
      </c>
      <c r="E831" s="42"/>
      <c r="F831" s="243" t="s">
        <v>1372</v>
      </c>
      <c r="G831" s="42"/>
      <c r="H831" s="42"/>
      <c r="I831" s="244"/>
      <c r="J831" s="42"/>
      <c r="K831" s="42"/>
      <c r="L831" s="46"/>
      <c r="M831" s="245"/>
      <c r="N831" s="246"/>
      <c r="O831" s="93"/>
      <c r="P831" s="93"/>
      <c r="Q831" s="93"/>
      <c r="R831" s="93"/>
      <c r="S831" s="93"/>
      <c r="T831" s="94"/>
      <c r="U831" s="40"/>
      <c r="V831" s="40"/>
      <c r="W831" s="40"/>
      <c r="X831" s="40"/>
      <c r="Y831" s="40"/>
      <c r="Z831" s="40"/>
      <c r="AA831" s="40"/>
      <c r="AB831" s="40"/>
      <c r="AC831" s="40"/>
      <c r="AD831" s="40"/>
      <c r="AE831" s="40"/>
      <c r="AT831" s="18" t="s">
        <v>199</v>
      </c>
      <c r="AU831" s="18" t="s">
        <v>93</v>
      </c>
    </row>
    <row r="832" s="2" customFormat="1" ht="16.5" customHeight="1">
      <c r="A832" s="40"/>
      <c r="B832" s="41"/>
      <c r="C832" s="229" t="s">
        <v>1409</v>
      </c>
      <c r="D832" s="229" t="s">
        <v>192</v>
      </c>
      <c r="E832" s="230" t="s">
        <v>1410</v>
      </c>
      <c r="F832" s="231" t="s">
        <v>1411</v>
      </c>
      <c r="G832" s="232" t="s">
        <v>1283</v>
      </c>
      <c r="H832" s="233">
        <v>1</v>
      </c>
      <c r="I832" s="234"/>
      <c r="J832" s="235">
        <f>ROUND(I832*H832,2)</f>
        <v>0</v>
      </c>
      <c r="K832" s="231" t="s">
        <v>303</v>
      </c>
      <c r="L832" s="46"/>
      <c r="M832" s="236" t="s">
        <v>1</v>
      </c>
      <c r="N832" s="237" t="s">
        <v>48</v>
      </c>
      <c r="O832" s="93"/>
      <c r="P832" s="238">
        <f>O832*H832</f>
        <v>0</v>
      </c>
      <c r="Q832" s="238">
        <v>0</v>
      </c>
      <c r="R832" s="238">
        <f>Q832*H832</f>
        <v>0</v>
      </c>
      <c r="S832" s="238">
        <v>0</v>
      </c>
      <c r="T832" s="239">
        <f>S832*H832</f>
        <v>0</v>
      </c>
      <c r="U832" s="40"/>
      <c r="V832" s="40"/>
      <c r="W832" s="40"/>
      <c r="X832" s="40"/>
      <c r="Y832" s="40"/>
      <c r="Z832" s="40"/>
      <c r="AA832" s="40"/>
      <c r="AB832" s="40"/>
      <c r="AC832" s="40"/>
      <c r="AD832" s="40"/>
      <c r="AE832" s="40"/>
      <c r="AR832" s="240" t="s">
        <v>407</v>
      </c>
      <c r="AT832" s="240" t="s">
        <v>192</v>
      </c>
      <c r="AU832" s="240" t="s">
        <v>93</v>
      </c>
      <c r="AY832" s="18" t="s">
        <v>189</v>
      </c>
      <c r="BE832" s="241">
        <f>IF(N832="základní",J832,0)</f>
        <v>0</v>
      </c>
      <c r="BF832" s="241">
        <f>IF(N832="snížená",J832,0)</f>
        <v>0</v>
      </c>
      <c r="BG832" s="241">
        <f>IF(N832="zákl. přenesená",J832,0)</f>
        <v>0</v>
      </c>
      <c r="BH832" s="241">
        <f>IF(N832="sníž. přenesená",J832,0)</f>
        <v>0</v>
      </c>
      <c r="BI832" s="241">
        <f>IF(N832="nulová",J832,0)</f>
        <v>0</v>
      </c>
      <c r="BJ832" s="18" t="s">
        <v>91</v>
      </c>
      <c r="BK832" s="241">
        <f>ROUND(I832*H832,2)</f>
        <v>0</v>
      </c>
      <c r="BL832" s="18" t="s">
        <v>407</v>
      </c>
      <c r="BM832" s="240" t="s">
        <v>1412</v>
      </c>
    </row>
    <row r="833" s="2" customFormat="1">
      <c r="A833" s="40"/>
      <c r="B833" s="41"/>
      <c r="C833" s="42"/>
      <c r="D833" s="242" t="s">
        <v>199</v>
      </c>
      <c r="E833" s="42"/>
      <c r="F833" s="243" t="s">
        <v>1372</v>
      </c>
      <c r="G833" s="42"/>
      <c r="H833" s="42"/>
      <c r="I833" s="244"/>
      <c r="J833" s="42"/>
      <c r="K833" s="42"/>
      <c r="L833" s="46"/>
      <c r="M833" s="245"/>
      <c r="N833" s="246"/>
      <c r="O833" s="93"/>
      <c r="P833" s="93"/>
      <c r="Q833" s="93"/>
      <c r="R833" s="93"/>
      <c r="S833" s="93"/>
      <c r="T833" s="94"/>
      <c r="U833" s="40"/>
      <c r="V833" s="40"/>
      <c r="W833" s="40"/>
      <c r="X833" s="40"/>
      <c r="Y833" s="40"/>
      <c r="Z833" s="40"/>
      <c r="AA833" s="40"/>
      <c r="AB833" s="40"/>
      <c r="AC833" s="40"/>
      <c r="AD833" s="40"/>
      <c r="AE833" s="40"/>
      <c r="AT833" s="18" t="s">
        <v>199</v>
      </c>
      <c r="AU833" s="18" t="s">
        <v>93</v>
      </c>
    </row>
    <row r="834" s="2" customFormat="1" ht="16.5" customHeight="1">
      <c r="A834" s="40"/>
      <c r="B834" s="41"/>
      <c r="C834" s="229" t="s">
        <v>1413</v>
      </c>
      <c r="D834" s="229" t="s">
        <v>192</v>
      </c>
      <c r="E834" s="230" t="s">
        <v>1414</v>
      </c>
      <c r="F834" s="231" t="s">
        <v>1415</v>
      </c>
      <c r="G834" s="232" t="s">
        <v>1283</v>
      </c>
      <c r="H834" s="233">
        <v>1</v>
      </c>
      <c r="I834" s="234"/>
      <c r="J834" s="235">
        <f>ROUND(I834*H834,2)</f>
        <v>0</v>
      </c>
      <c r="K834" s="231" t="s">
        <v>303</v>
      </c>
      <c r="L834" s="46"/>
      <c r="M834" s="236" t="s">
        <v>1</v>
      </c>
      <c r="N834" s="237" t="s">
        <v>48</v>
      </c>
      <c r="O834" s="93"/>
      <c r="P834" s="238">
        <f>O834*H834</f>
        <v>0</v>
      </c>
      <c r="Q834" s="238">
        <v>0</v>
      </c>
      <c r="R834" s="238">
        <f>Q834*H834</f>
        <v>0</v>
      </c>
      <c r="S834" s="238">
        <v>0</v>
      </c>
      <c r="T834" s="239">
        <f>S834*H834</f>
        <v>0</v>
      </c>
      <c r="U834" s="40"/>
      <c r="V834" s="40"/>
      <c r="W834" s="40"/>
      <c r="X834" s="40"/>
      <c r="Y834" s="40"/>
      <c r="Z834" s="40"/>
      <c r="AA834" s="40"/>
      <c r="AB834" s="40"/>
      <c r="AC834" s="40"/>
      <c r="AD834" s="40"/>
      <c r="AE834" s="40"/>
      <c r="AR834" s="240" t="s">
        <v>407</v>
      </c>
      <c r="AT834" s="240" t="s">
        <v>192</v>
      </c>
      <c r="AU834" s="240" t="s">
        <v>93</v>
      </c>
      <c r="AY834" s="18" t="s">
        <v>189</v>
      </c>
      <c r="BE834" s="241">
        <f>IF(N834="základní",J834,0)</f>
        <v>0</v>
      </c>
      <c r="BF834" s="241">
        <f>IF(N834="snížená",J834,0)</f>
        <v>0</v>
      </c>
      <c r="BG834" s="241">
        <f>IF(N834="zákl. přenesená",J834,0)</f>
        <v>0</v>
      </c>
      <c r="BH834" s="241">
        <f>IF(N834="sníž. přenesená",J834,0)</f>
        <v>0</v>
      </c>
      <c r="BI834" s="241">
        <f>IF(N834="nulová",J834,0)</f>
        <v>0</v>
      </c>
      <c r="BJ834" s="18" t="s">
        <v>91</v>
      </c>
      <c r="BK834" s="241">
        <f>ROUND(I834*H834,2)</f>
        <v>0</v>
      </c>
      <c r="BL834" s="18" t="s">
        <v>407</v>
      </c>
      <c r="BM834" s="240" t="s">
        <v>1416</v>
      </c>
    </row>
    <row r="835" s="2" customFormat="1">
      <c r="A835" s="40"/>
      <c r="B835" s="41"/>
      <c r="C835" s="42"/>
      <c r="D835" s="242" t="s">
        <v>199</v>
      </c>
      <c r="E835" s="42"/>
      <c r="F835" s="243" t="s">
        <v>1372</v>
      </c>
      <c r="G835" s="42"/>
      <c r="H835" s="42"/>
      <c r="I835" s="244"/>
      <c r="J835" s="42"/>
      <c r="K835" s="42"/>
      <c r="L835" s="46"/>
      <c r="M835" s="245"/>
      <c r="N835" s="246"/>
      <c r="O835" s="93"/>
      <c r="P835" s="93"/>
      <c r="Q835" s="93"/>
      <c r="R835" s="93"/>
      <c r="S835" s="93"/>
      <c r="T835" s="94"/>
      <c r="U835" s="40"/>
      <c r="V835" s="40"/>
      <c r="W835" s="40"/>
      <c r="X835" s="40"/>
      <c r="Y835" s="40"/>
      <c r="Z835" s="40"/>
      <c r="AA835" s="40"/>
      <c r="AB835" s="40"/>
      <c r="AC835" s="40"/>
      <c r="AD835" s="40"/>
      <c r="AE835" s="40"/>
      <c r="AT835" s="18" t="s">
        <v>199</v>
      </c>
      <c r="AU835" s="18" t="s">
        <v>93</v>
      </c>
    </row>
    <row r="836" s="2" customFormat="1" ht="16.5" customHeight="1">
      <c r="A836" s="40"/>
      <c r="B836" s="41"/>
      <c r="C836" s="229" t="s">
        <v>1417</v>
      </c>
      <c r="D836" s="229" t="s">
        <v>192</v>
      </c>
      <c r="E836" s="230" t="s">
        <v>1418</v>
      </c>
      <c r="F836" s="231" t="s">
        <v>1419</v>
      </c>
      <c r="G836" s="232" t="s">
        <v>1283</v>
      </c>
      <c r="H836" s="233">
        <v>1</v>
      </c>
      <c r="I836" s="234"/>
      <c r="J836" s="235">
        <f>ROUND(I836*H836,2)</f>
        <v>0</v>
      </c>
      <c r="K836" s="231" t="s">
        <v>303</v>
      </c>
      <c r="L836" s="46"/>
      <c r="M836" s="236" t="s">
        <v>1</v>
      </c>
      <c r="N836" s="237" t="s">
        <v>48</v>
      </c>
      <c r="O836" s="93"/>
      <c r="P836" s="238">
        <f>O836*H836</f>
        <v>0</v>
      </c>
      <c r="Q836" s="238">
        <v>0</v>
      </c>
      <c r="R836" s="238">
        <f>Q836*H836</f>
        <v>0</v>
      </c>
      <c r="S836" s="238">
        <v>0</v>
      </c>
      <c r="T836" s="239">
        <f>S836*H836</f>
        <v>0</v>
      </c>
      <c r="U836" s="40"/>
      <c r="V836" s="40"/>
      <c r="W836" s="40"/>
      <c r="X836" s="40"/>
      <c r="Y836" s="40"/>
      <c r="Z836" s="40"/>
      <c r="AA836" s="40"/>
      <c r="AB836" s="40"/>
      <c r="AC836" s="40"/>
      <c r="AD836" s="40"/>
      <c r="AE836" s="40"/>
      <c r="AR836" s="240" t="s">
        <v>407</v>
      </c>
      <c r="AT836" s="240" t="s">
        <v>192</v>
      </c>
      <c r="AU836" s="240" t="s">
        <v>93</v>
      </c>
      <c r="AY836" s="18" t="s">
        <v>189</v>
      </c>
      <c r="BE836" s="241">
        <f>IF(N836="základní",J836,0)</f>
        <v>0</v>
      </c>
      <c r="BF836" s="241">
        <f>IF(N836="snížená",J836,0)</f>
        <v>0</v>
      </c>
      <c r="BG836" s="241">
        <f>IF(N836="zákl. přenesená",J836,0)</f>
        <v>0</v>
      </c>
      <c r="BH836" s="241">
        <f>IF(N836="sníž. přenesená",J836,0)</f>
        <v>0</v>
      </c>
      <c r="BI836" s="241">
        <f>IF(N836="nulová",J836,0)</f>
        <v>0</v>
      </c>
      <c r="BJ836" s="18" t="s">
        <v>91</v>
      </c>
      <c r="BK836" s="241">
        <f>ROUND(I836*H836,2)</f>
        <v>0</v>
      </c>
      <c r="BL836" s="18" t="s">
        <v>407</v>
      </c>
      <c r="BM836" s="240" t="s">
        <v>1420</v>
      </c>
    </row>
    <row r="837" s="2" customFormat="1">
      <c r="A837" s="40"/>
      <c r="B837" s="41"/>
      <c r="C837" s="42"/>
      <c r="D837" s="242" t="s">
        <v>199</v>
      </c>
      <c r="E837" s="42"/>
      <c r="F837" s="243" t="s">
        <v>1372</v>
      </c>
      <c r="G837" s="42"/>
      <c r="H837" s="42"/>
      <c r="I837" s="244"/>
      <c r="J837" s="42"/>
      <c r="K837" s="42"/>
      <c r="L837" s="46"/>
      <c r="M837" s="245"/>
      <c r="N837" s="246"/>
      <c r="O837" s="93"/>
      <c r="P837" s="93"/>
      <c r="Q837" s="93"/>
      <c r="R837" s="93"/>
      <c r="S837" s="93"/>
      <c r="T837" s="94"/>
      <c r="U837" s="40"/>
      <c r="V837" s="40"/>
      <c r="W837" s="40"/>
      <c r="X837" s="40"/>
      <c r="Y837" s="40"/>
      <c r="Z837" s="40"/>
      <c r="AA837" s="40"/>
      <c r="AB837" s="40"/>
      <c r="AC837" s="40"/>
      <c r="AD837" s="40"/>
      <c r="AE837" s="40"/>
      <c r="AT837" s="18" t="s">
        <v>199</v>
      </c>
      <c r="AU837" s="18" t="s">
        <v>93</v>
      </c>
    </row>
    <row r="838" s="2" customFormat="1" ht="16.5" customHeight="1">
      <c r="A838" s="40"/>
      <c r="B838" s="41"/>
      <c r="C838" s="229" t="s">
        <v>1421</v>
      </c>
      <c r="D838" s="229" t="s">
        <v>192</v>
      </c>
      <c r="E838" s="230" t="s">
        <v>1422</v>
      </c>
      <c r="F838" s="231" t="s">
        <v>1423</v>
      </c>
      <c r="G838" s="232" t="s">
        <v>1283</v>
      </c>
      <c r="H838" s="233">
        <v>1</v>
      </c>
      <c r="I838" s="234"/>
      <c r="J838" s="235">
        <f>ROUND(I838*H838,2)</f>
        <v>0</v>
      </c>
      <c r="K838" s="231" t="s">
        <v>303</v>
      </c>
      <c r="L838" s="46"/>
      <c r="M838" s="236" t="s">
        <v>1</v>
      </c>
      <c r="N838" s="237" t="s">
        <v>48</v>
      </c>
      <c r="O838" s="93"/>
      <c r="P838" s="238">
        <f>O838*H838</f>
        <v>0</v>
      </c>
      <c r="Q838" s="238">
        <v>0</v>
      </c>
      <c r="R838" s="238">
        <f>Q838*H838</f>
        <v>0</v>
      </c>
      <c r="S838" s="238">
        <v>0</v>
      </c>
      <c r="T838" s="239">
        <f>S838*H838</f>
        <v>0</v>
      </c>
      <c r="U838" s="40"/>
      <c r="V838" s="40"/>
      <c r="W838" s="40"/>
      <c r="X838" s="40"/>
      <c r="Y838" s="40"/>
      <c r="Z838" s="40"/>
      <c r="AA838" s="40"/>
      <c r="AB838" s="40"/>
      <c r="AC838" s="40"/>
      <c r="AD838" s="40"/>
      <c r="AE838" s="40"/>
      <c r="AR838" s="240" t="s">
        <v>407</v>
      </c>
      <c r="AT838" s="240" t="s">
        <v>192</v>
      </c>
      <c r="AU838" s="240" t="s">
        <v>93</v>
      </c>
      <c r="AY838" s="18" t="s">
        <v>189</v>
      </c>
      <c r="BE838" s="241">
        <f>IF(N838="základní",J838,0)</f>
        <v>0</v>
      </c>
      <c r="BF838" s="241">
        <f>IF(N838="snížená",J838,0)</f>
        <v>0</v>
      </c>
      <c r="BG838" s="241">
        <f>IF(N838="zákl. přenesená",J838,0)</f>
        <v>0</v>
      </c>
      <c r="BH838" s="241">
        <f>IF(N838="sníž. přenesená",J838,0)</f>
        <v>0</v>
      </c>
      <c r="BI838" s="241">
        <f>IF(N838="nulová",J838,0)</f>
        <v>0</v>
      </c>
      <c r="BJ838" s="18" t="s">
        <v>91</v>
      </c>
      <c r="BK838" s="241">
        <f>ROUND(I838*H838,2)</f>
        <v>0</v>
      </c>
      <c r="BL838" s="18" t="s">
        <v>407</v>
      </c>
      <c r="BM838" s="240" t="s">
        <v>1424</v>
      </c>
    </row>
    <row r="839" s="2" customFormat="1">
      <c r="A839" s="40"/>
      <c r="B839" s="41"/>
      <c r="C839" s="42"/>
      <c r="D839" s="242" t="s">
        <v>199</v>
      </c>
      <c r="E839" s="42"/>
      <c r="F839" s="243" t="s">
        <v>1372</v>
      </c>
      <c r="G839" s="42"/>
      <c r="H839" s="42"/>
      <c r="I839" s="244"/>
      <c r="J839" s="42"/>
      <c r="K839" s="42"/>
      <c r="L839" s="46"/>
      <c r="M839" s="245"/>
      <c r="N839" s="246"/>
      <c r="O839" s="93"/>
      <c r="P839" s="93"/>
      <c r="Q839" s="93"/>
      <c r="R839" s="93"/>
      <c r="S839" s="93"/>
      <c r="T839" s="94"/>
      <c r="U839" s="40"/>
      <c r="V839" s="40"/>
      <c r="W839" s="40"/>
      <c r="X839" s="40"/>
      <c r="Y839" s="40"/>
      <c r="Z839" s="40"/>
      <c r="AA839" s="40"/>
      <c r="AB839" s="40"/>
      <c r="AC839" s="40"/>
      <c r="AD839" s="40"/>
      <c r="AE839" s="40"/>
      <c r="AT839" s="18" t="s">
        <v>199</v>
      </c>
      <c r="AU839" s="18" t="s">
        <v>93</v>
      </c>
    </row>
    <row r="840" s="2" customFormat="1" ht="16.5" customHeight="1">
      <c r="A840" s="40"/>
      <c r="B840" s="41"/>
      <c r="C840" s="229" t="s">
        <v>1425</v>
      </c>
      <c r="D840" s="229" t="s">
        <v>192</v>
      </c>
      <c r="E840" s="230" t="s">
        <v>1426</v>
      </c>
      <c r="F840" s="231" t="s">
        <v>1427</v>
      </c>
      <c r="G840" s="232" t="s">
        <v>1283</v>
      </c>
      <c r="H840" s="233">
        <v>1</v>
      </c>
      <c r="I840" s="234"/>
      <c r="J840" s="235">
        <f>ROUND(I840*H840,2)</f>
        <v>0</v>
      </c>
      <c r="K840" s="231" t="s">
        <v>303</v>
      </c>
      <c r="L840" s="46"/>
      <c r="M840" s="236" t="s">
        <v>1</v>
      </c>
      <c r="N840" s="237" t="s">
        <v>48</v>
      </c>
      <c r="O840" s="93"/>
      <c r="P840" s="238">
        <f>O840*H840</f>
        <v>0</v>
      </c>
      <c r="Q840" s="238">
        <v>0</v>
      </c>
      <c r="R840" s="238">
        <f>Q840*H840</f>
        <v>0</v>
      </c>
      <c r="S840" s="238">
        <v>0</v>
      </c>
      <c r="T840" s="239">
        <f>S840*H840</f>
        <v>0</v>
      </c>
      <c r="U840" s="40"/>
      <c r="V840" s="40"/>
      <c r="W840" s="40"/>
      <c r="X840" s="40"/>
      <c r="Y840" s="40"/>
      <c r="Z840" s="40"/>
      <c r="AA840" s="40"/>
      <c r="AB840" s="40"/>
      <c r="AC840" s="40"/>
      <c r="AD840" s="40"/>
      <c r="AE840" s="40"/>
      <c r="AR840" s="240" t="s">
        <v>407</v>
      </c>
      <c r="AT840" s="240" t="s">
        <v>192</v>
      </c>
      <c r="AU840" s="240" t="s">
        <v>93</v>
      </c>
      <c r="AY840" s="18" t="s">
        <v>189</v>
      </c>
      <c r="BE840" s="241">
        <f>IF(N840="základní",J840,0)</f>
        <v>0</v>
      </c>
      <c r="BF840" s="241">
        <f>IF(N840="snížená",J840,0)</f>
        <v>0</v>
      </c>
      <c r="BG840" s="241">
        <f>IF(N840="zákl. přenesená",J840,0)</f>
        <v>0</v>
      </c>
      <c r="BH840" s="241">
        <f>IF(N840="sníž. přenesená",J840,0)</f>
        <v>0</v>
      </c>
      <c r="BI840" s="241">
        <f>IF(N840="nulová",J840,0)</f>
        <v>0</v>
      </c>
      <c r="BJ840" s="18" t="s">
        <v>91</v>
      </c>
      <c r="BK840" s="241">
        <f>ROUND(I840*H840,2)</f>
        <v>0</v>
      </c>
      <c r="BL840" s="18" t="s">
        <v>407</v>
      </c>
      <c r="BM840" s="240" t="s">
        <v>1428</v>
      </c>
    </row>
    <row r="841" s="2" customFormat="1">
      <c r="A841" s="40"/>
      <c r="B841" s="41"/>
      <c r="C841" s="42"/>
      <c r="D841" s="242" t="s">
        <v>199</v>
      </c>
      <c r="E841" s="42"/>
      <c r="F841" s="243" t="s">
        <v>1372</v>
      </c>
      <c r="G841" s="42"/>
      <c r="H841" s="42"/>
      <c r="I841" s="244"/>
      <c r="J841" s="42"/>
      <c r="K841" s="42"/>
      <c r="L841" s="46"/>
      <c r="M841" s="245"/>
      <c r="N841" s="246"/>
      <c r="O841" s="93"/>
      <c r="P841" s="93"/>
      <c r="Q841" s="93"/>
      <c r="R841" s="93"/>
      <c r="S841" s="93"/>
      <c r="T841" s="94"/>
      <c r="U841" s="40"/>
      <c r="V841" s="40"/>
      <c r="W841" s="40"/>
      <c r="X841" s="40"/>
      <c r="Y841" s="40"/>
      <c r="Z841" s="40"/>
      <c r="AA841" s="40"/>
      <c r="AB841" s="40"/>
      <c r="AC841" s="40"/>
      <c r="AD841" s="40"/>
      <c r="AE841" s="40"/>
      <c r="AT841" s="18" t="s">
        <v>199</v>
      </c>
      <c r="AU841" s="18" t="s">
        <v>93</v>
      </c>
    </row>
    <row r="842" s="2" customFormat="1" ht="16.5" customHeight="1">
      <c r="A842" s="40"/>
      <c r="B842" s="41"/>
      <c r="C842" s="229" t="s">
        <v>1429</v>
      </c>
      <c r="D842" s="229" t="s">
        <v>192</v>
      </c>
      <c r="E842" s="230" t="s">
        <v>1430</v>
      </c>
      <c r="F842" s="231" t="s">
        <v>1431</v>
      </c>
      <c r="G842" s="232" t="s">
        <v>1283</v>
      </c>
      <c r="H842" s="233">
        <v>1</v>
      </c>
      <c r="I842" s="234"/>
      <c r="J842" s="235">
        <f>ROUND(I842*H842,2)</f>
        <v>0</v>
      </c>
      <c r="K842" s="231" t="s">
        <v>303</v>
      </c>
      <c r="L842" s="46"/>
      <c r="M842" s="236" t="s">
        <v>1</v>
      </c>
      <c r="N842" s="237" t="s">
        <v>48</v>
      </c>
      <c r="O842" s="93"/>
      <c r="P842" s="238">
        <f>O842*H842</f>
        <v>0</v>
      </c>
      <c r="Q842" s="238">
        <v>0</v>
      </c>
      <c r="R842" s="238">
        <f>Q842*H842</f>
        <v>0</v>
      </c>
      <c r="S842" s="238">
        <v>0</v>
      </c>
      <c r="T842" s="239">
        <f>S842*H842</f>
        <v>0</v>
      </c>
      <c r="U842" s="40"/>
      <c r="V842" s="40"/>
      <c r="W842" s="40"/>
      <c r="X842" s="40"/>
      <c r="Y842" s="40"/>
      <c r="Z842" s="40"/>
      <c r="AA842" s="40"/>
      <c r="AB842" s="40"/>
      <c r="AC842" s="40"/>
      <c r="AD842" s="40"/>
      <c r="AE842" s="40"/>
      <c r="AR842" s="240" t="s">
        <v>407</v>
      </c>
      <c r="AT842" s="240" t="s">
        <v>192</v>
      </c>
      <c r="AU842" s="240" t="s">
        <v>93</v>
      </c>
      <c r="AY842" s="18" t="s">
        <v>189</v>
      </c>
      <c r="BE842" s="241">
        <f>IF(N842="základní",J842,0)</f>
        <v>0</v>
      </c>
      <c r="BF842" s="241">
        <f>IF(N842="snížená",J842,0)</f>
        <v>0</v>
      </c>
      <c r="BG842" s="241">
        <f>IF(N842="zákl. přenesená",J842,0)</f>
        <v>0</v>
      </c>
      <c r="BH842" s="241">
        <f>IF(N842="sníž. přenesená",J842,0)</f>
        <v>0</v>
      </c>
      <c r="BI842" s="241">
        <f>IF(N842="nulová",J842,0)</f>
        <v>0</v>
      </c>
      <c r="BJ842" s="18" t="s">
        <v>91</v>
      </c>
      <c r="BK842" s="241">
        <f>ROUND(I842*H842,2)</f>
        <v>0</v>
      </c>
      <c r="BL842" s="18" t="s">
        <v>407</v>
      </c>
      <c r="BM842" s="240" t="s">
        <v>1432</v>
      </c>
    </row>
    <row r="843" s="2" customFormat="1">
      <c r="A843" s="40"/>
      <c r="B843" s="41"/>
      <c r="C843" s="42"/>
      <c r="D843" s="242" t="s">
        <v>199</v>
      </c>
      <c r="E843" s="42"/>
      <c r="F843" s="243" t="s">
        <v>1372</v>
      </c>
      <c r="G843" s="42"/>
      <c r="H843" s="42"/>
      <c r="I843" s="244"/>
      <c r="J843" s="42"/>
      <c r="K843" s="42"/>
      <c r="L843" s="46"/>
      <c r="M843" s="245"/>
      <c r="N843" s="246"/>
      <c r="O843" s="93"/>
      <c r="P843" s="93"/>
      <c r="Q843" s="93"/>
      <c r="R843" s="93"/>
      <c r="S843" s="93"/>
      <c r="T843" s="94"/>
      <c r="U843" s="40"/>
      <c r="V843" s="40"/>
      <c r="W843" s="40"/>
      <c r="X843" s="40"/>
      <c r="Y843" s="40"/>
      <c r="Z843" s="40"/>
      <c r="AA843" s="40"/>
      <c r="AB843" s="40"/>
      <c r="AC843" s="40"/>
      <c r="AD843" s="40"/>
      <c r="AE843" s="40"/>
      <c r="AT843" s="18" t="s">
        <v>199</v>
      </c>
      <c r="AU843" s="18" t="s">
        <v>93</v>
      </c>
    </row>
    <row r="844" s="2" customFormat="1" ht="16.5" customHeight="1">
      <c r="A844" s="40"/>
      <c r="B844" s="41"/>
      <c r="C844" s="229" t="s">
        <v>1433</v>
      </c>
      <c r="D844" s="229" t="s">
        <v>192</v>
      </c>
      <c r="E844" s="230" t="s">
        <v>1434</v>
      </c>
      <c r="F844" s="231" t="s">
        <v>1435</v>
      </c>
      <c r="G844" s="232" t="s">
        <v>1283</v>
      </c>
      <c r="H844" s="233">
        <v>1</v>
      </c>
      <c r="I844" s="234"/>
      <c r="J844" s="235">
        <f>ROUND(I844*H844,2)</f>
        <v>0</v>
      </c>
      <c r="K844" s="231" t="s">
        <v>303</v>
      </c>
      <c r="L844" s="46"/>
      <c r="M844" s="236" t="s">
        <v>1</v>
      </c>
      <c r="N844" s="237" t="s">
        <v>48</v>
      </c>
      <c r="O844" s="93"/>
      <c r="P844" s="238">
        <f>O844*H844</f>
        <v>0</v>
      </c>
      <c r="Q844" s="238">
        <v>0</v>
      </c>
      <c r="R844" s="238">
        <f>Q844*H844</f>
        <v>0</v>
      </c>
      <c r="S844" s="238">
        <v>0</v>
      </c>
      <c r="T844" s="239">
        <f>S844*H844</f>
        <v>0</v>
      </c>
      <c r="U844" s="40"/>
      <c r="V844" s="40"/>
      <c r="W844" s="40"/>
      <c r="X844" s="40"/>
      <c r="Y844" s="40"/>
      <c r="Z844" s="40"/>
      <c r="AA844" s="40"/>
      <c r="AB844" s="40"/>
      <c r="AC844" s="40"/>
      <c r="AD844" s="40"/>
      <c r="AE844" s="40"/>
      <c r="AR844" s="240" t="s">
        <v>407</v>
      </c>
      <c r="AT844" s="240" t="s">
        <v>192</v>
      </c>
      <c r="AU844" s="240" t="s">
        <v>93</v>
      </c>
      <c r="AY844" s="18" t="s">
        <v>189</v>
      </c>
      <c r="BE844" s="241">
        <f>IF(N844="základní",J844,0)</f>
        <v>0</v>
      </c>
      <c r="BF844" s="241">
        <f>IF(N844="snížená",J844,0)</f>
        <v>0</v>
      </c>
      <c r="BG844" s="241">
        <f>IF(N844="zákl. přenesená",J844,0)</f>
        <v>0</v>
      </c>
      <c r="BH844" s="241">
        <f>IF(N844="sníž. přenesená",J844,0)</f>
        <v>0</v>
      </c>
      <c r="BI844" s="241">
        <f>IF(N844="nulová",J844,0)</f>
        <v>0</v>
      </c>
      <c r="BJ844" s="18" t="s">
        <v>91</v>
      </c>
      <c r="BK844" s="241">
        <f>ROUND(I844*H844,2)</f>
        <v>0</v>
      </c>
      <c r="BL844" s="18" t="s">
        <v>407</v>
      </c>
      <c r="BM844" s="240" t="s">
        <v>1436</v>
      </c>
    </row>
    <row r="845" s="2" customFormat="1">
      <c r="A845" s="40"/>
      <c r="B845" s="41"/>
      <c r="C845" s="42"/>
      <c r="D845" s="242" t="s">
        <v>199</v>
      </c>
      <c r="E845" s="42"/>
      <c r="F845" s="243" t="s">
        <v>1437</v>
      </c>
      <c r="G845" s="42"/>
      <c r="H845" s="42"/>
      <c r="I845" s="244"/>
      <c r="J845" s="42"/>
      <c r="K845" s="42"/>
      <c r="L845" s="46"/>
      <c r="M845" s="245"/>
      <c r="N845" s="246"/>
      <c r="O845" s="93"/>
      <c r="P845" s="93"/>
      <c r="Q845" s="93"/>
      <c r="R845" s="93"/>
      <c r="S845" s="93"/>
      <c r="T845" s="94"/>
      <c r="U845" s="40"/>
      <c r="V845" s="40"/>
      <c r="W845" s="40"/>
      <c r="X845" s="40"/>
      <c r="Y845" s="40"/>
      <c r="Z845" s="40"/>
      <c r="AA845" s="40"/>
      <c r="AB845" s="40"/>
      <c r="AC845" s="40"/>
      <c r="AD845" s="40"/>
      <c r="AE845" s="40"/>
      <c r="AT845" s="18" t="s">
        <v>199</v>
      </c>
      <c r="AU845" s="18" t="s">
        <v>93</v>
      </c>
    </row>
    <row r="846" s="2" customFormat="1" ht="16.5" customHeight="1">
      <c r="A846" s="40"/>
      <c r="B846" s="41"/>
      <c r="C846" s="229" t="s">
        <v>1438</v>
      </c>
      <c r="D846" s="229" t="s">
        <v>192</v>
      </c>
      <c r="E846" s="230" t="s">
        <v>1439</v>
      </c>
      <c r="F846" s="231" t="s">
        <v>1440</v>
      </c>
      <c r="G846" s="232" t="s">
        <v>1283</v>
      </c>
      <c r="H846" s="233">
        <v>3</v>
      </c>
      <c r="I846" s="234"/>
      <c r="J846" s="235">
        <f>ROUND(I846*H846,2)</f>
        <v>0</v>
      </c>
      <c r="K846" s="231" t="s">
        <v>303</v>
      </c>
      <c r="L846" s="46"/>
      <c r="M846" s="236" t="s">
        <v>1</v>
      </c>
      <c r="N846" s="237" t="s">
        <v>48</v>
      </c>
      <c r="O846" s="93"/>
      <c r="P846" s="238">
        <f>O846*H846</f>
        <v>0</v>
      </c>
      <c r="Q846" s="238">
        <v>0</v>
      </c>
      <c r="R846" s="238">
        <f>Q846*H846</f>
        <v>0</v>
      </c>
      <c r="S846" s="238">
        <v>0</v>
      </c>
      <c r="T846" s="239">
        <f>S846*H846</f>
        <v>0</v>
      </c>
      <c r="U846" s="40"/>
      <c r="V846" s="40"/>
      <c r="W846" s="40"/>
      <c r="X846" s="40"/>
      <c r="Y846" s="40"/>
      <c r="Z846" s="40"/>
      <c r="AA846" s="40"/>
      <c r="AB846" s="40"/>
      <c r="AC846" s="40"/>
      <c r="AD846" s="40"/>
      <c r="AE846" s="40"/>
      <c r="AR846" s="240" t="s">
        <v>407</v>
      </c>
      <c r="AT846" s="240" t="s">
        <v>192</v>
      </c>
      <c r="AU846" s="240" t="s">
        <v>93</v>
      </c>
      <c r="AY846" s="18" t="s">
        <v>189</v>
      </c>
      <c r="BE846" s="241">
        <f>IF(N846="základní",J846,0)</f>
        <v>0</v>
      </c>
      <c r="BF846" s="241">
        <f>IF(N846="snížená",J846,0)</f>
        <v>0</v>
      </c>
      <c r="BG846" s="241">
        <f>IF(N846="zákl. přenesená",J846,0)</f>
        <v>0</v>
      </c>
      <c r="BH846" s="241">
        <f>IF(N846="sníž. přenesená",J846,0)</f>
        <v>0</v>
      </c>
      <c r="BI846" s="241">
        <f>IF(N846="nulová",J846,0)</f>
        <v>0</v>
      </c>
      <c r="BJ846" s="18" t="s">
        <v>91</v>
      </c>
      <c r="BK846" s="241">
        <f>ROUND(I846*H846,2)</f>
        <v>0</v>
      </c>
      <c r="BL846" s="18" t="s">
        <v>407</v>
      </c>
      <c r="BM846" s="240" t="s">
        <v>1441</v>
      </c>
    </row>
    <row r="847" s="2" customFormat="1">
      <c r="A847" s="40"/>
      <c r="B847" s="41"/>
      <c r="C847" s="42"/>
      <c r="D847" s="242" t="s">
        <v>199</v>
      </c>
      <c r="E847" s="42"/>
      <c r="F847" s="243" t="s">
        <v>1437</v>
      </c>
      <c r="G847" s="42"/>
      <c r="H847" s="42"/>
      <c r="I847" s="244"/>
      <c r="J847" s="42"/>
      <c r="K847" s="42"/>
      <c r="L847" s="46"/>
      <c r="M847" s="245"/>
      <c r="N847" s="246"/>
      <c r="O847" s="93"/>
      <c r="P847" s="93"/>
      <c r="Q847" s="93"/>
      <c r="R847" s="93"/>
      <c r="S847" s="93"/>
      <c r="T847" s="94"/>
      <c r="U847" s="40"/>
      <c r="V847" s="40"/>
      <c r="W847" s="40"/>
      <c r="X847" s="40"/>
      <c r="Y847" s="40"/>
      <c r="Z847" s="40"/>
      <c r="AA847" s="40"/>
      <c r="AB847" s="40"/>
      <c r="AC847" s="40"/>
      <c r="AD847" s="40"/>
      <c r="AE847" s="40"/>
      <c r="AT847" s="18" t="s">
        <v>199</v>
      </c>
      <c r="AU847" s="18" t="s">
        <v>93</v>
      </c>
    </row>
    <row r="848" s="2" customFormat="1" ht="16.5" customHeight="1">
      <c r="A848" s="40"/>
      <c r="B848" s="41"/>
      <c r="C848" s="229" t="s">
        <v>1442</v>
      </c>
      <c r="D848" s="229" t="s">
        <v>192</v>
      </c>
      <c r="E848" s="230" t="s">
        <v>1443</v>
      </c>
      <c r="F848" s="231" t="s">
        <v>1444</v>
      </c>
      <c r="G848" s="232" t="s">
        <v>1283</v>
      </c>
      <c r="H848" s="233">
        <v>2</v>
      </c>
      <c r="I848" s="234"/>
      <c r="J848" s="235">
        <f>ROUND(I848*H848,2)</f>
        <v>0</v>
      </c>
      <c r="K848" s="231" t="s">
        <v>303</v>
      </c>
      <c r="L848" s="46"/>
      <c r="M848" s="236" t="s">
        <v>1</v>
      </c>
      <c r="N848" s="237" t="s">
        <v>48</v>
      </c>
      <c r="O848" s="93"/>
      <c r="P848" s="238">
        <f>O848*H848</f>
        <v>0</v>
      </c>
      <c r="Q848" s="238">
        <v>0</v>
      </c>
      <c r="R848" s="238">
        <f>Q848*H848</f>
        <v>0</v>
      </c>
      <c r="S848" s="238">
        <v>0</v>
      </c>
      <c r="T848" s="239">
        <f>S848*H848</f>
        <v>0</v>
      </c>
      <c r="U848" s="40"/>
      <c r="V848" s="40"/>
      <c r="W848" s="40"/>
      <c r="X848" s="40"/>
      <c r="Y848" s="40"/>
      <c r="Z848" s="40"/>
      <c r="AA848" s="40"/>
      <c r="AB848" s="40"/>
      <c r="AC848" s="40"/>
      <c r="AD848" s="40"/>
      <c r="AE848" s="40"/>
      <c r="AR848" s="240" t="s">
        <v>407</v>
      </c>
      <c r="AT848" s="240" t="s">
        <v>192</v>
      </c>
      <c r="AU848" s="240" t="s">
        <v>93</v>
      </c>
      <c r="AY848" s="18" t="s">
        <v>189</v>
      </c>
      <c r="BE848" s="241">
        <f>IF(N848="základní",J848,0)</f>
        <v>0</v>
      </c>
      <c r="BF848" s="241">
        <f>IF(N848="snížená",J848,0)</f>
        <v>0</v>
      </c>
      <c r="BG848" s="241">
        <f>IF(N848="zákl. přenesená",J848,0)</f>
        <v>0</v>
      </c>
      <c r="BH848" s="241">
        <f>IF(N848="sníž. přenesená",J848,0)</f>
        <v>0</v>
      </c>
      <c r="BI848" s="241">
        <f>IF(N848="nulová",J848,0)</f>
        <v>0</v>
      </c>
      <c r="BJ848" s="18" t="s">
        <v>91</v>
      </c>
      <c r="BK848" s="241">
        <f>ROUND(I848*H848,2)</f>
        <v>0</v>
      </c>
      <c r="BL848" s="18" t="s">
        <v>407</v>
      </c>
      <c r="BM848" s="240" t="s">
        <v>1445</v>
      </c>
    </row>
    <row r="849" s="2" customFormat="1">
      <c r="A849" s="40"/>
      <c r="B849" s="41"/>
      <c r="C849" s="42"/>
      <c r="D849" s="242" t="s">
        <v>199</v>
      </c>
      <c r="E849" s="42"/>
      <c r="F849" s="243" t="s">
        <v>1437</v>
      </c>
      <c r="G849" s="42"/>
      <c r="H849" s="42"/>
      <c r="I849" s="244"/>
      <c r="J849" s="42"/>
      <c r="K849" s="42"/>
      <c r="L849" s="46"/>
      <c r="M849" s="245"/>
      <c r="N849" s="246"/>
      <c r="O849" s="93"/>
      <c r="P849" s="93"/>
      <c r="Q849" s="93"/>
      <c r="R849" s="93"/>
      <c r="S849" s="93"/>
      <c r="T849" s="94"/>
      <c r="U849" s="40"/>
      <c r="V849" s="40"/>
      <c r="W849" s="40"/>
      <c r="X849" s="40"/>
      <c r="Y849" s="40"/>
      <c r="Z849" s="40"/>
      <c r="AA849" s="40"/>
      <c r="AB849" s="40"/>
      <c r="AC849" s="40"/>
      <c r="AD849" s="40"/>
      <c r="AE849" s="40"/>
      <c r="AT849" s="18" t="s">
        <v>199</v>
      </c>
      <c r="AU849" s="18" t="s">
        <v>93</v>
      </c>
    </row>
    <row r="850" s="2" customFormat="1" ht="16.5" customHeight="1">
      <c r="A850" s="40"/>
      <c r="B850" s="41"/>
      <c r="C850" s="229" t="s">
        <v>1446</v>
      </c>
      <c r="D850" s="229" t="s">
        <v>192</v>
      </c>
      <c r="E850" s="230" t="s">
        <v>1447</v>
      </c>
      <c r="F850" s="231" t="s">
        <v>1448</v>
      </c>
      <c r="G850" s="232" t="s">
        <v>1283</v>
      </c>
      <c r="H850" s="233">
        <v>1</v>
      </c>
      <c r="I850" s="234"/>
      <c r="J850" s="235">
        <f>ROUND(I850*H850,2)</f>
        <v>0</v>
      </c>
      <c r="K850" s="231" t="s">
        <v>303</v>
      </c>
      <c r="L850" s="46"/>
      <c r="M850" s="236" t="s">
        <v>1</v>
      </c>
      <c r="N850" s="237" t="s">
        <v>48</v>
      </c>
      <c r="O850" s="93"/>
      <c r="P850" s="238">
        <f>O850*H850</f>
        <v>0</v>
      </c>
      <c r="Q850" s="238">
        <v>0</v>
      </c>
      <c r="R850" s="238">
        <f>Q850*H850</f>
        <v>0</v>
      </c>
      <c r="S850" s="238">
        <v>0</v>
      </c>
      <c r="T850" s="239">
        <f>S850*H850</f>
        <v>0</v>
      </c>
      <c r="U850" s="40"/>
      <c r="V850" s="40"/>
      <c r="W850" s="40"/>
      <c r="X850" s="40"/>
      <c r="Y850" s="40"/>
      <c r="Z850" s="40"/>
      <c r="AA850" s="40"/>
      <c r="AB850" s="40"/>
      <c r="AC850" s="40"/>
      <c r="AD850" s="40"/>
      <c r="AE850" s="40"/>
      <c r="AR850" s="240" t="s">
        <v>407</v>
      </c>
      <c r="AT850" s="240" t="s">
        <v>192</v>
      </c>
      <c r="AU850" s="240" t="s">
        <v>93</v>
      </c>
      <c r="AY850" s="18" t="s">
        <v>189</v>
      </c>
      <c r="BE850" s="241">
        <f>IF(N850="základní",J850,0)</f>
        <v>0</v>
      </c>
      <c r="BF850" s="241">
        <f>IF(N850="snížená",J850,0)</f>
        <v>0</v>
      </c>
      <c r="BG850" s="241">
        <f>IF(N850="zákl. přenesená",J850,0)</f>
        <v>0</v>
      </c>
      <c r="BH850" s="241">
        <f>IF(N850="sníž. přenesená",J850,0)</f>
        <v>0</v>
      </c>
      <c r="BI850" s="241">
        <f>IF(N850="nulová",J850,0)</f>
        <v>0</v>
      </c>
      <c r="BJ850" s="18" t="s">
        <v>91</v>
      </c>
      <c r="BK850" s="241">
        <f>ROUND(I850*H850,2)</f>
        <v>0</v>
      </c>
      <c r="BL850" s="18" t="s">
        <v>407</v>
      </c>
      <c r="BM850" s="240" t="s">
        <v>1449</v>
      </c>
    </row>
    <row r="851" s="2" customFormat="1">
      <c r="A851" s="40"/>
      <c r="B851" s="41"/>
      <c r="C851" s="42"/>
      <c r="D851" s="242" t="s">
        <v>199</v>
      </c>
      <c r="E851" s="42"/>
      <c r="F851" s="243" t="s">
        <v>1437</v>
      </c>
      <c r="G851" s="42"/>
      <c r="H851" s="42"/>
      <c r="I851" s="244"/>
      <c r="J851" s="42"/>
      <c r="K851" s="42"/>
      <c r="L851" s="46"/>
      <c r="M851" s="245"/>
      <c r="N851" s="246"/>
      <c r="O851" s="93"/>
      <c r="P851" s="93"/>
      <c r="Q851" s="93"/>
      <c r="R851" s="93"/>
      <c r="S851" s="93"/>
      <c r="T851" s="94"/>
      <c r="U851" s="40"/>
      <c r="V851" s="40"/>
      <c r="W851" s="40"/>
      <c r="X851" s="40"/>
      <c r="Y851" s="40"/>
      <c r="Z851" s="40"/>
      <c r="AA851" s="40"/>
      <c r="AB851" s="40"/>
      <c r="AC851" s="40"/>
      <c r="AD851" s="40"/>
      <c r="AE851" s="40"/>
      <c r="AT851" s="18" t="s">
        <v>199</v>
      </c>
      <c r="AU851" s="18" t="s">
        <v>93</v>
      </c>
    </row>
    <row r="852" s="2" customFormat="1" ht="16.5" customHeight="1">
      <c r="A852" s="40"/>
      <c r="B852" s="41"/>
      <c r="C852" s="229" t="s">
        <v>1450</v>
      </c>
      <c r="D852" s="229" t="s">
        <v>192</v>
      </c>
      <c r="E852" s="230" t="s">
        <v>1451</v>
      </c>
      <c r="F852" s="231" t="s">
        <v>1452</v>
      </c>
      <c r="G852" s="232" t="s">
        <v>1283</v>
      </c>
      <c r="H852" s="233">
        <v>6</v>
      </c>
      <c r="I852" s="234"/>
      <c r="J852" s="235">
        <f>ROUND(I852*H852,2)</f>
        <v>0</v>
      </c>
      <c r="K852" s="231" t="s">
        <v>303</v>
      </c>
      <c r="L852" s="46"/>
      <c r="M852" s="236" t="s">
        <v>1</v>
      </c>
      <c r="N852" s="237" t="s">
        <v>48</v>
      </c>
      <c r="O852" s="93"/>
      <c r="P852" s="238">
        <f>O852*H852</f>
        <v>0</v>
      </c>
      <c r="Q852" s="238">
        <v>0</v>
      </c>
      <c r="R852" s="238">
        <f>Q852*H852</f>
        <v>0</v>
      </c>
      <c r="S852" s="238">
        <v>0</v>
      </c>
      <c r="T852" s="239">
        <f>S852*H852</f>
        <v>0</v>
      </c>
      <c r="U852" s="40"/>
      <c r="V852" s="40"/>
      <c r="W852" s="40"/>
      <c r="X852" s="40"/>
      <c r="Y852" s="40"/>
      <c r="Z852" s="40"/>
      <c r="AA852" s="40"/>
      <c r="AB852" s="40"/>
      <c r="AC852" s="40"/>
      <c r="AD852" s="40"/>
      <c r="AE852" s="40"/>
      <c r="AR852" s="240" t="s">
        <v>407</v>
      </c>
      <c r="AT852" s="240" t="s">
        <v>192</v>
      </c>
      <c r="AU852" s="240" t="s">
        <v>93</v>
      </c>
      <c r="AY852" s="18" t="s">
        <v>189</v>
      </c>
      <c r="BE852" s="241">
        <f>IF(N852="základní",J852,0)</f>
        <v>0</v>
      </c>
      <c r="BF852" s="241">
        <f>IF(N852="snížená",J852,0)</f>
        <v>0</v>
      </c>
      <c r="BG852" s="241">
        <f>IF(N852="zákl. přenesená",J852,0)</f>
        <v>0</v>
      </c>
      <c r="BH852" s="241">
        <f>IF(N852="sníž. přenesená",J852,0)</f>
        <v>0</v>
      </c>
      <c r="BI852" s="241">
        <f>IF(N852="nulová",J852,0)</f>
        <v>0</v>
      </c>
      <c r="BJ852" s="18" t="s">
        <v>91</v>
      </c>
      <c r="BK852" s="241">
        <f>ROUND(I852*H852,2)</f>
        <v>0</v>
      </c>
      <c r="BL852" s="18" t="s">
        <v>407</v>
      </c>
      <c r="BM852" s="240" t="s">
        <v>1453</v>
      </c>
    </row>
    <row r="853" s="2" customFormat="1">
      <c r="A853" s="40"/>
      <c r="B853" s="41"/>
      <c r="C853" s="42"/>
      <c r="D853" s="242" t="s">
        <v>199</v>
      </c>
      <c r="E853" s="42"/>
      <c r="F853" s="243" t="s">
        <v>1454</v>
      </c>
      <c r="G853" s="42"/>
      <c r="H853" s="42"/>
      <c r="I853" s="244"/>
      <c r="J853" s="42"/>
      <c r="K853" s="42"/>
      <c r="L853" s="46"/>
      <c r="M853" s="245"/>
      <c r="N853" s="246"/>
      <c r="O853" s="93"/>
      <c r="P853" s="93"/>
      <c r="Q853" s="93"/>
      <c r="R853" s="93"/>
      <c r="S853" s="93"/>
      <c r="T853" s="94"/>
      <c r="U853" s="40"/>
      <c r="V853" s="40"/>
      <c r="W853" s="40"/>
      <c r="X853" s="40"/>
      <c r="Y853" s="40"/>
      <c r="Z853" s="40"/>
      <c r="AA853" s="40"/>
      <c r="AB853" s="40"/>
      <c r="AC853" s="40"/>
      <c r="AD853" s="40"/>
      <c r="AE853" s="40"/>
      <c r="AT853" s="18" t="s">
        <v>199</v>
      </c>
      <c r="AU853" s="18" t="s">
        <v>93</v>
      </c>
    </row>
    <row r="854" s="2" customFormat="1" ht="16.5" customHeight="1">
      <c r="A854" s="40"/>
      <c r="B854" s="41"/>
      <c r="C854" s="229" t="s">
        <v>1455</v>
      </c>
      <c r="D854" s="229" t="s">
        <v>192</v>
      </c>
      <c r="E854" s="230" t="s">
        <v>1456</v>
      </c>
      <c r="F854" s="231" t="s">
        <v>1457</v>
      </c>
      <c r="G854" s="232" t="s">
        <v>1283</v>
      </c>
      <c r="H854" s="233">
        <v>4</v>
      </c>
      <c r="I854" s="234"/>
      <c r="J854" s="235">
        <f>ROUND(I854*H854,2)</f>
        <v>0</v>
      </c>
      <c r="K854" s="231" t="s">
        <v>303</v>
      </c>
      <c r="L854" s="46"/>
      <c r="M854" s="236" t="s">
        <v>1</v>
      </c>
      <c r="N854" s="237" t="s">
        <v>48</v>
      </c>
      <c r="O854" s="93"/>
      <c r="P854" s="238">
        <f>O854*H854</f>
        <v>0</v>
      </c>
      <c r="Q854" s="238">
        <v>0</v>
      </c>
      <c r="R854" s="238">
        <f>Q854*H854</f>
        <v>0</v>
      </c>
      <c r="S854" s="238">
        <v>0</v>
      </c>
      <c r="T854" s="239">
        <f>S854*H854</f>
        <v>0</v>
      </c>
      <c r="U854" s="40"/>
      <c r="V854" s="40"/>
      <c r="W854" s="40"/>
      <c r="X854" s="40"/>
      <c r="Y854" s="40"/>
      <c r="Z854" s="40"/>
      <c r="AA854" s="40"/>
      <c r="AB854" s="40"/>
      <c r="AC854" s="40"/>
      <c r="AD854" s="40"/>
      <c r="AE854" s="40"/>
      <c r="AR854" s="240" t="s">
        <v>407</v>
      </c>
      <c r="AT854" s="240" t="s">
        <v>192</v>
      </c>
      <c r="AU854" s="240" t="s">
        <v>93</v>
      </c>
      <c r="AY854" s="18" t="s">
        <v>189</v>
      </c>
      <c r="BE854" s="241">
        <f>IF(N854="základní",J854,0)</f>
        <v>0</v>
      </c>
      <c r="BF854" s="241">
        <f>IF(N854="snížená",J854,0)</f>
        <v>0</v>
      </c>
      <c r="BG854" s="241">
        <f>IF(N854="zákl. přenesená",J854,0)</f>
        <v>0</v>
      </c>
      <c r="BH854" s="241">
        <f>IF(N854="sníž. přenesená",J854,0)</f>
        <v>0</v>
      </c>
      <c r="BI854" s="241">
        <f>IF(N854="nulová",J854,0)</f>
        <v>0</v>
      </c>
      <c r="BJ854" s="18" t="s">
        <v>91</v>
      </c>
      <c r="BK854" s="241">
        <f>ROUND(I854*H854,2)</f>
        <v>0</v>
      </c>
      <c r="BL854" s="18" t="s">
        <v>407</v>
      </c>
      <c r="BM854" s="240" t="s">
        <v>1458</v>
      </c>
    </row>
    <row r="855" s="2" customFormat="1">
      <c r="A855" s="40"/>
      <c r="B855" s="41"/>
      <c r="C855" s="42"/>
      <c r="D855" s="242" t="s">
        <v>199</v>
      </c>
      <c r="E855" s="42"/>
      <c r="F855" s="243" t="s">
        <v>1454</v>
      </c>
      <c r="G855" s="42"/>
      <c r="H855" s="42"/>
      <c r="I855" s="244"/>
      <c r="J855" s="42"/>
      <c r="K855" s="42"/>
      <c r="L855" s="46"/>
      <c r="M855" s="245"/>
      <c r="N855" s="246"/>
      <c r="O855" s="93"/>
      <c r="P855" s="93"/>
      <c r="Q855" s="93"/>
      <c r="R855" s="93"/>
      <c r="S855" s="93"/>
      <c r="T855" s="94"/>
      <c r="U855" s="40"/>
      <c r="V855" s="40"/>
      <c r="W855" s="40"/>
      <c r="X855" s="40"/>
      <c r="Y855" s="40"/>
      <c r="Z855" s="40"/>
      <c r="AA855" s="40"/>
      <c r="AB855" s="40"/>
      <c r="AC855" s="40"/>
      <c r="AD855" s="40"/>
      <c r="AE855" s="40"/>
      <c r="AT855" s="18" t="s">
        <v>199</v>
      </c>
      <c r="AU855" s="18" t="s">
        <v>93</v>
      </c>
    </row>
    <row r="856" s="2" customFormat="1" ht="16.5" customHeight="1">
      <c r="A856" s="40"/>
      <c r="B856" s="41"/>
      <c r="C856" s="229" t="s">
        <v>1459</v>
      </c>
      <c r="D856" s="229" t="s">
        <v>192</v>
      </c>
      <c r="E856" s="230" t="s">
        <v>1460</v>
      </c>
      <c r="F856" s="231" t="s">
        <v>1461</v>
      </c>
      <c r="G856" s="232" t="s">
        <v>1283</v>
      </c>
      <c r="H856" s="233">
        <v>2</v>
      </c>
      <c r="I856" s="234"/>
      <c r="J856" s="235">
        <f>ROUND(I856*H856,2)</f>
        <v>0</v>
      </c>
      <c r="K856" s="231" t="s">
        <v>303</v>
      </c>
      <c r="L856" s="46"/>
      <c r="M856" s="236" t="s">
        <v>1</v>
      </c>
      <c r="N856" s="237" t="s">
        <v>48</v>
      </c>
      <c r="O856" s="93"/>
      <c r="P856" s="238">
        <f>O856*H856</f>
        <v>0</v>
      </c>
      <c r="Q856" s="238">
        <v>0</v>
      </c>
      <c r="R856" s="238">
        <f>Q856*H856</f>
        <v>0</v>
      </c>
      <c r="S856" s="238">
        <v>0</v>
      </c>
      <c r="T856" s="239">
        <f>S856*H856</f>
        <v>0</v>
      </c>
      <c r="U856" s="40"/>
      <c r="V856" s="40"/>
      <c r="W856" s="40"/>
      <c r="X856" s="40"/>
      <c r="Y856" s="40"/>
      <c r="Z856" s="40"/>
      <c r="AA856" s="40"/>
      <c r="AB856" s="40"/>
      <c r="AC856" s="40"/>
      <c r="AD856" s="40"/>
      <c r="AE856" s="40"/>
      <c r="AR856" s="240" t="s">
        <v>407</v>
      </c>
      <c r="AT856" s="240" t="s">
        <v>192</v>
      </c>
      <c r="AU856" s="240" t="s">
        <v>93</v>
      </c>
      <c r="AY856" s="18" t="s">
        <v>189</v>
      </c>
      <c r="BE856" s="241">
        <f>IF(N856="základní",J856,0)</f>
        <v>0</v>
      </c>
      <c r="BF856" s="241">
        <f>IF(N856="snížená",J856,0)</f>
        <v>0</v>
      </c>
      <c r="BG856" s="241">
        <f>IF(N856="zákl. přenesená",J856,0)</f>
        <v>0</v>
      </c>
      <c r="BH856" s="241">
        <f>IF(N856="sníž. přenesená",J856,0)</f>
        <v>0</v>
      </c>
      <c r="BI856" s="241">
        <f>IF(N856="nulová",J856,0)</f>
        <v>0</v>
      </c>
      <c r="BJ856" s="18" t="s">
        <v>91</v>
      </c>
      <c r="BK856" s="241">
        <f>ROUND(I856*H856,2)</f>
        <v>0</v>
      </c>
      <c r="BL856" s="18" t="s">
        <v>407</v>
      </c>
      <c r="BM856" s="240" t="s">
        <v>1462</v>
      </c>
    </row>
    <row r="857" s="2" customFormat="1">
      <c r="A857" s="40"/>
      <c r="B857" s="41"/>
      <c r="C857" s="42"/>
      <c r="D857" s="242" t="s">
        <v>199</v>
      </c>
      <c r="E857" s="42"/>
      <c r="F857" s="243" t="s">
        <v>1454</v>
      </c>
      <c r="G857" s="42"/>
      <c r="H857" s="42"/>
      <c r="I857" s="244"/>
      <c r="J857" s="42"/>
      <c r="K857" s="42"/>
      <c r="L857" s="46"/>
      <c r="M857" s="245"/>
      <c r="N857" s="246"/>
      <c r="O857" s="93"/>
      <c r="P857" s="93"/>
      <c r="Q857" s="93"/>
      <c r="R857" s="93"/>
      <c r="S857" s="93"/>
      <c r="T857" s="94"/>
      <c r="U857" s="40"/>
      <c r="V857" s="40"/>
      <c r="W857" s="40"/>
      <c r="X857" s="40"/>
      <c r="Y857" s="40"/>
      <c r="Z857" s="40"/>
      <c r="AA857" s="40"/>
      <c r="AB857" s="40"/>
      <c r="AC857" s="40"/>
      <c r="AD857" s="40"/>
      <c r="AE857" s="40"/>
      <c r="AT857" s="18" t="s">
        <v>199</v>
      </c>
      <c r="AU857" s="18" t="s">
        <v>93</v>
      </c>
    </row>
    <row r="858" s="2" customFormat="1" ht="16.5" customHeight="1">
      <c r="A858" s="40"/>
      <c r="B858" s="41"/>
      <c r="C858" s="229" t="s">
        <v>1463</v>
      </c>
      <c r="D858" s="229" t="s">
        <v>192</v>
      </c>
      <c r="E858" s="230" t="s">
        <v>1464</v>
      </c>
      <c r="F858" s="231" t="s">
        <v>1465</v>
      </c>
      <c r="G858" s="232" t="s">
        <v>1283</v>
      </c>
      <c r="H858" s="233">
        <v>1</v>
      </c>
      <c r="I858" s="234"/>
      <c r="J858" s="235">
        <f>ROUND(I858*H858,2)</f>
        <v>0</v>
      </c>
      <c r="K858" s="231" t="s">
        <v>303</v>
      </c>
      <c r="L858" s="46"/>
      <c r="M858" s="236" t="s">
        <v>1</v>
      </c>
      <c r="N858" s="237" t="s">
        <v>48</v>
      </c>
      <c r="O858" s="93"/>
      <c r="P858" s="238">
        <f>O858*H858</f>
        <v>0</v>
      </c>
      <c r="Q858" s="238">
        <v>0</v>
      </c>
      <c r="R858" s="238">
        <f>Q858*H858</f>
        <v>0</v>
      </c>
      <c r="S858" s="238">
        <v>0</v>
      </c>
      <c r="T858" s="239">
        <f>S858*H858</f>
        <v>0</v>
      </c>
      <c r="U858" s="40"/>
      <c r="V858" s="40"/>
      <c r="W858" s="40"/>
      <c r="X858" s="40"/>
      <c r="Y858" s="40"/>
      <c r="Z858" s="40"/>
      <c r="AA858" s="40"/>
      <c r="AB858" s="40"/>
      <c r="AC858" s="40"/>
      <c r="AD858" s="40"/>
      <c r="AE858" s="40"/>
      <c r="AR858" s="240" t="s">
        <v>407</v>
      </c>
      <c r="AT858" s="240" t="s">
        <v>192</v>
      </c>
      <c r="AU858" s="240" t="s">
        <v>93</v>
      </c>
      <c r="AY858" s="18" t="s">
        <v>189</v>
      </c>
      <c r="BE858" s="241">
        <f>IF(N858="základní",J858,0)</f>
        <v>0</v>
      </c>
      <c r="BF858" s="241">
        <f>IF(N858="snížená",J858,0)</f>
        <v>0</v>
      </c>
      <c r="BG858" s="241">
        <f>IF(N858="zákl. přenesená",J858,0)</f>
        <v>0</v>
      </c>
      <c r="BH858" s="241">
        <f>IF(N858="sníž. přenesená",J858,0)</f>
        <v>0</v>
      </c>
      <c r="BI858" s="241">
        <f>IF(N858="nulová",J858,0)</f>
        <v>0</v>
      </c>
      <c r="BJ858" s="18" t="s">
        <v>91</v>
      </c>
      <c r="BK858" s="241">
        <f>ROUND(I858*H858,2)</f>
        <v>0</v>
      </c>
      <c r="BL858" s="18" t="s">
        <v>407</v>
      </c>
      <c r="BM858" s="240" t="s">
        <v>1466</v>
      </c>
    </row>
    <row r="859" s="2" customFormat="1">
      <c r="A859" s="40"/>
      <c r="B859" s="41"/>
      <c r="C859" s="42"/>
      <c r="D859" s="242" t="s">
        <v>199</v>
      </c>
      <c r="E859" s="42"/>
      <c r="F859" s="243" t="s">
        <v>1454</v>
      </c>
      <c r="G859" s="42"/>
      <c r="H859" s="42"/>
      <c r="I859" s="244"/>
      <c r="J859" s="42"/>
      <c r="K859" s="42"/>
      <c r="L859" s="46"/>
      <c r="M859" s="245"/>
      <c r="N859" s="246"/>
      <c r="O859" s="93"/>
      <c r="P859" s="93"/>
      <c r="Q859" s="93"/>
      <c r="R859" s="93"/>
      <c r="S859" s="93"/>
      <c r="T859" s="94"/>
      <c r="U859" s="40"/>
      <c r="V859" s="40"/>
      <c r="W859" s="40"/>
      <c r="X859" s="40"/>
      <c r="Y859" s="40"/>
      <c r="Z859" s="40"/>
      <c r="AA859" s="40"/>
      <c r="AB859" s="40"/>
      <c r="AC859" s="40"/>
      <c r="AD859" s="40"/>
      <c r="AE859" s="40"/>
      <c r="AT859" s="18" t="s">
        <v>199</v>
      </c>
      <c r="AU859" s="18" t="s">
        <v>93</v>
      </c>
    </row>
    <row r="860" s="2" customFormat="1" ht="16.5" customHeight="1">
      <c r="A860" s="40"/>
      <c r="B860" s="41"/>
      <c r="C860" s="229" t="s">
        <v>1467</v>
      </c>
      <c r="D860" s="229" t="s">
        <v>192</v>
      </c>
      <c r="E860" s="230" t="s">
        <v>1468</v>
      </c>
      <c r="F860" s="231" t="s">
        <v>1469</v>
      </c>
      <c r="G860" s="232" t="s">
        <v>1283</v>
      </c>
      <c r="H860" s="233">
        <v>1</v>
      </c>
      <c r="I860" s="234"/>
      <c r="J860" s="235">
        <f>ROUND(I860*H860,2)</f>
        <v>0</v>
      </c>
      <c r="K860" s="231" t="s">
        <v>303</v>
      </c>
      <c r="L860" s="46"/>
      <c r="M860" s="236" t="s">
        <v>1</v>
      </c>
      <c r="N860" s="237" t="s">
        <v>48</v>
      </c>
      <c r="O860" s="93"/>
      <c r="P860" s="238">
        <f>O860*H860</f>
        <v>0</v>
      </c>
      <c r="Q860" s="238">
        <v>0</v>
      </c>
      <c r="R860" s="238">
        <f>Q860*H860</f>
        <v>0</v>
      </c>
      <c r="S860" s="238">
        <v>0</v>
      </c>
      <c r="T860" s="239">
        <f>S860*H860</f>
        <v>0</v>
      </c>
      <c r="U860" s="40"/>
      <c r="V860" s="40"/>
      <c r="W860" s="40"/>
      <c r="X860" s="40"/>
      <c r="Y860" s="40"/>
      <c r="Z860" s="40"/>
      <c r="AA860" s="40"/>
      <c r="AB860" s="40"/>
      <c r="AC860" s="40"/>
      <c r="AD860" s="40"/>
      <c r="AE860" s="40"/>
      <c r="AR860" s="240" t="s">
        <v>407</v>
      </c>
      <c r="AT860" s="240" t="s">
        <v>192</v>
      </c>
      <c r="AU860" s="240" t="s">
        <v>93</v>
      </c>
      <c r="AY860" s="18" t="s">
        <v>189</v>
      </c>
      <c r="BE860" s="241">
        <f>IF(N860="základní",J860,0)</f>
        <v>0</v>
      </c>
      <c r="BF860" s="241">
        <f>IF(N860="snížená",J860,0)</f>
        <v>0</v>
      </c>
      <c r="BG860" s="241">
        <f>IF(N860="zákl. přenesená",J860,0)</f>
        <v>0</v>
      </c>
      <c r="BH860" s="241">
        <f>IF(N860="sníž. přenesená",J860,0)</f>
        <v>0</v>
      </c>
      <c r="BI860" s="241">
        <f>IF(N860="nulová",J860,0)</f>
        <v>0</v>
      </c>
      <c r="BJ860" s="18" t="s">
        <v>91</v>
      </c>
      <c r="BK860" s="241">
        <f>ROUND(I860*H860,2)</f>
        <v>0</v>
      </c>
      <c r="BL860" s="18" t="s">
        <v>407</v>
      </c>
      <c r="BM860" s="240" t="s">
        <v>1470</v>
      </c>
    </row>
    <row r="861" s="2" customFormat="1">
      <c r="A861" s="40"/>
      <c r="B861" s="41"/>
      <c r="C861" s="42"/>
      <c r="D861" s="242" t="s">
        <v>199</v>
      </c>
      <c r="E861" s="42"/>
      <c r="F861" s="243" t="s">
        <v>1454</v>
      </c>
      <c r="G861" s="42"/>
      <c r="H861" s="42"/>
      <c r="I861" s="244"/>
      <c r="J861" s="42"/>
      <c r="K861" s="42"/>
      <c r="L861" s="46"/>
      <c r="M861" s="245"/>
      <c r="N861" s="246"/>
      <c r="O861" s="93"/>
      <c r="P861" s="93"/>
      <c r="Q861" s="93"/>
      <c r="R861" s="93"/>
      <c r="S861" s="93"/>
      <c r="T861" s="94"/>
      <c r="U861" s="40"/>
      <c r="V861" s="40"/>
      <c r="W861" s="40"/>
      <c r="X861" s="40"/>
      <c r="Y861" s="40"/>
      <c r="Z861" s="40"/>
      <c r="AA861" s="40"/>
      <c r="AB861" s="40"/>
      <c r="AC861" s="40"/>
      <c r="AD861" s="40"/>
      <c r="AE861" s="40"/>
      <c r="AT861" s="18" t="s">
        <v>199</v>
      </c>
      <c r="AU861" s="18" t="s">
        <v>93</v>
      </c>
    </row>
    <row r="862" s="2" customFormat="1" ht="16.5" customHeight="1">
      <c r="A862" s="40"/>
      <c r="B862" s="41"/>
      <c r="C862" s="229" t="s">
        <v>1471</v>
      </c>
      <c r="D862" s="229" t="s">
        <v>192</v>
      </c>
      <c r="E862" s="230" t="s">
        <v>1472</v>
      </c>
      <c r="F862" s="231" t="s">
        <v>1473</v>
      </c>
      <c r="G862" s="232" t="s">
        <v>1283</v>
      </c>
      <c r="H862" s="233">
        <v>1</v>
      </c>
      <c r="I862" s="234"/>
      <c r="J862" s="235">
        <f>ROUND(I862*H862,2)</f>
        <v>0</v>
      </c>
      <c r="K862" s="231" t="s">
        <v>303</v>
      </c>
      <c r="L862" s="46"/>
      <c r="M862" s="236" t="s">
        <v>1</v>
      </c>
      <c r="N862" s="237" t="s">
        <v>48</v>
      </c>
      <c r="O862" s="93"/>
      <c r="P862" s="238">
        <f>O862*H862</f>
        <v>0</v>
      </c>
      <c r="Q862" s="238">
        <v>0</v>
      </c>
      <c r="R862" s="238">
        <f>Q862*H862</f>
        <v>0</v>
      </c>
      <c r="S862" s="238">
        <v>0</v>
      </c>
      <c r="T862" s="239">
        <f>S862*H862</f>
        <v>0</v>
      </c>
      <c r="U862" s="40"/>
      <c r="V862" s="40"/>
      <c r="W862" s="40"/>
      <c r="X862" s="40"/>
      <c r="Y862" s="40"/>
      <c r="Z862" s="40"/>
      <c r="AA862" s="40"/>
      <c r="AB862" s="40"/>
      <c r="AC862" s="40"/>
      <c r="AD862" s="40"/>
      <c r="AE862" s="40"/>
      <c r="AR862" s="240" t="s">
        <v>407</v>
      </c>
      <c r="AT862" s="240" t="s">
        <v>192</v>
      </c>
      <c r="AU862" s="240" t="s">
        <v>93</v>
      </c>
      <c r="AY862" s="18" t="s">
        <v>189</v>
      </c>
      <c r="BE862" s="241">
        <f>IF(N862="základní",J862,0)</f>
        <v>0</v>
      </c>
      <c r="BF862" s="241">
        <f>IF(N862="snížená",J862,0)</f>
        <v>0</v>
      </c>
      <c r="BG862" s="241">
        <f>IF(N862="zákl. přenesená",J862,0)</f>
        <v>0</v>
      </c>
      <c r="BH862" s="241">
        <f>IF(N862="sníž. přenesená",J862,0)</f>
        <v>0</v>
      </c>
      <c r="BI862" s="241">
        <f>IF(N862="nulová",J862,0)</f>
        <v>0</v>
      </c>
      <c r="BJ862" s="18" t="s">
        <v>91</v>
      </c>
      <c r="BK862" s="241">
        <f>ROUND(I862*H862,2)</f>
        <v>0</v>
      </c>
      <c r="BL862" s="18" t="s">
        <v>407</v>
      </c>
      <c r="BM862" s="240" t="s">
        <v>1474</v>
      </c>
    </row>
    <row r="863" s="2" customFormat="1">
      <c r="A863" s="40"/>
      <c r="B863" s="41"/>
      <c r="C863" s="42"/>
      <c r="D863" s="242" t="s">
        <v>199</v>
      </c>
      <c r="E863" s="42"/>
      <c r="F863" s="243" t="s">
        <v>1454</v>
      </c>
      <c r="G863" s="42"/>
      <c r="H863" s="42"/>
      <c r="I863" s="244"/>
      <c r="J863" s="42"/>
      <c r="K863" s="42"/>
      <c r="L863" s="46"/>
      <c r="M863" s="245"/>
      <c r="N863" s="246"/>
      <c r="O863" s="93"/>
      <c r="P863" s="93"/>
      <c r="Q863" s="93"/>
      <c r="R863" s="93"/>
      <c r="S863" s="93"/>
      <c r="T863" s="94"/>
      <c r="U863" s="40"/>
      <c r="V863" s="40"/>
      <c r="W863" s="40"/>
      <c r="X863" s="40"/>
      <c r="Y863" s="40"/>
      <c r="Z863" s="40"/>
      <c r="AA863" s="40"/>
      <c r="AB863" s="40"/>
      <c r="AC863" s="40"/>
      <c r="AD863" s="40"/>
      <c r="AE863" s="40"/>
      <c r="AT863" s="18" t="s">
        <v>199</v>
      </c>
      <c r="AU863" s="18" t="s">
        <v>93</v>
      </c>
    </row>
    <row r="864" s="2" customFormat="1" ht="16.5" customHeight="1">
      <c r="A864" s="40"/>
      <c r="B864" s="41"/>
      <c r="C864" s="229" t="s">
        <v>1475</v>
      </c>
      <c r="D864" s="229" t="s">
        <v>192</v>
      </c>
      <c r="E864" s="230" t="s">
        <v>1476</v>
      </c>
      <c r="F864" s="231" t="s">
        <v>1477</v>
      </c>
      <c r="G864" s="232" t="s">
        <v>1283</v>
      </c>
      <c r="H864" s="233">
        <v>1</v>
      </c>
      <c r="I864" s="234"/>
      <c r="J864" s="235">
        <f>ROUND(I864*H864,2)</f>
        <v>0</v>
      </c>
      <c r="K864" s="231" t="s">
        <v>303</v>
      </c>
      <c r="L864" s="46"/>
      <c r="M864" s="236" t="s">
        <v>1</v>
      </c>
      <c r="N864" s="237" t="s">
        <v>48</v>
      </c>
      <c r="O864" s="93"/>
      <c r="P864" s="238">
        <f>O864*H864</f>
        <v>0</v>
      </c>
      <c r="Q864" s="238">
        <v>0</v>
      </c>
      <c r="R864" s="238">
        <f>Q864*H864</f>
        <v>0</v>
      </c>
      <c r="S864" s="238">
        <v>0</v>
      </c>
      <c r="T864" s="239">
        <f>S864*H864</f>
        <v>0</v>
      </c>
      <c r="U864" s="40"/>
      <c r="V864" s="40"/>
      <c r="W864" s="40"/>
      <c r="X864" s="40"/>
      <c r="Y864" s="40"/>
      <c r="Z864" s="40"/>
      <c r="AA864" s="40"/>
      <c r="AB864" s="40"/>
      <c r="AC864" s="40"/>
      <c r="AD864" s="40"/>
      <c r="AE864" s="40"/>
      <c r="AR864" s="240" t="s">
        <v>407</v>
      </c>
      <c r="AT864" s="240" t="s">
        <v>192</v>
      </c>
      <c r="AU864" s="240" t="s">
        <v>93</v>
      </c>
      <c r="AY864" s="18" t="s">
        <v>189</v>
      </c>
      <c r="BE864" s="241">
        <f>IF(N864="základní",J864,0)</f>
        <v>0</v>
      </c>
      <c r="BF864" s="241">
        <f>IF(N864="snížená",J864,0)</f>
        <v>0</v>
      </c>
      <c r="BG864" s="241">
        <f>IF(N864="zákl. přenesená",J864,0)</f>
        <v>0</v>
      </c>
      <c r="BH864" s="241">
        <f>IF(N864="sníž. přenesená",J864,0)</f>
        <v>0</v>
      </c>
      <c r="BI864" s="241">
        <f>IF(N864="nulová",J864,0)</f>
        <v>0</v>
      </c>
      <c r="BJ864" s="18" t="s">
        <v>91</v>
      </c>
      <c r="BK864" s="241">
        <f>ROUND(I864*H864,2)</f>
        <v>0</v>
      </c>
      <c r="BL864" s="18" t="s">
        <v>407</v>
      </c>
      <c r="BM864" s="240" t="s">
        <v>1478</v>
      </c>
    </row>
    <row r="865" s="2" customFormat="1">
      <c r="A865" s="40"/>
      <c r="B865" s="41"/>
      <c r="C865" s="42"/>
      <c r="D865" s="242" t="s">
        <v>199</v>
      </c>
      <c r="E865" s="42"/>
      <c r="F865" s="243" t="s">
        <v>1454</v>
      </c>
      <c r="G865" s="42"/>
      <c r="H865" s="42"/>
      <c r="I865" s="244"/>
      <c r="J865" s="42"/>
      <c r="K865" s="42"/>
      <c r="L865" s="46"/>
      <c r="M865" s="245"/>
      <c r="N865" s="246"/>
      <c r="O865" s="93"/>
      <c r="P865" s="93"/>
      <c r="Q865" s="93"/>
      <c r="R865" s="93"/>
      <c r="S865" s="93"/>
      <c r="T865" s="94"/>
      <c r="U865" s="40"/>
      <c r="V865" s="40"/>
      <c r="W865" s="40"/>
      <c r="X865" s="40"/>
      <c r="Y865" s="40"/>
      <c r="Z865" s="40"/>
      <c r="AA865" s="40"/>
      <c r="AB865" s="40"/>
      <c r="AC865" s="40"/>
      <c r="AD865" s="40"/>
      <c r="AE865" s="40"/>
      <c r="AT865" s="18" t="s">
        <v>199</v>
      </c>
      <c r="AU865" s="18" t="s">
        <v>93</v>
      </c>
    </row>
    <row r="866" s="2" customFormat="1" ht="16.5" customHeight="1">
      <c r="A866" s="40"/>
      <c r="B866" s="41"/>
      <c r="C866" s="229" t="s">
        <v>1479</v>
      </c>
      <c r="D866" s="229" t="s">
        <v>192</v>
      </c>
      <c r="E866" s="230" t="s">
        <v>1480</v>
      </c>
      <c r="F866" s="231" t="s">
        <v>1481</v>
      </c>
      <c r="G866" s="232" t="s">
        <v>1283</v>
      </c>
      <c r="H866" s="233">
        <v>1</v>
      </c>
      <c r="I866" s="234"/>
      <c r="J866" s="235">
        <f>ROUND(I866*H866,2)</f>
        <v>0</v>
      </c>
      <c r="K866" s="231" t="s">
        <v>303</v>
      </c>
      <c r="L866" s="46"/>
      <c r="M866" s="236" t="s">
        <v>1</v>
      </c>
      <c r="N866" s="237" t="s">
        <v>48</v>
      </c>
      <c r="O866" s="93"/>
      <c r="P866" s="238">
        <f>O866*H866</f>
        <v>0</v>
      </c>
      <c r="Q866" s="238">
        <v>0</v>
      </c>
      <c r="R866" s="238">
        <f>Q866*H866</f>
        <v>0</v>
      </c>
      <c r="S866" s="238">
        <v>0</v>
      </c>
      <c r="T866" s="239">
        <f>S866*H866</f>
        <v>0</v>
      </c>
      <c r="U866" s="40"/>
      <c r="V866" s="40"/>
      <c r="W866" s="40"/>
      <c r="X866" s="40"/>
      <c r="Y866" s="40"/>
      <c r="Z866" s="40"/>
      <c r="AA866" s="40"/>
      <c r="AB866" s="40"/>
      <c r="AC866" s="40"/>
      <c r="AD866" s="40"/>
      <c r="AE866" s="40"/>
      <c r="AR866" s="240" t="s">
        <v>407</v>
      </c>
      <c r="AT866" s="240" t="s">
        <v>192</v>
      </c>
      <c r="AU866" s="240" t="s">
        <v>93</v>
      </c>
      <c r="AY866" s="18" t="s">
        <v>189</v>
      </c>
      <c r="BE866" s="241">
        <f>IF(N866="základní",J866,0)</f>
        <v>0</v>
      </c>
      <c r="BF866" s="241">
        <f>IF(N866="snížená",J866,0)</f>
        <v>0</v>
      </c>
      <c r="BG866" s="241">
        <f>IF(N866="zákl. přenesená",J866,0)</f>
        <v>0</v>
      </c>
      <c r="BH866" s="241">
        <f>IF(N866="sníž. přenesená",J866,0)</f>
        <v>0</v>
      </c>
      <c r="BI866" s="241">
        <f>IF(N866="nulová",J866,0)</f>
        <v>0</v>
      </c>
      <c r="BJ866" s="18" t="s">
        <v>91</v>
      </c>
      <c r="BK866" s="241">
        <f>ROUND(I866*H866,2)</f>
        <v>0</v>
      </c>
      <c r="BL866" s="18" t="s">
        <v>407</v>
      </c>
      <c r="BM866" s="240" t="s">
        <v>1482</v>
      </c>
    </row>
    <row r="867" s="2" customFormat="1">
      <c r="A867" s="40"/>
      <c r="B867" s="41"/>
      <c r="C867" s="42"/>
      <c r="D867" s="242" t="s">
        <v>199</v>
      </c>
      <c r="E867" s="42"/>
      <c r="F867" s="243" t="s">
        <v>1454</v>
      </c>
      <c r="G867" s="42"/>
      <c r="H867" s="42"/>
      <c r="I867" s="244"/>
      <c r="J867" s="42"/>
      <c r="K867" s="42"/>
      <c r="L867" s="46"/>
      <c r="M867" s="245"/>
      <c r="N867" s="246"/>
      <c r="O867" s="93"/>
      <c r="P867" s="93"/>
      <c r="Q867" s="93"/>
      <c r="R867" s="93"/>
      <c r="S867" s="93"/>
      <c r="T867" s="94"/>
      <c r="U867" s="40"/>
      <c r="V867" s="40"/>
      <c r="W867" s="40"/>
      <c r="X867" s="40"/>
      <c r="Y867" s="40"/>
      <c r="Z867" s="40"/>
      <c r="AA867" s="40"/>
      <c r="AB867" s="40"/>
      <c r="AC867" s="40"/>
      <c r="AD867" s="40"/>
      <c r="AE867" s="40"/>
      <c r="AT867" s="18" t="s">
        <v>199</v>
      </c>
      <c r="AU867" s="18" t="s">
        <v>93</v>
      </c>
    </row>
    <row r="868" s="2" customFormat="1" ht="16.5" customHeight="1">
      <c r="A868" s="40"/>
      <c r="B868" s="41"/>
      <c r="C868" s="229" t="s">
        <v>1483</v>
      </c>
      <c r="D868" s="229" t="s">
        <v>192</v>
      </c>
      <c r="E868" s="230" t="s">
        <v>1484</v>
      </c>
      <c r="F868" s="231" t="s">
        <v>1485</v>
      </c>
      <c r="G868" s="232" t="s">
        <v>1283</v>
      </c>
      <c r="H868" s="233">
        <v>2</v>
      </c>
      <c r="I868" s="234"/>
      <c r="J868" s="235">
        <f>ROUND(I868*H868,2)</f>
        <v>0</v>
      </c>
      <c r="K868" s="231" t="s">
        <v>303</v>
      </c>
      <c r="L868" s="46"/>
      <c r="M868" s="236" t="s">
        <v>1</v>
      </c>
      <c r="N868" s="237" t="s">
        <v>48</v>
      </c>
      <c r="O868" s="93"/>
      <c r="P868" s="238">
        <f>O868*H868</f>
        <v>0</v>
      </c>
      <c r="Q868" s="238">
        <v>0</v>
      </c>
      <c r="R868" s="238">
        <f>Q868*H868</f>
        <v>0</v>
      </c>
      <c r="S868" s="238">
        <v>0</v>
      </c>
      <c r="T868" s="239">
        <f>S868*H868</f>
        <v>0</v>
      </c>
      <c r="U868" s="40"/>
      <c r="V868" s="40"/>
      <c r="W868" s="40"/>
      <c r="X868" s="40"/>
      <c r="Y868" s="40"/>
      <c r="Z868" s="40"/>
      <c r="AA868" s="40"/>
      <c r="AB868" s="40"/>
      <c r="AC868" s="40"/>
      <c r="AD868" s="40"/>
      <c r="AE868" s="40"/>
      <c r="AR868" s="240" t="s">
        <v>407</v>
      </c>
      <c r="AT868" s="240" t="s">
        <v>192</v>
      </c>
      <c r="AU868" s="240" t="s">
        <v>93</v>
      </c>
      <c r="AY868" s="18" t="s">
        <v>189</v>
      </c>
      <c r="BE868" s="241">
        <f>IF(N868="základní",J868,0)</f>
        <v>0</v>
      </c>
      <c r="BF868" s="241">
        <f>IF(N868="snížená",J868,0)</f>
        <v>0</v>
      </c>
      <c r="BG868" s="241">
        <f>IF(N868="zákl. přenesená",J868,0)</f>
        <v>0</v>
      </c>
      <c r="BH868" s="241">
        <f>IF(N868="sníž. přenesená",J868,0)</f>
        <v>0</v>
      </c>
      <c r="BI868" s="241">
        <f>IF(N868="nulová",J868,0)</f>
        <v>0</v>
      </c>
      <c r="BJ868" s="18" t="s">
        <v>91</v>
      </c>
      <c r="BK868" s="241">
        <f>ROUND(I868*H868,2)</f>
        <v>0</v>
      </c>
      <c r="BL868" s="18" t="s">
        <v>407</v>
      </c>
      <c r="BM868" s="240" t="s">
        <v>1486</v>
      </c>
    </row>
    <row r="869" s="2" customFormat="1">
      <c r="A869" s="40"/>
      <c r="B869" s="41"/>
      <c r="C869" s="42"/>
      <c r="D869" s="242" t="s">
        <v>199</v>
      </c>
      <c r="E869" s="42"/>
      <c r="F869" s="243" t="s">
        <v>1454</v>
      </c>
      <c r="G869" s="42"/>
      <c r="H869" s="42"/>
      <c r="I869" s="244"/>
      <c r="J869" s="42"/>
      <c r="K869" s="42"/>
      <c r="L869" s="46"/>
      <c r="M869" s="245"/>
      <c r="N869" s="246"/>
      <c r="O869" s="93"/>
      <c r="P869" s="93"/>
      <c r="Q869" s="93"/>
      <c r="R869" s="93"/>
      <c r="S869" s="93"/>
      <c r="T869" s="94"/>
      <c r="U869" s="40"/>
      <c r="V869" s="40"/>
      <c r="W869" s="40"/>
      <c r="X869" s="40"/>
      <c r="Y869" s="40"/>
      <c r="Z869" s="40"/>
      <c r="AA869" s="40"/>
      <c r="AB869" s="40"/>
      <c r="AC869" s="40"/>
      <c r="AD869" s="40"/>
      <c r="AE869" s="40"/>
      <c r="AT869" s="18" t="s">
        <v>199</v>
      </c>
      <c r="AU869" s="18" t="s">
        <v>93</v>
      </c>
    </row>
    <row r="870" s="2" customFormat="1" ht="16.5" customHeight="1">
      <c r="A870" s="40"/>
      <c r="B870" s="41"/>
      <c r="C870" s="229" t="s">
        <v>1487</v>
      </c>
      <c r="D870" s="229" t="s">
        <v>192</v>
      </c>
      <c r="E870" s="230" t="s">
        <v>1488</v>
      </c>
      <c r="F870" s="231" t="s">
        <v>1489</v>
      </c>
      <c r="G870" s="232" t="s">
        <v>1283</v>
      </c>
      <c r="H870" s="233">
        <v>1</v>
      </c>
      <c r="I870" s="234"/>
      <c r="J870" s="235">
        <f>ROUND(I870*H870,2)</f>
        <v>0</v>
      </c>
      <c r="K870" s="231" t="s">
        <v>303</v>
      </c>
      <c r="L870" s="46"/>
      <c r="M870" s="236" t="s">
        <v>1</v>
      </c>
      <c r="N870" s="237" t="s">
        <v>48</v>
      </c>
      <c r="O870" s="93"/>
      <c r="P870" s="238">
        <f>O870*H870</f>
        <v>0</v>
      </c>
      <c r="Q870" s="238">
        <v>0</v>
      </c>
      <c r="R870" s="238">
        <f>Q870*H870</f>
        <v>0</v>
      </c>
      <c r="S870" s="238">
        <v>0</v>
      </c>
      <c r="T870" s="239">
        <f>S870*H870</f>
        <v>0</v>
      </c>
      <c r="U870" s="40"/>
      <c r="V870" s="40"/>
      <c r="W870" s="40"/>
      <c r="X870" s="40"/>
      <c r="Y870" s="40"/>
      <c r="Z870" s="40"/>
      <c r="AA870" s="40"/>
      <c r="AB870" s="40"/>
      <c r="AC870" s="40"/>
      <c r="AD870" s="40"/>
      <c r="AE870" s="40"/>
      <c r="AR870" s="240" t="s">
        <v>407</v>
      </c>
      <c r="AT870" s="240" t="s">
        <v>192</v>
      </c>
      <c r="AU870" s="240" t="s">
        <v>93</v>
      </c>
      <c r="AY870" s="18" t="s">
        <v>189</v>
      </c>
      <c r="BE870" s="241">
        <f>IF(N870="základní",J870,0)</f>
        <v>0</v>
      </c>
      <c r="BF870" s="241">
        <f>IF(N870="snížená",J870,0)</f>
        <v>0</v>
      </c>
      <c r="BG870" s="241">
        <f>IF(N870="zákl. přenesená",J870,0)</f>
        <v>0</v>
      </c>
      <c r="BH870" s="241">
        <f>IF(N870="sníž. přenesená",J870,0)</f>
        <v>0</v>
      </c>
      <c r="BI870" s="241">
        <f>IF(N870="nulová",J870,0)</f>
        <v>0</v>
      </c>
      <c r="BJ870" s="18" t="s">
        <v>91</v>
      </c>
      <c r="BK870" s="241">
        <f>ROUND(I870*H870,2)</f>
        <v>0</v>
      </c>
      <c r="BL870" s="18" t="s">
        <v>407</v>
      </c>
      <c r="BM870" s="240" t="s">
        <v>1490</v>
      </c>
    </row>
    <row r="871" s="2" customFormat="1">
      <c r="A871" s="40"/>
      <c r="B871" s="41"/>
      <c r="C871" s="42"/>
      <c r="D871" s="242" t="s">
        <v>199</v>
      </c>
      <c r="E871" s="42"/>
      <c r="F871" s="243" t="s">
        <v>1454</v>
      </c>
      <c r="G871" s="42"/>
      <c r="H871" s="42"/>
      <c r="I871" s="244"/>
      <c r="J871" s="42"/>
      <c r="K871" s="42"/>
      <c r="L871" s="46"/>
      <c r="M871" s="245"/>
      <c r="N871" s="246"/>
      <c r="O871" s="93"/>
      <c r="P871" s="93"/>
      <c r="Q871" s="93"/>
      <c r="R871" s="93"/>
      <c r="S871" s="93"/>
      <c r="T871" s="94"/>
      <c r="U871" s="40"/>
      <c r="V871" s="40"/>
      <c r="W871" s="40"/>
      <c r="X871" s="40"/>
      <c r="Y871" s="40"/>
      <c r="Z871" s="40"/>
      <c r="AA871" s="40"/>
      <c r="AB871" s="40"/>
      <c r="AC871" s="40"/>
      <c r="AD871" s="40"/>
      <c r="AE871" s="40"/>
      <c r="AT871" s="18" t="s">
        <v>199</v>
      </c>
      <c r="AU871" s="18" t="s">
        <v>93</v>
      </c>
    </row>
    <row r="872" s="2" customFormat="1" ht="16.5" customHeight="1">
      <c r="A872" s="40"/>
      <c r="B872" s="41"/>
      <c r="C872" s="229" t="s">
        <v>1491</v>
      </c>
      <c r="D872" s="229" t="s">
        <v>192</v>
      </c>
      <c r="E872" s="230" t="s">
        <v>1492</v>
      </c>
      <c r="F872" s="231" t="s">
        <v>1493</v>
      </c>
      <c r="G872" s="232" t="s">
        <v>1283</v>
      </c>
      <c r="H872" s="233">
        <v>1</v>
      </c>
      <c r="I872" s="234"/>
      <c r="J872" s="235">
        <f>ROUND(I872*H872,2)</f>
        <v>0</v>
      </c>
      <c r="K872" s="231" t="s">
        <v>303</v>
      </c>
      <c r="L872" s="46"/>
      <c r="M872" s="236" t="s">
        <v>1</v>
      </c>
      <c r="N872" s="237" t="s">
        <v>48</v>
      </c>
      <c r="O872" s="93"/>
      <c r="P872" s="238">
        <f>O872*H872</f>
        <v>0</v>
      </c>
      <c r="Q872" s="238">
        <v>0</v>
      </c>
      <c r="R872" s="238">
        <f>Q872*H872</f>
        <v>0</v>
      </c>
      <c r="S872" s="238">
        <v>0</v>
      </c>
      <c r="T872" s="239">
        <f>S872*H872</f>
        <v>0</v>
      </c>
      <c r="U872" s="40"/>
      <c r="V872" s="40"/>
      <c r="W872" s="40"/>
      <c r="X872" s="40"/>
      <c r="Y872" s="40"/>
      <c r="Z872" s="40"/>
      <c r="AA872" s="40"/>
      <c r="AB872" s="40"/>
      <c r="AC872" s="40"/>
      <c r="AD872" s="40"/>
      <c r="AE872" s="40"/>
      <c r="AR872" s="240" t="s">
        <v>407</v>
      </c>
      <c r="AT872" s="240" t="s">
        <v>192</v>
      </c>
      <c r="AU872" s="240" t="s">
        <v>93</v>
      </c>
      <c r="AY872" s="18" t="s">
        <v>189</v>
      </c>
      <c r="BE872" s="241">
        <f>IF(N872="základní",J872,0)</f>
        <v>0</v>
      </c>
      <c r="BF872" s="241">
        <f>IF(N872="snížená",J872,0)</f>
        <v>0</v>
      </c>
      <c r="BG872" s="241">
        <f>IF(N872="zákl. přenesená",J872,0)</f>
        <v>0</v>
      </c>
      <c r="BH872" s="241">
        <f>IF(N872="sníž. přenesená",J872,0)</f>
        <v>0</v>
      </c>
      <c r="BI872" s="241">
        <f>IF(N872="nulová",J872,0)</f>
        <v>0</v>
      </c>
      <c r="BJ872" s="18" t="s">
        <v>91</v>
      </c>
      <c r="BK872" s="241">
        <f>ROUND(I872*H872,2)</f>
        <v>0</v>
      </c>
      <c r="BL872" s="18" t="s">
        <v>407</v>
      </c>
      <c r="BM872" s="240" t="s">
        <v>1494</v>
      </c>
    </row>
    <row r="873" s="2" customFormat="1">
      <c r="A873" s="40"/>
      <c r="B873" s="41"/>
      <c r="C873" s="42"/>
      <c r="D873" s="242" t="s">
        <v>199</v>
      </c>
      <c r="E873" s="42"/>
      <c r="F873" s="243" t="s">
        <v>1454</v>
      </c>
      <c r="G873" s="42"/>
      <c r="H873" s="42"/>
      <c r="I873" s="244"/>
      <c r="J873" s="42"/>
      <c r="K873" s="42"/>
      <c r="L873" s="46"/>
      <c r="M873" s="245"/>
      <c r="N873" s="246"/>
      <c r="O873" s="93"/>
      <c r="P873" s="93"/>
      <c r="Q873" s="93"/>
      <c r="R873" s="93"/>
      <c r="S873" s="93"/>
      <c r="T873" s="94"/>
      <c r="U873" s="40"/>
      <c r="V873" s="40"/>
      <c r="W873" s="40"/>
      <c r="X873" s="40"/>
      <c r="Y873" s="40"/>
      <c r="Z873" s="40"/>
      <c r="AA873" s="40"/>
      <c r="AB873" s="40"/>
      <c r="AC873" s="40"/>
      <c r="AD873" s="40"/>
      <c r="AE873" s="40"/>
      <c r="AT873" s="18" t="s">
        <v>199</v>
      </c>
      <c r="AU873" s="18" t="s">
        <v>93</v>
      </c>
    </row>
    <row r="874" s="2" customFormat="1" ht="16.5" customHeight="1">
      <c r="A874" s="40"/>
      <c r="B874" s="41"/>
      <c r="C874" s="229" t="s">
        <v>1495</v>
      </c>
      <c r="D874" s="229" t="s">
        <v>192</v>
      </c>
      <c r="E874" s="230" t="s">
        <v>1496</v>
      </c>
      <c r="F874" s="231" t="s">
        <v>1497</v>
      </c>
      <c r="G874" s="232" t="s">
        <v>1283</v>
      </c>
      <c r="H874" s="233">
        <v>1</v>
      </c>
      <c r="I874" s="234"/>
      <c r="J874" s="235">
        <f>ROUND(I874*H874,2)</f>
        <v>0</v>
      </c>
      <c r="K874" s="231" t="s">
        <v>303</v>
      </c>
      <c r="L874" s="46"/>
      <c r="M874" s="236" t="s">
        <v>1</v>
      </c>
      <c r="N874" s="237" t="s">
        <v>48</v>
      </c>
      <c r="O874" s="93"/>
      <c r="P874" s="238">
        <f>O874*H874</f>
        <v>0</v>
      </c>
      <c r="Q874" s="238">
        <v>0</v>
      </c>
      <c r="R874" s="238">
        <f>Q874*H874</f>
        <v>0</v>
      </c>
      <c r="S874" s="238">
        <v>0</v>
      </c>
      <c r="T874" s="239">
        <f>S874*H874</f>
        <v>0</v>
      </c>
      <c r="U874" s="40"/>
      <c r="V874" s="40"/>
      <c r="W874" s="40"/>
      <c r="X874" s="40"/>
      <c r="Y874" s="40"/>
      <c r="Z874" s="40"/>
      <c r="AA874" s="40"/>
      <c r="AB874" s="40"/>
      <c r="AC874" s="40"/>
      <c r="AD874" s="40"/>
      <c r="AE874" s="40"/>
      <c r="AR874" s="240" t="s">
        <v>407</v>
      </c>
      <c r="AT874" s="240" t="s">
        <v>192</v>
      </c>
      <c r="AU874" s="240" t="s">
        <v>93</v>
      </c>
      <c r="AY874" s="18" t="s">
        <v>189</v>
      </c>
      <c r="BE874" s="241">
        <f>IF(N874="základní",J874,0)</f>
        <v>0</v>
      </c>
      <c r="BF874" s="241">
        <f>IF(N874="snížená",J874,0)</f>
        <v>0</v>
      </c>
      <c r="BG874" s="241">
        <f>IF(N874="zákl. přenesená",J874,0)</f>
        <v>0</v>
      </c>
      <c r="BH874" s="241">
        <f>IF(N874="sníž. přenesená",J874,0)</f>
        <v>0</v>
      </c>
      <c r="BI874" s="241">
        <f>IF(N874="nulová",J874,0)</f>
        <v>0</v>
      </c>
      <c r="BJ874" s="18" t="s">
        <v>91</v>
      </c>
      <c r="BK874" s="241">
        <f>ROUND(I874*H874,2)</f>
        <v>0</v>
      </c>
      <c r="BL874" s="18" t="s">
        <v>407</v>
      </c>
      <c r="BM874" s="240" t="s">
        <v>1498</v>
      </c>
    </row>
    <row r="875" s="2" customFormat="1">
      <c r="A875" s="40"/>
      <c r="B875" s="41"/>
      <c r="C875" s="42"/>
      <c r="D875" s="242" t="s">
        <v>199</v>
      </c>
      <c r="E875" s="42"/>
      <c r="F875" s="243" t="s">
        <v>1454</v>
      </c>
      <c r="G875" s="42"/>
      <c r="H875" s="42"/>
      <c r="I875" s="244"/>
      <c r="J875" s="42"/>
      <c r="K875" s="42"/>
      <c r="L875" s="46"/>
      <c r="M875" s="245"/>
      <c r="N875" s="246"/>
      <c r="O875" s="93"/>
      <c r="P875" s="93"/>
      <c r="Q875" s="93"/>
      <c r="R875" s="93"/>
      <c r="S875" s="93"/>
      <c r="T875" s="94"/>
      <c r="U875" s="40"/>
      <c r="V875" s="40"/>
      <c r="W875" s="40"/>
      <c r="X875" s="40"/>
      <c r="Y875" s="40"/>
      <c r="Z875" s="40"/>
      <c r="AA875" s="40"/>
      <c r="AB875" s="40"/>
      <c r="AC875" s="40"/>
      <c r="AD875" s="40"/>
      <c r="AE875" s="40"/>
      <c r="AT875" s="18" t="s">
        <v>199</v>
      </c>
      <c r="AU875" s="18" t="s">
        <v>93</v>
      </c>
    </row>
    <row r="876" s="2" customFormat="1" ht="21.75" customHeight="1">
      <c r="A876" s="40"/>
      <c r="B876" s="41"/>
      <c r="C876" s="229" t="s">
        <v>1499</v>
      </c>
      <c r="D876" s="229" t="s">
        <v>192</v>
      </c>
      <c r="E876" s="230" t="s">
        <v>1500</v>
      </c>
      <c r="F876" s="231" t="s">
        <v>1501</v>
      </c>
      <c r="G876" s="232" t="s">
        <v>1283</v>
      </c>
      <c r="H876" s="233">
        <v>1</v>
      </c>
      <c r="I876" s="234"/>
      <c r="J876" s="235">
        <f>ROUND(I876*H876,2)</f>
        <v>0</v>
      </c>
      <c r="K876" s="231" t="s">
        <v>303</v>
      </c>
      <c r="L876" s="46"/>
      <c r="M876" s="236" t="s">
        <v>1</v>
      </c>
      <c r="N876" s="237" t="s">
        <v>48</v>
      </c>
      <c r="O876" s="93"/>
      <c r="P876" s="238">
        <f>O876*H876</f>
        <v>0</v>
      </c>
      <c r="Q876" s="238">
        <v>0</v>
      </c>
      <c r="R876" s="238">
        <f>Q876*H876</f>
        <v>0</v>
      </c>
      <c r="S876" s="238">
        <v>0</v>
      </c>
      <c r="T876" s="239">
        <f>S876*H876</f>
        <v>0</v>
      </c>
      <c r="U876" s="40"/>
      <c r="V876" s="40"/>
      <c r="W876" s="40"/>
      <c r="X876" s="40"/>
      <c r="Y876" s="40"/>
      <c r="Z876" s="40"/>
      <c r="AA876" s="40"/>
      <c r="AB876" s="40"/>
      <c r="AC876" s="40"/>
      <c r="AD876" s="40"/>
      <c r="AE876" s="40"/>
      <c r="AR876" s="240" t="s">
        <v>407</v>
      </c>
      <c r="AT876" s="240" t="s">
        <v>192</v>
      </c>
      <c r="AU876" s="240" t="s">
        <v>93</v>
      </c>
      <c r="AY876" s="18" t="s">
        <v>189</v>
      </c>
      <c r="BE876" s="241">
        <f>IF(N876="základní",J876,0)</f>
        <v>0</v>
      </c>
      <c r="BF876" s="241">
        <f>IF(N876="snížená",J876,0)</f>
        <v>0</v>
      </c>
      <c r="BG876" s="241">
        <f>IF(N876="zákl. přenesená",J876,0)</f>
        <v>0</v>
      </c>
      <c r="BH876" s="241">
        <f>IF(N876="sníž. přenesená",J876,0)</f>
        <v>0</v>
      </c>
      <c r="BI876" s="241">
        <f>IF(N876="nulová",J876,0)</f>
        <v>0</v>
      </c>
      <c r="BJ876" s="18" t="s">
        <v>91</v>
      </c>
      <c r="BK876" s="241">
        <f>ROUND(I876*H876,2)</f>
        <v>0</v>
      </c>
      <c r="BL876" s="18" t="s">
        <v>407</v>
      </c>
      <c r="BM876" s="240" t="s">
        <v>1502</v>
      </c>
    </row>
    <row r="877" s="2" customFormat="1">
      <c r="A877" s="40"/>
      <c r="B877" s="41"/>
      <c r="C877" s="42"/>
      <c r="D877" s="242" t="s">
        <v>199</v>
      </c>
      <c r="E877" s="42"/>
      <c r="F877" s="243" t="s">
        <v>1454</v>
      </c>
      <c r="G877" s="42"/>
      <c r="H877" s="42"/>
      <c r="I877" s="244"/>
      <c r="J877" s="42"/>
      <c r="K877" s="42"/>
      <c r="L877" s="46"/>
      <c r="M877" s="245"/>
      <c r="N877" s="246"/>
      <c r="O877" s="93"/>
      <c r="P877" s="93"/>
      <c r="Q877" s="93"/>
      <c r="R877" s="93"/>
      <c r="S877" s="93"/>
      <c r="T877" s="94"/>
      <c r="U877" s="40"/>
      <c r="V877" s="40"/>
      <c r="W877" s="40"/>
      <c r="X877" s="40"/>
      <c r="Y877" s="40"/>
      <c r="Z877" s="40"/>
      <c r="AA877" s="40"/>
      <c r="AB877" s="40"/>
      <c r="AC877" s="40"/>
      <c r="AD877" s="40"/>
      <c r="AE877" s="40"/>
      <c r="AT877" s="18" t="s">
        <v>199</v>
      </c>
      <c r="AU877" s="18" t="s">
        <v>93</v>
      </c>
    </row>
    <row r="878" s="2" customFormat="1" ht="21.75" customHeight="1">
      <c r="A878" s="40"/>
      <c r="B878" s="41"/>
      <c r="C878" s="229" t="s">
        <v>1503</v>
      </c>
      <c r="D878" s="229" t="s">
        <v>192</v>
      </c>
      <c r="E878" s="230" t="s">
        <v>1504</v>
      </c>
      <c r="F878" s="231" t="s">
        <v>1505</v>
      </c>
      <c r="G878" s="232" t="s">
        <v>1283</v>
      </c>
      <c r="H878" s="233">
        <v>1</v>
      </c>
      <c r="I878" s="234"/>
      <c r="J878" s="235">
        <f>ROUND(I878*H878,2)</f>
        <v>0</v>
      </c>
      <c r="K878" s="231" t="s">
        <v>303</v>
      </c>
      <c r="L878" s="46"/>
      <c r="M878" s="236" t="s">
        <v>1</v>
      </c>
      <c r="N878" s="237" t="s">
        <v>48</v>
      </c>
      <c r="O878" s="93"/>
      <c r="P878" s="238">
        <f>O878*H878</f>
        <v>0</v>
      </c>
      <c r="Q878" s="238">
        <v>0</v>
      </c>
      <c r="R878" s="238">
        <f>Q878*H878</f>
        <v>0</v>
      </c>
      <c r="S878" s="238">
        <v>0</v>
      </c>
      <c r="T878" s="239">
        <f>S878*H878</f>
        <v>0</v>
      </c>
      <c r="U878" s="40"/>
      <c r="V878" s="40"/>
      <c r="W878" s="40"/>
      <c r="X878" s="40"/>
      <c r="Y878" s="40"/>
      <c r="Z878" s="40"/>
      <c r="AA878" s="40"/>
      <c r="AB878" s="40"/>
      <c r="AC878" s="40"/>
      <c r="AD878" s="40"/>
      <c r="AE878" s="40"/>
      <c r="AR878" s="240" t="s">
        <v>407</v>
      </c>
      <c r="AT878" s="240" t="s">
        <v>192</v>
      </c>
      <c r="AU878" s="240" t="s">
        <v>93</v>
      </c>
      <c r="AY878" s="18" t="s">
        <v>189</v>
      </c>
      <c r="BE878" s="241">
        <f>IF(N878="základní",J878,0)</f>
        <v>0</v>
      </c>
      <c r="BF878" s="241">
        <f>IF(N878="snížená",J878,0)</f>
        <v>0</v>
      </c>
      <c r="BG878" s="241">
        <f>IF(N878="zákl. přenesená",J878,0)</f>
        <v>0</v>
      </c>
      <c r="BH878" s="241">
        <f>IF(N878="sníž. přenesená",J878,0)</f>
        <v>0</v>
      </c>
      <c r="BI878" s="241">
        <f>IF(N878="nulová",J878,0)</f>
        <v>0</v>
      </c>
      <c r="BJ878" s="18" t="s">
        <v>91</v>
      </c>
      <c r="BK878" s="241">
        <f>ROUND(I878*H878,2)</f>
        <v>0</v>
      </c>
      <c r="BL878" s="18" t="s">
        <v>407</v>
      </c>
      <c r="BM878" s="240" t="s">
        <v>1506</v>
      </c>
    </row>
    <row r="879" s="2" customFormat="1">
      <c r="A879" s="40"/>
      <c r="B879" s="41"/>
      <c r="C879" s="42"/>
      <c r="D879" s="242" t="s">
        <v>199</v>
      </c>
      <c r="E879" s="42"/>
      <c r="F879" s="243" t="s">
        <v>1454</v>
      </c>
      <c r="G879" s="42"/>
      <c r="H879" s="42"/>
      <c r="I879" s="244"/>
      <c r="J879" s="42"/>
      <c r="K879" s="42"/>
      <c r="L879" s="46"/>
      <c r="M879" s="245"/>
      <c r="N879" s="246"/>
      <c r="O879" s="93"/>
      <c r="P879" s="93"/>
      <c r="Q879" s="93"/>
      <c r="R879" s="93"/>
      <c r="S879" s="93"/>
      <c r="T879" s="94"/>
      <c r="U879" s="40"/>
      <c r="V879" s="40"/>
      <c r="W879" s="40"/>
      <c r="X879" s="40"/>
      <c r="Y879" s="40"/>
      <c r="Z879" s="40"/>
      <c r="AA879" s="40"/>
      <c r="AB879" s="40"/>
      <c r="AC879" s="40"/>
      <c r="AD879" s="40"/>
      <c r="AE879" s="40"/>
      <c r="AT879" s="18" t="s">
        <v>199</v>
      </c>
      <c r="AU879" s="18" t="s">
        <v>93</v>
      </c>
    </row>
    <row r="880" s="2" customFormat="1" ht="16.5" customHeight="1">
      <c r="A880" s="40"/>
      <c r="B880" s="41"/>
      <c r="C880" s="229" t="s">
        <v>1507</v>
      </c>
      <c r="D880" s="229" t="s">
        <v>192</v>
      </c>
      <c r="E880" s="230" t="s">
        <v>1508</v>
      </c>
      <c r="F880" s="231" t="s">
        <v>1509</v>
      </c>
      <c r="G880" s="232" t="s">
        <v>1283</v>
      </c>
      <c r="H880" s="233">
        <v>5</v>
      </c>
      <c r="I880" s="234"/>
      <c r="J880" s="235">
        <f>ROUND(I880*H880,2)</f>
        <v>0</v>
      </c>
      <c r="K880" s="231" t="s">
        <v>303</v>
      </c>
      <c r="L880" s="46"/>
      <c r="M880" s="236" t="s">
        <v>1</v>
      </c>
      <c r="N880" s="237" t="s">
        <v>48</v>
      </c>
      <c r="O880" s="93"/>
      <c r="P880" s="238">
        <f>O880*H880</f>
        <v>0</v>
      </c>
      <c r="Q880" s="238">
        <v>0</v>
      </c>
      <c r="R880" s="238">
        <f>Q880*H880</f>
        <v>0</v>
      </c>
      <c r="S880" s="238">
        <v>0</v>
      </c>
      <c r="T880" s="239">
        <f>S880*H880</f>
        <v>0</v>
      </c>
      <c r="U880" s="40"/>
      <c r="V880" s="40"/>
      <c r="W880" s="40"/>
      <c r="X880" s="40"/>
      <c r="Y880" s="40"/>
      <c r="Z880" s="40"/>
      <c r="AA880" s="40"/>
      <c r="AB880" s="40"/>
      <c r="AC880" s="40"/>
      <c r="AD880" s="40"/>
      <c r="AE880" s="40"/>
      <c r="AR880" s="240" t="s">
        <v>407</v>
      </c>
      <c r="AT880" s="240" t="s">
        <v>192</v>
      </c>
      <c r="AU880" s="240" t="s">
        <v>93</v>
      </c>
      <c r="AY880" s="18" t="s">
        <v>189</v>
      </c>
      <c r="BE880" s="241">
        <f>IF(N880="základní",J880,0)</f>
        <v>0</v>
      </c>
      <c r="BF880" s="241">
        <f>IF(N880="snížená",J880,0)</f>
        <v>0</v>
      </c>
      <c r="BG880" s="241">
        <f>IF(N880="zákl. přenesená",J880,0)</f>
        <v>0</v>
      </c>
      <c r="BH880" s="241">
        <f>IF(N880="sníž. přenesená",J880,0)</f>
        <v>0</v>
      </c>
      <c r="BI880" s="241">
        <f>IF(N880="nulová",J880,0)</f>
        <v>0</v>
      </c>
      <c r="BJ880" s="18" t="s">
        <v>91</v>
      </c>
      <c r="BK880" s="241">
        <f>ROUND(I880*H880,2)</f>
        <v>0</v>
      </c>
      <c r="BL880" s="18" t="s">
        <v>407</v>
      </c>
      <c r="BM880" s="240" t="s">
        <v>1510</v>
      </c>
    </row>
    <row r="881" s="2" customFormat="1">
      <c r="A881" s="40"/>
      <c r="B881" s="41"/>
      <c r="C881" s="42"/>
      <c r="D881" s="242" t="s">
        <v>199</v>
      </c>
      <c r="E881" s="42"/>
      <c r="F881" s="243" t="s">
        <v>1454</v>
      </c>
      <c r="G881" s="42"/>
      <c r="H881" s="42"/>
      <c r="I881" s="244"/>
      <c r="J881" s="42"/>
      <c r="K881" s="42"/>
      <c r="L881" s="46"/>
      <c r="M881" s="245"/>
      <c r="N881" s="246"/>
      <c r="O881" s="93"/>
      <c r="P881" s="93"/>
      <c r="Q881" s="93"/>
      <c r="R881" s="93"/>
      <c r="S881" s="93"/>
      <c r="T881" s="94"/>
      <c r="U881" s="40"/>
      <c r="V881" s="40"/>
      <c r="W881" s="40"/>
      <c r="X881" s="40"/>
      <c r="Y881" s="40"/>
      <c r="Z881" s="40"/>
      <c r="AA881" s="40"/>
      <c r="AB881" s="40"/>
      <c r="AC881" s="40"/>
      <c r="AD881" s="40"/>
      <c r="AE881" s="40"/>
      <c r="AT881" s="18" t="s">
        <v>199</v>
      </c>
      <c r="AU881" s="18" t="s">
        <v>93</v>
      </c>
    </row>
    <row r="882" s="2" customFormat="1" ht="16.5" customHeight="1">
      <c r="A882" s="40"/>
      <c r="B882" s="41"/>
      <c r="C882" s="229" t="s">
        <v>1511</v>
      </c>
      <c r="D882" s="229" t="s">
        <v>192</v>
      </c>
      <c r="E882" s="230" t="s">
        <v>1512</v>
      </c>
      <c r="F882" s="231" t="s">
        <v>1513</v>
      </c>
      <c r="G882" s="232" t="s">
        <v>195</v>
      </c>
      <c r="H882" s="233">
        <v>1</v>
      </c>
      <c r="I882" s="234"/>
      <c r="J882" s="235">
        <f>ROUND(I882*H882,2)</f>
        <v>0</v>
      </c>
      <c r="K882" s="231" t="s">
        <v>303</v>
      </c>
      <c r="L882" s="46"/>
      <c r="M882" s="236" t="s">
        <v>1</v>
      </c>
      <c r="N882" s="237" t="s">
        <v>48</v>
      </c>
      <c r="O882" s="93"/>
      <c r="P882" s="238">
        <f>O882*H882</f>
        <v>0</v>
      </c>
      <c r="Q882" s="238">
        <v>0</v>
      </c>
      <c r="R882" s="238">
        <f>Q882*H882</f>
        <v>0</v>
      </c>
      <c r="S882" s="238">
        <v>0</v>
      </c>
      <c r="T882" s="239">
        <f>S882*H882</f>
        <v>0</v>
      </c>
      <c r="U882" s="40"/>
      <c r="V882" s="40"/>
      <c r="W882" s="40"/>
      <c r="X882" s="40"/>
      <c r="Y882" s="40"/>
      <c r="Z882" s="40"/>
      <c r="AA882" s="40"/>
      <c r="AB882" s="40"/>
      <c r="AC882" s="40"/>
      <c r="AD882" s="40"/>
      <c r="AE882" s="40"/>
      <c r="AR882" s="240" t="s">
        <v>407</v>
      </c>
      <c r="AT882" s="240" t="s">
        <v>192</v>
      </c>
      <c r="AU882" s="240" t="s">
        <v>93</v>
      </c>
      <c r="AY882" s="18" t="s">
        <v>189</v>
      </c>
      <c r="BE882" s="241">
        <f>IF(N882="základní",J882,0)</f>
        <v>0</v>
      </c>
      <c r="BF882" s="241">
        <f>IF(N882="snížená",J882,0)</f>
        <v>0</v>
      </c>
      <c r="BG882" s="241">
        <f>IF(N882="zákl. přenesená",J882,0)</f>
        <v>0</v>
      </c>
      <c r="BH882" s="241">
        <f>IF(N882="sníž. přenesená",J882,0)</f>
        <v>0</v>
      </c>
      <c r="BI882" s="241">
        <f>IF(N882="nulová",J882,0)</f>
        <v>0</v>
      </c>
      <c r="BJ882" s="18" t="s">
        <v>91</v>
      </c>
      <c r="BK882" s="241">
        <f>ROUND(I882*H882,2)</f>
        <v>0</v>
      </c>
      <c r="BL882" s="18" t="s">
        <v>407</v>
      </c>
      <c r="BM882" s="240" t="s">
        <v>1514</v>
      </c>
    </row>
    <row r="883" s="2" customFormat="1" ht="16.5" customHeight="1">
      <c r="A883" s="40"/>
      <c r="B883" s="41"/>
      <c r="C883" s="229" t="s">
        <v>1515</v>
      </c>
      <c r="D883" s="229" t="s">
        <v>192</v>
      </c>
      <c r="E883" s="230" t="s">
        <v>1516</v>
      </c>
      <c r="F883" s="231" t="s">
        <v>1517</v>
      </c>
      <c r="G883" s="232" t="s">
        <v>1020</v>
      </c>
      <c r="H883" s="308"/>
      <c r="I883" s="234"/>
      <c r="J883" s="235">
        <f>ROUND(I883*H883,2)</f>
        <v>0</v>
      </c>
      <c r="K883" s="231" t="s">
        <v>196</v>
      </c>
      <c r="L883" s="46"/>
      <c r="M883" s="236" t="s">
        <v>1</v>
      </c>
      <c r="N883" s="237" t="s">
        <v>48</v>
      </c>
      <c r="O883" s="93"/>
      <c r="P883" s="238">
        <f>O883*H883</f>
        <v>0</v>
      </c>
      <c r="Q883" s="238">
        <v>0</v>
      </c>
      <c r="R883" s="238">
        <f>Q883*H883</f>
        <v>0</v>
      </c>
      <c r="S883" s="238">
        <v>0</v>
      </c>
      <c r="T883" s="239">
        <f>S883*H883</f>
        <v>0</v>
      </c>
      <c r="U883" s="40"/>
      <c r="V883" s="40"/>
      <c r="W883" s="40"/>
      <c r="X883" s="40"/>
      <c r="Y883" s="40"/>
      <c r="Z883" s="40"/>
      <c r="AA883" s="40"/>
      <c r="AB883" s="40"/>
      <c r="AC883" s="40"/>
      <c r="AD883" s="40"/>
      <c r="AE883" s="40"/>
      <c r="AR883" s="240" t="s">
        <v>407</v>
      </c>
      <c r="AT883" s="240" t="s">
        <v>192</v>
      </c>
      <c r="AU883" s="240" t="s">
        <v>93</v>
      </c>
      <c r="AY883" s="18" t="s">
        <v>189</v>
      </c>
      <c r="BE883" s="241">
        <f>IF(N883="základní",J883,0)</f>
        <v>0</v>
      </c>
      <c r="BF883" s="241">
        <f>IF(N883="snížená",J883,0)</f>
        <v>0</v>
      </c>
      <c r="BG883" s="241">
        <f>IF(N883="zákl. přenesená",J883,0)</f>
        <v>0</v>
      </c>
      <c r="BH883" s="241">
        <f>IF(N883="sníž. přenesená",J883,0)</f>
        <v>0</v>
      </c>
      <c r="BI883" s="241">
        <f>IF(N883="nulová",J883,0)</f>
        <v>0</v>
      </c>
      <c r="BJ883" s="18" t="s">
        <v>91</v>
      </c>
      <c r="BK883" s="241">
        <f>ROUND(I883*H883,2)</f>
        <v>0</v>
      </c>
      <c r="BL883" s="18" t="s">
        <v>407</v>
      </c>
      <c r="BM883" s="240" t="s">
        <v>1518</v>
      </c>
    </row>
    <row r="884" s="12" customFormat="1" ht="22.8" customHeight="1">
      <c r="A884" s="12"/>
      <c r="B884" s="213"/>
      <c r="C884" s="214"/>
      <c r="D884" s="215" t="s">
        <v>82</v>
      </c>
      <c r="E884" s="227" t="s">
        <v>1519</v>
      </c>
      <c r="F884" s="227" t="s">
        <v>1520</v>
      </c>
      <c r="G884" s="214"/>
      <c r="H884" s="214"/>
      <c r="I884" s="217"/>
      <c r="J884" s="228">
        <f>BK884</f>
        <v>0</v>
      </c>
      <c r="K884" s="214"/>
      <c r="L884" s="219"/>
      <c r="M884" s="220"/>
      <c r="N884" s="221"/>
      <c r="O884" s="221"/>
      <c r="P884" s="222">
        <f>SUM(P885:P922)</f>
        <v>0</v>
      </c>
      <c r="Q884" s="221"/>
      <c r="R884" s="222">
        <f>SUM(R885:R922)</f>
        <v>15.450274999999998</v>
      </c>
      <c r="S884" s="221"/>
      <c r="T884" s="223">
        <f>SUM(T885:T922)</f>
        <v>0</v>
      </c>
      <c r="U884" s="12"/>
      <c r="V884" s="12"/>
      <c r="W884" s="12"/>
      <c r="X884" s="12"/>
      <c r="Y884" s="12"/>
      <c r="Z884" s="12"/>
      <c r="AA884" s="12"/>
      <c r="AB884" s="12"/>
      <c r="AC884" s="12"/>
      <c r="AD884" s="12"/>
      <c r="AE884" s="12"/>
      <c r="AR884" s="224" t="s">
        <v>93</v>
      </c>
      <c r="AT884" s="225" t="s">
        <v>82</v>
      </c>
      <c r="AU884" s="225" t="s">
        <v>91</v>
      </c>
      <c r="AY884" s="224" t="s">
        <v>189</v>
      </c>
      <c r="BK884" s="226">
        <f>SUM(BK885:BK922)</f>
        <v>0</v>
      </c>
    </row>
    <row r="885" s="2" customFormat="1" ht="16.5" customHeight="1">
      <c r="A885" s="40"/>
      <c r="B885" s="41"/>
      <c r="C885" s="229" t="s">
        <v>1521</v>
      </c>
      <c r="D885" s="229" t="s">
        <v>192</v>
      </c>
      <c r="E885" s="230" t="s">
        <v>1522</v>
      </c>
      <c r="F885" s="231" t="s">
        <v>1523</v>
      </c>
      <c r="G885" s="232" t="s">
        <v>262</v>
      </c>
      <c r="H885" s="233">
        <v>426.67000000000002</v>
      </c>
      <c r="I885" s="234"/>
      <c r="J885" s="235">
        <f>ROUND(I885*H885,2)</f>
        <v>0</v>
      </c>
      <c r="K885" s="231" t="s">
        <v>196</v>
      </c>
      <c r="L885" s="46"/>
      <c r="M885" s="236" t="s">
        <v>1</v>
      </c>
      <c r="N885" s="237" t="s">
        <v>48</v>
      </c>
      <c r="O885" s="93"/>
      <c r="P885" s="238">
        <f>O885*H885</f>
        <v>0</v>
      </c>
      <c r="Q885" s="238">
        <v>0</v>
      </c>
      <c r="R885" s="238">
        <f>Q885*H885</f>
        <v>0</v>
      </c>
      <c r="S885" s="238">
        <v>0</v>
      </c>
      <c r="T885" s="239">
        <f>S885*H885</f>
        <v>0</v>
      </c>
      <c r="U885" s="40"/>
      <c r="V885" s="40"/>
      <c r="W885" s="40"/>
      <c r="X885" s="40"/>
      <c r="Y885" s="40"/>
      <c r="Z885" s="40"/>
      <c r="AA885" s="40"/>
      <c r="AB885" s="40"/>
      <c r="AC885" s="40"/>
      <c r="AD885" s="40"/>
      <c r="AE885" s="40"/>
      <c r="AR885" s="240" t="s">
        <v>407</v>
      </c>
      <c r="AT885" s="240" t="s">
        <v>192</v>
      </c>
      <c r="AU885" s="240" t="s">
        <v>93</v>
      </c>
      <c r="AY885" s="18" t="s">
        <v>189</v>
      </c>
      <c r="BE885" s="241">
        <f>IF(N885="základní",J885,0)</f>
        <v>0</v>
      </c>
      <c r="BF885" s="241">
        <f>IF(N885="snížená",J885,0)</f>
        <v>0</v>
      </c>
      <c r="BG885" s="241">
        <f>IF(N885="zákl. přenesená",J885,0)</f>
        <v>0</v>
      </c>
      <c r="BH885" s="241">
        <f>IF(N885="sníž. přenesená",J885,0)</f>
        <v>0</v>
      </c>
      <c r="BI885" s="241">
        <f>IF(N885="nulová",J885,0)</f>
        <v>0</v>
      </c>
      <c r="BJ885" s="18" t="s">
        <v>91</v>
      </c>
      <c r="BK885" s="241">
        <f>ROUND(I885*H885,2)</f>
        <v>0</v>
      </c>
      <c r="BL885" s="18" t="s">
        <v>407</v>
      </c>
      <c r="BM885" s="240" t="s">
        <v>1524</v>
      </c>
    </row>
    <row r="886" s="13" customFormat="1">
      <c r="A886" s="13"/>
      <c r="B886" s="251"/>
      <c r="C886" s="252"/>
      <c r="D886" s="242" t="s">
        <v>277</v>
      </c>
      <c r="E886" s="275" t="s">
        <v>1</v>
      </c>
      <c r="F886" s="253" t="s">
        <v>1525</v>
      </c>
      <c r="G886" s="252"/>
      <c r="H886" s="254">
        <v>426.67000000000002</v>
      </c>
      <c r="I886" s="255"/>
      <c r="J886" s="252"/>
      <c r="K886" s="252"/>
      <c r="L886" s="256"/>
      <c r="M886" s="257"/>
      <c r="N886" s="258"/>
      <c r="O886" s="258"/>
      <c r="P886" s="258"/>
      <c r="Q886" s="258"/>
      <c r="R886" s="258"/>
      <c r="S886" s="258"/>
      <c r="T886" s="259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T886" s="260" t="s">
        <v>277</v>
      </c>
      <c r="AU886" s="260" t="s">
        <v>93</v>
      </c>
      <c r="AV886" s="13" t="s">
        <v>93</v>
      </c>
      <c r="AW886" s="13" t="s">
        <v>38</v>
      </c>
      <c r="AX886" s="13" t="s">
        <v>83</v>
      </c>
      <c r="AY886" s="260" t="s">
        <v>189</v>
      </c>
    </row>
    <row r="887" s="15" customFormat="1">
      <c r="A887" s="15"/>
      <c r="B887" s="276"/>
      <c r="C887" s="277"/>
      <c r="D887" s="242" t="s">
        <v>277</v>
      </c>
      <c r="E887" s="278" t="s">
        <v>1</v>
      </c>
      <c r="F887" s="279" t="s">
        <v>354</v>
      </c>
      <c r="G887" s="277"/>
      <c r="H887" s="280">
        <v>426.67000000000002</v>
      </c>
      <c r="I887" s="281"/>
      <c r="J887" s="277"/>
      <c r="K887" s="277"/>
      <c r="L887" s="282"/>
      <c r="M887" s="283"/>
      <c r="N887" s="284"/>
      <c r="O887" s="284"/>
      <c r="P887" s="284"/>
      <c r="Q887" s="284"/>
      <c r="R887" s="284"/>
      <c r="S887" s="284"/>
      <c r="T887" s="285"/>
      <c r="U887" s="15"/>
      <c r="V887" s="15"/>
      <c r="W887" s="15"/>
      <c r="X887" s="15"/>
      <c r="Y887" s="15"/>
      <c r="Z887" s="15"/>
      <c r="AA887" s="15"/>
      <c r="AB887" s="15"/>
      <c r="AC887" s="15"/>
      <c r="AD887" s="15"/>
      <c r="AE887" s="15"/>
      <c r="AT887" s="286" t="s">
        <v>277</v>
      </c>
      <c r="AU887" s="286" t="s">
        <v>93</v>
      </c>
      <c r="AV887" s="15" t="s">
        <v>211</v>
      </c>
      <c r="AW887" s="15" t="s">
        <v>38</v>
      </c>
      <c r="AX887" s="15" t="s">
        <v>91</v>
      </c>
      <c r="AY887" s="286" t="s">
        <v>189</v>
      </c>
    </row>
    <row r="888" s="2" customFormat="1" ht="16.5" customHeight="1">
      <c r="A888" s="40"/>
      <c r="B888" s="41"/>
      <c r="C888" s="229" t="s">
        <v>1526</v>
      </c>
      <c r="D888" s="229" t="s">
        <v>192</v>
      </c>
      <c r="E888" s="230" t="s">
        <v>1527</v>
      </c>
      <c r="F888" s="231" t="s">
        <v>1528</v>
      </c>
      <c r="G888" s="232" t="s">
        <v>262</v>
      </c>
      <c r="H888" s="233">
        <v>426.67000000000002</v>
      </c>
      <c r="I888" s="234"/>
      <c r="J888" s="235">
        <f>ROUND(I888*H888,2)</f>
        <v>0</v>
      </c>
      <c r="K888" s="231" t="s">
        <v>196</v>
      </c>
      <c r="L888" s="46"/>
      <c r="M888" s="236" t="s">
        <v>1</v>
      </c>
      <c r="N888" s="237" t="s">
        <v>48</v>
      </c>
      <c r="O888" s="93"/>
      <c r="P888" s="238">
        <f>O888*H888</f>
        <v>0</v>
      </c>
      <c r="Q888" s="238">
        <v>0.00029999999999999997</v>
      </c>
      <c r="R888" s="238">
        <f>Q888*H888</f>
        <v>0.128001</v>
      </c>
      <c r="S888" s="238">
        <v>0</v>
      </c>
      <c r="T888" s="239">
        <f>S888*H888</f>
        <v>0</v>
      </c>
      <c r="U888" s="40"/>
      <c r="V888" s="40"/>
      <c r="W888" s="40"/>
      <c r="X888" s="40"/>
      <c r="Y888" s="40"/>
      <c r="Z888" s="40"/>
      <c r="AA888" s="40"/>
      <c r="AB888" s="40"/>
      <c r="AC888" s="40"/>
      <c r="AD888" s="40"/>
      <c r="AE888" s="40"/>
      <c r="AR888" s="240" t="s">
        <v>407</v>
      </c>
      <c r="AT888" s="240" t="s">
        <v>192</v>
      </c>
      <c r="AU888" s="240" t="s">
        <v>93</v>
      </c>
      <c r="AY888" s="18" t="s">
        <v>189</v>
      </c>
      <c r="BE888" s="241">
        <f>IF(N888="základní",J888,0)</f>
        <v>0</v>
      </c>
      <c r="BF888" s="241">
        <f>IF(N888="snížená",J888,0)</f>
        <v>0</v>
      </c>
      <c r="BG888" s="241">
        <f>IF(N888="zákl. přenesená",J888,0)</f>
        <v>0</v>
      </c>
      <c r="BH888" s="241">
        <f>IF(N888="sníž. přenesená",J888,0)</f>
        <v>0</v>
      </c>
      <c r="BI888" s="241">
        <f>IF(N888="nulová",J888,0)</f>
        <v>0</v>
      </c>
      <c r="BJ888" s="18" t="s">
        <v>91</v>
      </c>
      <c r="BK888" s="241">
        <f>ROUND(I888*H888,2)</f>
        <v>0</v>
      </c>
      <c r="BL888" s="18" t="s">
        <v>407</v>
      </c>
      <c r="BM888" s="240" t="s">
        <v>1529</v>
      </c>
    </row>
    <row r="889" s="2" customFormat="1" ht="16.5" customHeight="1">
      <c r="A889" s="40"/>
      <c r="B889" s="41"/>
      <c r="C889" s="229" t="s">
        <v>1530</v>
      </c>
      <c r="D889" s="229" t="s">
        <v>192</v>
      </c>
      <c r="E889" s="230" t="s">
        <v>1531</v>
      </c>
      <c r="F889" s="231" t="s">
        <v>1532</v>
      </c>
      <c r="G889" s="232" t="s">
        <v>262</v>
      </c>
      <c r="H889" s="233">
        <v>410.5</v>
      </c>
      <c r="I889" s="234"/>
      <c r="J889" s="235">
        <f>ROUND(I889*H889,2)</f>
        <v>0</v>
      </c>
      <c r="K889" s="231" t="s">
        <v>196</v>
      </c>
      <c r="L889" s="46"/>
      <c r="M889" s="236" t="s">
        <v>1</v>
      </c>
      <c r="N889" s="237" t="s">
        <v>48</v>
      </c>
      <c r="O889" s="93"/>
      <c r="P889" s="238">
        <f>O889*H889</f>
        <v>0</v>
      </c>
      <c r="Q889" s="238">
        <v>0.0075799999999999999</v>
      </c>
      <c r="R889" s="238">
        <f>Q889*H889</f>
        <v>3.1115900000000001</v>
      </c>
      <c r="S889" s="238">
        <v>0</v>
      </c>
      <c r="T889" s="239">
        <f>S889*H889</f>
        <v>0</v>
      </c>
      <c r="U889" s="40"/>
      <c r="V889" s="40"/>
      <c r="W889" s="40"/>
      <c r="X889" s="40"/>
      <c r="Y889" s="40"/>
      <c r="Z889" s="40"/>
      <c r="AA889" s="40"/>
      <c r="AB889" s="40"/>
      <c r="AC889" s="40"/>
      <c r="AD889" s="40"/>
      <c r="AE889" s="40"/>
      <c r="AR889" s="240" t="s">
        <v>407</v>
      </c>
      <c r="AT889" s="240" t="s">
        <v>192</v>
      </c>
      <c r="AU889" s="240" t="s">
        <v>93</v>
      </c>
      <c r="AY889" s="18" t="s">
        <v>189</v>
      </c>
      <c r="BE889" s="241">
        <f>IF(N889="základní",J889,0)</f>
        <v>0</v>
      </c>
      <c r="BF889" s="241">
        <f>IF(N889="snížená",J889,0)</f>
        <v>0</v>
      </c>
      <c r="BG889" s="241">
        <f>IF(N889="zákl. přenesená",J889,0)</f>
        <v>0</v>
      </c>
      <c r="BH889" s="241">
        <f>IF(N889="sníž. přenesená",J889,0)</f>
        <v>0</v>
      </c>
      <c r="BI889" s="241">
        <f>IF(N889="nulová",J889,0)</f>
        <v>0</v>
      </c>
      <c r="BJ889" s="18" t="s">
        <v>91</v>
      </c>
      <c r="BK889" s="241">
        <f>ROUND(I889*H889,2)</f>
        <v>0</v>
      </c>
      <c r="BL889" s="18" t="s">
        <v>407</v>
      </c>
      <c r="BM889" s="240" t="s">
        <v>1533</v>
      </c>
    </row>
    <row r="890" s="2" customFormat="1" ht="16.5" customHeight="1">
      <c r="A890" s="40"/>
      <c r="B890" s="41"/>
      <c r="C890" s="229" t="s">
        <v>1534</v>
      </c>
      <c r="D890" s="229" t="s">
        <v>192</v>
      </c>
      <c r="E890" s="230" t="s">
        <v>1535</v>
      </c>
      <c r="F890" s="231" t="s">
        <v>1536</v>
      </c>
      <c r="G890" s="232" t="s">
        <v>289</v>
      </c>
      <c r="H890" s="233">
        <v>49</v>
      </c>
      <c r="I890" s="234"/>
      <c r="J890" s="235">
        <f>ROUND(I890*H890,2)</f>
        <v>0</v>
      </c>
      <c r="K890" s="231" t="s">
        <v>196</v>
      </c>
      <c r="L890" s="46"/>
      <c r="M890" s="236" t="s">
        <v>1</v>
      </c>
      <c r="N890" s="237" t="s">
        <v>48</v>
      </c>
      <c r="O890" s="93"/>
      <c r="P890" s="238">
        <f>O890*H890</f>
        <v>0</v>
      </c>
      <c r="Q890" s="238">
        <v>0.0015299999999999999</v>
      </c>
      <c r="R890" s="238">
        <f>Q890*H890</f>
        <v>0.074969999999999995</v>
      </c>
      <c r="S890" s="238">
        <v>0</v>
      </c>
      <c r="T890" s="239">
        <f>S890*H890</f>
        <v>0</v>
      </c>
      <c r="U890" s="40"/>
      <c r="V890" s="40"/>
      <c r="W890" s="40"/>
      <c r="X890" s="40"/>
      <c r="Y890" s="40"/>
      <c r="Z890" s="40"/>
      <c r="AA890" s="40"/>
      <c r="AB890" s="40"/>
      <c r="AC890" s="40"/>
      <c r="AD890" s="40"/>
      <c r="AE890" s="40"/>
      <c r="AR890" s="240" t="s">
        <v>407</v>
      </c>
      <c r="AT890" s="240" t="s">
        <v>192</v>
      </c>
      <c r="AU890" s="240" t="s">
        <v>93</v>
      </c>
      <c r="AY890" s="18" t="s">
        <v>189</v>
      </c>
      <c r="BE890" s="241">
        <f>IF(N890="základní",J890,0)</f>
        <v>0</v>
      </c>
      <c r="BF890" s="241">
        <f>IF(N890="snížená",J890,0)</f>
        <v>0</v>
      </c>
      <c r="BG890" s="241">
        <f>IF(N890="zákl. přenesená",J890,0)</f>
        <v>0</v>
      </c>
      <c r="BH890" s="241">
        <f>IF(N890="sníž. přenesená",J890,0)</f>
        <v>0</v>
      </c>
      <c r="BI890" s="241">
        <f>IF(N890="nulová",J890,0)</f>
        <v>0</v>
      </c>
      <c r="BJ890" s="18" t="s">
        <v>91</v>
      </c>
      <c r="BK890" s="241">
        <f>ROUND(I890*H890,2)</f>
        <v>0</v>
      </c>
      <c r="BL890" s="18" t="s">
        <v>407</v>
      </c>
      <c r="BM890" s="240" t="s">
        <v>1537</v>
      </c>
    </row>
    <row r="891" s="14" customFormat="1">
      <c r="A891" s="14"/>
      <c r="B891" s="265"/>
      <c r="C891" s="266"/>
      <c r="D891" s="242" t="s">
        <v>277</v>
      </c>
      <c r="E891" s="267" t="s">
        <v>1</v>
      </c>
      <c r="F891" s="268" t="s">
        <v>880</v>
      </c>
      <c r="G891" s="266"/>
      <c r="H891" s="267" t="s">
        <v>1</v>
      </c>
      <c r="I891" s="269"/>
      <c r="J891" s="266"/>
      <c r="K891" s="266"/>
      <c r="L891" s="270"/>
      <c r="M891" s="271"/>
      <c r="N891" s="272"/>
      <c r="O891" s="272"/>
      <c r="P891" s="272"/>
      <c r="Q891" s="272"/>
      <c r="R891" s="272"/>
      <c r="S891" s="272"/>
      <c r="T891" s="273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  <c r="AT891" s="274" t="s">
        <v>277</v>
      </c>
      <c r="AU891" s="274" t="s">
        <v>93</v>
      </c>
      <c r="AV891" s="14" t="s">
        <v>91</v>
      </c>
      <c r="AW891" s="14" t="s">
        <v>38</v>
      </c>
      <c r="AX891" s="14" t="s">
        <v>83</v>
      </c>
      <c r="AY891" s="274" t="s">
        <v>189</v>
      </c>
    </row>
    <row r="892" s="13" customFormat="1">
      <c r="A892" s="13"/>
      <c r="B892" s="251"/>
      <c r="C892" s="252"/>
      <c r="D892" s="242" t="s">
        <v>277</v>
      </c>
      <c r="E892" s="275" t="s">
        <v>1</v>
      </c>
      <c r="F892" s="253" t="s">
        <v>1538</v>
      </c>
      <c r="G892" s="252"/>
      <c r="H892" s="254">
        <v>49</v>
      </c>
      <c r="I892" s="255"/>
      <c r="J892" s="252"/>
      <c r="K892" s="252"/>
      <c r="L892" s="256"/>
      <c r="M892" s="257"/>
      <c r="N892" s="258"/>
      <c r="O892" s="258"/>
      <c r="P892" s="258"/>
      <c r="Q892" s="258"/>
      <c r="R892" s="258"/>
      <c r="S892" s="258"/>
      <c r="T892" s="259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T892" s="260" t="s">
        <v>277</v>
      </c>
      <c r="AU892" s="260" t="s">
        <v>93</v>
      </c>
      <c r="AV892" s="13" t="s">
        <v>93</v>
      </c>
      <c r="AW892" s="13" t="s">
        <v>38</v>
      </c>
      <c r="AX892" s="13" t="s">
        <v>83</v>
      </c>
      <c r="AY892" s="260" t="s">
        <v>189</v>
      </c>
    </row>
    <row r="893" s="15" customFormat="1">
      <c r="A893" s="15"/>
      <c r="B893" s="276"/>
      <c r="C893" s="277"/>
      <c r="D893" s="242" t="s">
        <v>277</v>
      </c>
      <c r="E893" s="278" t="s">
        <v>1</v>
      </c>
      <c r="F893" s="279" t="s">
        <v>354</v>
      </c>
      <c r="G893" s="277"/>
      <c r="H893" s="280">
        <v>49</v>
      </c>
      <c r="I893" s="281"/>
      <c r="J893" s="277"/>
      <c r="K893" s="277"/>
      <c r="L893" s="282"/>
      <c r="M893" s="283"/>
      <c r="N893" s="284"/>
      <c r="O893" s="284"/>
      <c r="P893" s="284"/>
      <c r="Q893" s="284"/>
      <c r="R893" s="284"/>
      <c r="S893" s="284"/>
      <c r="T893" s="285"/>
      <c r="U893" s="15"/>
      <c r="V893" s="15"/>
      <c r="W893" s="15"/>
      <c r="X893" s="15"/>
      <c r="Y893" s="15"/>
      <c r="Z893" s="15"/>
      <c r="AA893" s="15"/>
      <c r="AB893" s="15"/>
      <c r="AC893" s="15"/>
      <c r="AD893" s="15"/>
      <c r="AE893" s="15"/>
      <c r="AT893" s="286" t="s">
        <v>277</v>
      </c>
      <c r="AU893" s="286" t="s">
        <v>93</v>
      </c>
      <c r="AV893" s="15" t="s">
        <v>211</v>
      </c>
      <c r="AW893" s="15" t="s">
        <v>38</v>
      </c>
      <c r="AX893" s="15" t="s">
        <v>91</v>
      </c>
      <c r="AY893" s="286" t="s">
        <v>189</v>
      </c>
    </row>
    <row r="894" s="2" customFormat="1" ht="16.5" customHeight="1">
      <c r="A894" s="40"/>
      <c r="B894" s="41"/>
      <c r="C894" s="287" t="s">
        <v>1539</v>
      </c>
      <c r="D894" s="287" t="s">
        <v>363</v>
      </c>
      <c r="E894" s="288" t="s">
        <v>1540</v>
      </c>
      <c r="F894" s="289" t="s">
        <v>1541</v>
      </c>
      <c r="G894" s="290" t="s">
        <v>262</v>
      </c>
      <c r="H894" s="291">
        <v>16.170000000000002</v>
      </c>
      <c r="I894" s="292"/>
      <c r="J894" s="293">
        <f>ROUND(I894*H894,2)</f>
        <v>0</v>
      </c>
      <c r="K894" s="289" t="s">
        <v>303</v>
      </c>
      <c r="L894" s="294"/>
      <c r="M894" s="295" t="s">
        <v>1</v>
      </c>
      <c r="N894" s="296" t="s">
        <v>48</v>
      </c>
      <c r="O894" s="93"/>
      <c r="P894" s="238">
        <f>O894*H894</f>
        <v>0</v>
      </c>
      <c r="Q894" s="238">
        <v>0.0126</v>
      </c>
      <c r="R894" s="238">
        <f>Q894*H894</f>
        <v>0.20374200000000003</v>
      </c>
      <c r="S894" s="238">
        <v>0</v>
      </c>
      <c r="T894" s="239">
        <f>S894*H894</f>
        <v>0</v>
      </c>
      <c r="U894" s="40"/>
      <c r="V894" s="40"/>
      <c r="W894" s="40"/>
      <c r="X894" s="40"/>
      <c r="Y894" s="40"/>
      <c r="Z894" s="40"/>
      <c r="AA894" s="40"/>
      <c r="AB894" s="40"/>
      <c r="AC894" s="40"/>
      <c r="AD894" s="40"/>
      <c r="AE894" s="40"/>
      <c r="AR894" s="240" t="s">
        <v>494</v>
      </c>
      <c r="AT894" s="240" t="s">
        <v>363</v>
      </c>
      <c r="AU894" s="240" t="s">
        <v>93</v>
      </c>
      <c r="AY894" s="18" t="s">
        <v>189</v>
      </c>
      <c r="BE894" s="241">
        <f>IF(N894="základní",J894,0)</f>
        <v>0</v>
      </c>
      <c r="BF894" s="241">
        <f>IF(N894="snížená",J894,0)</f>
        <v>0</v>
      </c>
      <c r="BG894" s="241">
        <f>IF(N894="zákl. přenesená",J894,0)</f>
        <v>0</v>
      </c>
      <c r="BH894" s="241">
        <f>IF(N894="sníž. přenesená",J894,0)</f>
        <v>0</v>
      </c>
      <c r="BI894" s="241">
        <f>IF(N894="nulová",J894,0)</f>
        <v>0</v>
      </c>
      <c r="BJ894" s="18" t="s">
        <v>91</v>
      </c>
      <c r="BK894" s="241">
        <f>ROUND(I894*H894,2)</f>
        <v>0</v>
      </c>
      <c r="BL894" s="18" t="s">
        <v>407</v>
      </c>
      <c r="BM894" s="240" t="s">
        <v>1542</v>
      </c>
    </row>
    <row r="895" s="2" customFormat="1">
      <c r="A895" s="40"/>
      <c r="B895" s="41"/>
      <c r="C895" s="42"/>
      <c r="D895" s="242" t="s">
        <v>199</v>
      </c>
      <c r="E895" s="42"/>
      <c r="F895" s="243" t="s">
        <v>1543</v>
      </c>
      <c r="G895" s="42"/>
      <c r="H895" s="42"/>
      <c r="I895" s="244"/>
      <c r="J895" s="42"/>
      <c r="K895" s="42"/>
      <c r="L895" s="46"/>
      <c r="M895" s="245"/>
      <c r="N895" s="246"/>
      <c r="O895" s="93"/>
      <c r="P895" s="93"/>
      <c r="Q895" s="93"/>
      <c r="R895" s="93"/>
      <c r="S895" s="93"/>
      <c r="T895" s="94"/>
      <c r="U895" s="40"/>
      <c r="V895" s="40"/>
      <c r="W895" s="40"/>
      <c r="X895" s="40"/>
      <c r="Y895" s="40"/>
      <c r="Z895" s="40"/>
      <c r="AA895" s="40"/>
      <c r="AB895" s="40"/>
      <c r="AC895" s="40"/>
      <c r="AD895" s="40"/>
      <c r="AE895" s="40"/>
      <c r="AT895" s="18" t="s">
        <v>199</v>
      </c>
      <c r="AU895" s="18" t="s">
        <v>93</v>
      </c>
    </row>
    <row r="896" s="13" customFormat="1">
      <c r="A896" s="13"/>
      <c r="B896" s="251"/>
      <c r="C896" s="252"/>
      <c r="D896" s="242" t="s">
        <v>277</v>
      </c>
      <c r="E896" s="252"/>
      <c r="F896" s="253" t="s">
        <v>1544</v>
      </c>
      <c r="G896" s="252"/>
      <c r="H896" s="254">
        <v>16.170000000000002</v>
      </c>
      <c r="I896" s="255"/>
      <c r="J896" s="252"/>
      <c r="K896" s="252"/>
      <c r="L896" s="256"/>
      <c r="M896" s="257"/>
      <c r="N896" s="258"/>
      <c r="O896" s="258"/>
      <c r="P896" s="258"/>
      <c r="Q896" s="258"/>
      <c r="R896" s="258"/>
      <c r="S896" s="258"/>
      <c r="T896" s="259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T896" s="260" t="s">
        <v>277</v>
      </c>
      <c r="AU896" s="260" t="s">
        <v>93</v>
      </c>
      <c r="AV896" s="13" t="s">
        <v>93</v>
      </c>
      <c r="AW896" s="13" t="s">
        <v>4</v>
      </c>
      <c r="AX896" s="13" t="s">
        <v>91</v>
      </c>
      <c r="AY896" s="260" t="s">
        <v>189</v>
      </c>
    </row>
    <row r="897" s="2" customFormat="1" ht="16.5" customHeight="1">
      <c r="A897" s="40"/>
      <c r="B897" s="41"/>
      <c r="C897" s="229" t="s">
        <v>1545</v>
      </c>
      <c r="D897" s="229" t="s">
        <v>192</v>
      </c>
      <c r="E897" s="230" t="s">
        <v>1546</v>
      </c>
      <c r="F897" s="231" t="s">
        <v>1547</v>
      </c>
      <c r="G897" s="232" t="s">
        <v>289</v>
      </c>
      <c r="H897" s="233">
        <v>49</v>
      </c>
      <c r="I897" s="234"/>
      <c r="J897" s="235">
        <f>ROUND(I897*H897,2)</f>
        <v>0</v>
      </c>
      <c r="K897" s="231" t="s">
        <v>196</v>
      </c>
      <c r="L897" s="46"/>
      <c r="M897" s="236" t="s">
        <v>1</v>
      </c>
      <c r="N897" s="237" t="s">
        <v>48</v>
      </c>
      <c r="O897" s="93"/>
      <c r="P897" s="238">
        <f>O897*H897</f>
        <v>0</v>
      </c>
      <c r="Q897" s="238">
        <v>0.0010200000000000001</v>
      </c>
      <c r="R897" s="238">
        <f>Q897*H897</f>
        <v>0.049980000000000004</v>
      </c>
      <c r="S897" s="238">
        <v>0</v>
      </c>
      <c r="T897" s="239">
        <f>S897*H897</f>
        <v>0</v>
      </c>
      <c r="U897" s="40"/>
      <c r="V897" s="40"/>
      <c r="W897" s="40"/>
      <c r="X897" s="40"/>
      <c r="Y897" s="40"/>
      <c r="Z897" s="40"/>
      <c r="AA897" s="40"/>
      <c r="AB897" s="40"/>
      <c r="AC897" s="40"/>
      <c r="AD897" s="40"/>
      <c r="AE897" s="40"/>
      <c r="AR897" s="240" t="s">
        <v>407</v>
      </c>
      <c r="AT897" s="240" t="s">
        <v>192</v>
      </c>
      <c r="AU897" s="240" t="s">
        <v>93</v>
      </c>
      <c r="AY897" s="18" t="s">
        <v>189</v>
      </c>
      <c r="BE897" s="241">
        <f>IF(N897="základní",J897,0)</f>
        <v>0</v>
      </c>
      <c r="BF897" s="241">
        <f>IF(N897="snížená",J897,0)</f>
        <v>0</v>
      </c>
      <c r="BG897" s="241">
        <f>IF(N897="zákl. přenesená",J897,0)</f>
        <v>0</v>
      </c>
      <c r="BH897" s="241">
        <f>IF(N897="sníž. přenesená",J897,0)</f>
        <v>0</v>
      </c>
      <c r="BI897" s="241">
        <f>IF(N897="nulová",J897,0)</f>
        <v>0</v>
      </c>
      <c r="BJ897" s="18" t="s">
        <v>91</v>
      </c>
      <c r="BK897" s="241">
        <f>ROUND(I897*H897,2)</f>
        <v>0</v>
      </c>
      <c r="BL897" s="18" t="s">
        <v>407</v>
      </c>
      <c r="BM897" s="240" t="s">
        <v>1548</v>
      </c>
    </row>
    <row r="898" s="14" customFormat="1">
      <c r="A898" s="14"/>
      <c r="B898" s="265"/>
      <c r="C898" s="266"/>
      <c r="D898" s="242" t="s">
        <v>277</v>
      </c>
      <c r="E898" s="267" t="s">
        <v>1</v>
      </c>
      <c r="F898" s="268" t="s">
        <v>880</v>
      </c>
      <c r="G898" s="266"/>
      <c r="H898" s="267" t="s">
        <v>1</v>
      </c>
      <c r="I898" s="269"/>
      <c r="J898" s="266"/>
      <c r="K898" s="266"/>
      <c r="L898" s="270"/>
      <c r="M898" s="271"/>
      <c r="N898" s="272"/>
      <c r="O898" s="272"/>
      <c r="P898" s="272"/>
      <c r="Q898" s="272"/>
      <c r="R898" s="272"/>
      <c r="S898" s="272"/>
      <c r="T898" s="273"/>
      <c r="U898" s="14"/>
      <c r="V898" s="14"/>
      <c r="W898" s="14"/>
      <c r="X898" s="14"/>
      <c r="Y898" s="14"/>
      <c r="Z898" s="14"/>
      <c r="AA898" s="14"/>
      <c r="AB898" s="14"/>
      <c r="AC898" s="14"/>
      <c r="AD898" s="14"/>
      <c r="AE898" s="14"/>
      <c r="AT898" s="274" t="s">
        <v>277</v>
      </c>
      <c r="AU898" s="274" t="s">
        <v>93</v>
      </c>
      <c r="AV898" s="14" t="s">
        <v>91</v>
      </c>
      <c r="AW898" s="14" t="s">
        <v>38</v>
      </c>
      <c r="AX898" s="14" t="s">
        <v>83</v>
      </c>
      <c r="AY898" s="274" t="s">
        <v>189</v>
      </c>
    </row>
    <row r="899" s="13" customFormat="1">
      <c r="A899" s="13"/>
      <c r="B899" s="251"/>
      <c r="C899" s="252"/>
      <c r="D899" s="242" t="s">
        <v>277</v>
      </c>
      <c r="E899" s="275" t="s">
        <v>1</v>
      </c>
      <c r="F899" s="253" t="s">
        <v>1538</v>
      </c>
      <c r="G899" s="252"/>
      <c r="H899" s="254">
        <v>49</v>
      </c>
      <c r="I899" s="255"/>
      <c r="J899" s="252"/>
      <c r="K899" s="252"/>
      <c r="L899" s="256"/>
      <c r="M899" s="257"/>
      <c r="N899" s="258"/>
      <c r="O899" s="258"/>
      <c r="P899" s="258"/>
      <c r="Q899" s="258"/>
      <c r="R899" s="258"/>
      <c r="S899" s="258"/>
      <c r="T899" s="259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T899" s="260" t="s">
        <v>277</v>
      </c>
      <c r="AU899" s="260" t="s">
        <v>93</v>
      </c>
      <c r="AV899" s="13" t="s">
        <v>93</v>
      </c>
      <c r="AW899" s="13" t="s">
        <v>38</v>
      </c>
      <c r="AX899" s="13" t="s">
        <v>83</v>
      </c>
      <c r="AY899" s="260" t="s">
        <v>189</v>
      </c>
    </row>
    <row r="900" s="15" customFormat="1">
      <c r="A900" s="15"/>
      <c r="B900" s="276"/>
      <c r="C900" s="277"/>
      <c r="D900" s="242" t="s">
        <v>277</v>
      </c>
      <c r="E900" s="278" t="s">
        <v>1</v>
      </c>
      <c r="F900" s="279" t="s">
        <v>354</v>
      </c>
      <c r="G900" s="277"/>
      <c r="H900" s="280">
        <v>49</v>
      </c>
      <c r="I900" s="281"/>
      <c r="J900" s="277"/>
      <c r="K900" s="277"/>
      <c r="L900" s="282"/>
      <c r="M900" s="283"/>
      <c r="N900" s="284"/>
      <c r="O900" s="284"/>
      <c r="P900" s="284"/>
      <c r="Q900" s="284"/>
      <c r="R900" s="284"/>
      <c r="S900" s="284"/>
      <c r="T900" s="285"/>
      <c r="U900" s="15"/>
      <c r="V900" s="15"/>
      <c r="W900" s="15"/>
      <c r="X900" s="15"/>
      <c r="Y900" s="15"/>
      <c r="Z900" s="15"/>
      <c r="AA900" s="15"/>
      <c r="AB900" s="15"/>
      <c r="AC900" s="15"/>
      <c r="AD900" s="15"/>
      <c r="AE900" s="15"/>
      <c r="AT900" s="286" t="s">
        <v>277</v>
      </c>
      <c r="AU900" s="286" t="s">
        <v>93</v>
      </c>
      <c r="AV900" s="15" t="s">
        <v>211</v>
      </c>
      <c r="AW900" s="15" t="s">
        <v>38</v>
      </c>
      <c r="AX900" s="15" t="s">
        <v>91</v>
      </c>
      <c r="AY900" s="286" t="s">
        <v>189</v>
      </c>
    </row>
    <row r="901" s="2" customFormat="1" ht="16.5" customHeight="1">
      <c r="A901" s="40"/>
      <c r="B901" s="41"/>
      <c r="C901" s="287" t="s">
        <v>1549</v>
      </c>
      <c r="D901" s="287" t="s">
        <v>363</v>
      </c>
      <c r="E901" s="288" t="s">
        <v>1550</v>
      </c>
      <c r="F901" s="289" t="s">
        <v>1551</v>
      </c>
      <c r="G901" s="290" t="s">
        <v>262</v>
      </c>
      <c r="H901" s="291">
        <v>10.779999999999999</v>
      </c>
      <c r="I901" s="292"/>
      <c r="J901" s="293">
        <f>ROUND(I901*H901,2)</f>
        <v>0</v>
      </c>
      <c r="K901" s="289" t="s">
        <v>303</v>
      </c>
      <c r="L901" s="294"/>
      <c r="M901" s="295" t="s">
        <v>1</v>
      </c>
      <c r="N901" s="296" t="s">
        <v>48</v>
      </c>
      <c r="O901" s="93"/>
      <c r="P901" s="238">
        <f>O901*H901</f>
        <v>0</v>
      </c>
      <c r="Q901" s="238">
        <v>0.0126</v>
      </c>
      <c r="R901" s="238">
        <f>Q901*H901</f>
        <v>0.135828</v>
      </c>
      <c r="S901" s="238">
        <v>0</v>
      </c>
      <c r="T901" s="239">
        <f>S901*H901</f>
        <v>0</v>
      </c>
      <c r="U901" s="40"/>
      <c r="V901" s="40"/>
      <c r="W901" s="40"/>
      <c r="X901" s="40"/>
      <c r="Y901" s="40"/>
      <c r="Z901" s="40"/>
      <c r="AA901" s="40"/>
      <c r="AB901" s="40"/>
      <c r="AC901" s="40"/>
      <c r="AD901" s="40"/>
      <c r="AE901" s="40"/>
      <c r="AR901" s="240" t="s">
        <v>494</v>
      </c>
      <c r="AT901" s="240" t="s">
        <v>363</v>
      </c>
      <c r="AU901" s="240" t="s">
        <v>93</v>
      </c>
      <c r="AY901" s="18" t="s">
        <v>189</v>
      </c>
      <c r="BE901" s="241">
        <f>IF(N901="základní",J901,0)</f>
        <v>0</v>
      </c>
      <c r="BF901" s="241">
        <f>IF(N901="snížená",J901,0)</f>
        <v>0</v>
      </c>
      <c r="BG901" s="241">
        <f>IF(N901="zákl. přenesená",J901,0)</f>
        <v>0</v>
      </c>
      <c r="BH901" s="241">
        <f>IF(N901="sníž. přenesená",J901,0)</f>
        <v>0</v>
      </c>
      <c r="BI901" s="241">
        <f>IF(N901="nulová",J901,0)</f>
        <v>0</v>
      </c>
      <c r="BJ901" s="18" t="s">
        <v>91</v>
      </c>
      <c r="BK901" s="241">
        <f>ROUND(I901*H901,2)</f>
        <v>0</v>
      </c>
      <c r="BL901" s="18" t="s">
        <v>407</v>
      </c>
      <c r="BM901" s="240" t="s">
        <v>1552</v>
      </c>
    </row>
    <row r="902" s="2" customFormat="1">
      <c r="A902" s="40"/>
      <c r="B902" s="41"/>
      <c r="C902" s="42"/>
      <c r="D902" s="242" t="s">
        <v>199</v>
      </c>
      <c r="E902" s="42"/>
      <c r="F902" s="243" t="s">
        <v>1543</v>
      </c>
      <c r="G902" s="42"/>
      <c r="H902" s="42"/>
      <c r="I902" s="244"/>
      <c r="J902" s="42"/>
      <c r="K902" s="42"/>
      <c r="L902" s="46"/>
      <c r="M902" s="245"/>
      <c r="N902" s="246"/>
      <c r="O902" s="93"/>
      <c r="P902" s="93"/>
      <c r="Q902" s="93"/>
      <c r="R902" s="93"/>
      <c r="S902" s="93"/>
      <c r="T902" s="94"/>
      <c r="U902" s="40"/>
      <c r="V902" s="40"/>
      <c r="W902" s="40"/>
      <c r="X902" s="40"/>
      <c r="Y902" s="40"/>
      <c r="Z902" s="40"/>
      <c r="AA902" s="40"/>
      <c r="AB902" s="40"/>
      <c r="AC902" s="40"/>
      <c r="AD902" s="40"/>
      <c r="AE902" s="40"/>
      <c r="AT902" s="18" t="s">
        <v>199</v>
      </c>
      <c r="AU902" s="18" t="s">
        <v>93</v>
      </c>
    </row>
    <row r="903" s="13" customFormat="1">
      <c r="A903" s="13"/>
      <c r="B903" s="251"/>
      <c r="C903" s="252"/>
      <c r="D903" s="242" t="s">
        <v>277</v>
      </c>
      <c r="E903" s="252"/>
      <c r="F903" s="253" t="s">
        <v>1553</v>
      </c>
      <c r="G903" s="252"/>
      <c r="H903" s="254">
        <v>10.779999999999999</v>
      </c>
      <c r="I903" s="255"/>
      <c r="J903" s="252"/>
      <c r="K903" s="252"/>
      <c r="L903" s="256"/>
      <c r="M903" s="257"/>
      <c r="N903" s="258"/>
      <c r="O903" s="258"/>
      <c r="P903" s="258"/>
      <c r="Q903" s="258"/>
      <c r="R903" s="258"/>
      <c r="S903" s="258"/>
      <c r="T903" s="259"/>
      <c r="U903" s="13"/>
      <c r="V903" s="13"/>
      <c r="W903" s="13"/>
      <c r="X903" s="13"/>
      <c r="Y903" s="13"/>
      <c r="Z903" s="13"/>
      <c r="AA903" s="13"/>
      <c r="AB903" s="13"/>
      <c r="AC903" s="13"/>
      <c r="AD903" s="13"/>
      <c r="AE903" s="13"/>
      <c r="AT903" s="260" t="s">
        <v>277</v>
      </c>
      <c r="AU903" s="260" t="s">
        <v>93</v>
      </c>
      <c r="AV903" s="13" t="s">
        <v>93</v>
      </c>
      <c r="AW903" s="13" t="s">
        <v>4</v>
      </c>
      <c r="AX903" s="13" t="s">
        <v>91</v>
      </c>
      <c r="AY903" s="260" t="s">
        <v>189</v>
      </c>
    </row>
    <row r="904" s="2" customFormat="1" ht="16.5" customHeight="1">
      <c r="A904" s="40"/>
      <c r="B904" s="41"/>
      <c r="C904" s="229" t="s">
        <v>1554</v>
      </c>
      <c r="D904" s="229" t="s">
        <v>192</v>
      </c>
      <c r="E904" s="230" t="s">
        <v>1555</v>
      </c>
      <c r="F904" s="231" t="s">
        <v>1556</v>
      </c>
      <c r="G904" s="232" t="s">
        <v>289</v>
      </c>
      <c r="H904" s="233">
        <v>18.600000000000001</v>
      </c>
      <c r="I904" s="234"/>
      <c r="J904" s="235">
        <f>ROUND(I904*H904,2)</f>
        <v>0</v>
      </c>
      <c r="K904" s="231" t="s">
        <v>196</v>
      </c>
      <c r="L904" s="46"/>
      <c r="M904" s="236" t="s">
        <v>1</v>
      </c>
      <c r="N904" s="237" t="s">
        <v>48</v>
      </c>
      <c r="O904" s="93"/>
      <c r="P904" s="238">
        <f>O904*H904</f>
        <v>0</v>
      </c>
      <c r="Q904" s="238">
        <v>0.00058</v>
      </c>
      <c r="R904" s="238">
        <f>Q904*H904</f>
        <v>0.010788000000000001</v>
      </c>
      <c r="S904" s="238">
        <v>0</v>
      </c>
      <c r="T904" s="239">
        <f>S904*H904</f>
        <v>0</v>
      </c>
      <c r="U904" s="40"/>
      <c r="V904" s="40"/>
      <c r="W904" s="40"/>
      <c r="X904" s="40"/>
      <c r="Y904" s="40"/>
      <c r="Z904" s="40"/>
      <c r="AA904" s="40"/>
      <c r="AB904" s="40"/>
      <c r="AC904" s="40"/>
      <c r="AD904" s="40"/>
      <c r="AE904" s="40"/>
      <c r="AR904" s="240" t="s">
        <v>407</v>
      </c>
      <c r="AT904" s="240" t="s">
        <v>192</v>
      </c>
      <c r="AU904" s="240" t="s">
        <v>93</v>
      </c>
      <c r="AY904" s="18" t="s">
        <v>189</v>
      </c>
      <c r="BE904" s="241">
        <f>IF(N904="základní",J904,0)</f>
        <v>0</v>
      </c>
      <c r="BF904" s="241">
        <f>IF(N904="snížená",J904,0)</f>
        <v>0</v>
      </c>
      <c r="BG904" s="241">
        <f>IF(N904="zákl. přenesená",J904,0)</f>
        <v>0</v>
      </c>
      <c r="BH904" s="241">
        <f>IF(N904="sníž. přenesená",J904,0)</f>
        <v>0</v>
      </c>
      <c r="BI904" s="241">
        <f>IF(N904="nulová",J904,0)</f>
        <v>0</v>
      </c>
      <c r="BJ904" s="18" t="s">
        <v>91</v>
      </c>
      <c r="BK904" s="241">
        <f>ROUND(I904*H904,2)</f>
        <v>0</v>
      </c>
      <c r="BL904" s="18" t="s">
        <v>407</v>
      </c>
      <c r="BM904" s="240" t="s">
        <v>1557</v>
      </c>
    </row>
    <row r="905" s="14" customFormat="1">
      <c r="A905" s="14"/>
      <c r="B905" s="265"/>
      <c r="C905" s="266"/>
      <c r="D905" s="242" t="s">
        <v>277</v>
      </c>
      <c r="E905" s="267" t="s">
        <v>1</v>
      </c>
      <c r="F905" s="268" t="s">
        <v>880</v>
      </c>
      <c r="G905" s="266"/>
      <c r="H905" s="267" t="s">
        <v>1</v>
      </c>
      <c r="I905" s="269"/>
      <c r="J905" s="266"/>
      <c r="K905" s="266"/>
      <c r="L905" s="270"/>
      <c r="M905" s="271"/>
      <c r="N905" s="272"/>
      <c r="O905" s="272"/>
      <c r="P905" s="272"/>
      <c r="Q905" s="272"/>
      <c r="R905" s="272"/>
      <c r="S905" s="272"/>
      <c r="T905" s="273"/>
      <c r="U905" s="14"/>
      <c r="V905" s="14"/>
      <c r="W905" s="14"/>
      <c r="X905" s="14"/>
      <c r="Y905" s="14"/>
      <c r="Z905" s="14"/>
      <c r="AA905" s="14"/>
      <c r="AB905" s="14"/>
      <c r="AC905" s="14"/>
      <c r="AD905" s="14"/>
      <c r="AE905" s="14"/>
      <c r="AT905" s="274" t="s">
        <v>277</v>
      </c>
      <c r="AU905" s="274" t="s">
        <v>93</v>
      </c>
      <c r="AV905" s="14" t="s">
        <v>91</v>
      </c>
      <c r="AW905" s="14" t="s">
        <v>38</v>
      </c>
      <c r="AX905" s="14" t="s">
        <v>83</v>
      </c>
      <c r="AY905" s="274" t="s">
        <v>189</v>
      </c>
    </row>
    <row r="906" s="13" customFormat="1">
      <c r="A906" s="13"/>
      <c r="B906" s="251"/>
      <c r="C906" s="252"/>
      <c r="D906" s="242" t="s">
        <v>277</v>
      </c>
      <c r="E906" s="275" t="s">
        <v>1</v>
      </c>
      <c r="F906" s="253" t="s">
        <v>1558</v>
      </c>
      <c r="G906" s="252"/>
      <c r="H906" s="254">
        <v>18.600000000000001</v>
      </c>
      <c r="I906" s="255"/>
      <c r="J906" s="252"/>
      <c r="K906" s="252"/>
      <c r="L906" s="256"/>
      <c r="M906" s="257"/>
      <c r="N906" s="258"/>
      <c r="O906" s="258"/>
      <c r="P906" s="258"/>
      <c r="Q906" s="258"/>
      <c r="R906" s="258"/>
      <c r="S906" s="258"/>
      <c r="T906" s="259"/>
      <c r="U906" s="13"/>
      <c r="V906" s="13"/>
      <c r="W906" s="13"/>
      <c r="X906" s="13"/>
      <c r="Y906" s="13"/>
      <c r="Z906" s="13"/>
      <c r="AA906" s="13"/>
      <c r="AB906" s="13"/>
      <c r="AC906" s="13"/>
      <c r="AD906" s="13"/>
      <c r="AE906" s="13"/>
      <c r="AT906" s="260" t="s">
        <v>277</v>
      </c>
      <c r="AU906" s="260" t="s">
        <v>93</v>
      </c>
      <c r="AV906" s="13" t="s">
        <v>93</v>
      </c>
      <c r="AW906" s="13" t="s">
        <v>38</v>
      </c>
      <c r="AX906" s="13" t="s">
        <v>83</v>
      </c>
      <c r="AY906" s="260" t="s">
        <v>189</v>
      </c>
    </row>
    <row r="907" s="15" customFormat="1">
      <c r="A907" s="15"/>
      <c r="B907" s="276"/>
      <c r="C907" s="277"/>
      <c r="D907" s="242" t="s">
        <v>277</v>
      </c>
      <c r="E907" s="278" t="s">
        <v>1</v>
      </c>
      <c r="F907" s="279" t="s">
        <v>354</v>
      </c>
      <c r="G907" s="277"/>
      <c r="H907" s="280">
        <v>18.600000000000001</v>
      </c>
      <c r="I907" s="281"/>
      <c r="J907" s="277"/>
      <c r="K907" s="277"/>
      <c r="L907" s="282"/>
      <c r="M907" s="283"/>
      <c r="N907" s="284"/>
      <c r="O907" s="284"/>
      <c r="P907" s="284"/>
      <c r="Q907" s="284"/>
      <c r="R907" s="284"/>
      <c r="S907" s="284"/>
      <c r="T907" s="285"/>
      <c r="U907" s="15"/>
      <c r="V907" s="15"/>
      <c r="W907" s="15"/>
      <c r="X907" s="15"/>
      <c r="Y907" s="15"/>
      <c r="Z907" s="15"/>
      <c r="AA907" s="15"/>
      <c r="AB907" s="15"/>
      <c r="AC907" s="15"/>
      <c r="AD907" s="15"/>
      <c r="AE907" s="15"/>
      <c r="AT907" s="286" t="s">
        <v>277</v>
      </c>
      <c r="AU907" s="286" t="s">
        <v>93</v>
      </c>
      <c r="AV907" s="15" t="s">
        <v>211</v>
      </c>
      <c r="AW907" s="15" t="s">
        <v>38</v>
      </c>
      <c r="AX907" s="15" t="s">
        <v>91</v>
      </c>
      <c r="AY907" s="286" t="s">
        <v>189</v>
      </c>
    </row>
    <row r="908" s="2" customFormat="1" ht="16.5" customHeight="1">
      <c r="A908" s="40"/>
      <c r="B908" s="41"/>
      <c r="C908" s="287" t="s">
        <v>1559</v>
      </c>
      <c r="D908" s="287" t="s">
        <v>363</v>
      </c>
      <c r="E908" s="288" t="s">
        <v>1560</v>
      </c>
      <c r="F908" s="289" t="s">
        <v>1561</v>
      </c>
      <c r="G908" s="290" t="s">
        <v>289</v>
      </c>
      <c r="H908" s="291">
        <v>20.460000000000001</v>
      </c>
      <c r="I908" s="292"/>
      <c r="J908" s="293">
        <f>ROUND(I908*H908,2)</f>
        <v>0</v>
      </c>
      <c r="K908" s="289" t="s">
        <v>303</v>
      </c>
      <c r="L908" s="294"/>
      <c r="M908" s="295" t="s">
        <v>1</v>
      </c>
      <c r="N908" s="296" t="s">
        <v>48</v>
      </c>
      <c r="O908" s="93"/>
      <c r="P908" s="238">
        <f>O908*H908</f>
        <v>0</v>
      </c>
      <c r="Q908" s="238">
        <v>0.0126</v>
      </c>
      <c r="R908" s="238">
        <f>Q908*H908</f>
        <v>0.25779600000000003</v>
      </c>
      <c r="S908" s="238">
        <v>0</v>
      </c>
      <c r="T908" s="239">
        <f>S908*H908</f>
        <v>0</v>
      </c>
      <c r="U908" s="40"/>
      <c r="V908" s="40"/>
      <c r="W908" s="40"/>
      <c r="X908" s="40"/>
      <c r="Y908" s="40"/>
      <c r="Z908" s="40"/>
      <c r="AA908" s="40"/>
      <c r="AB908" s="40"/>
      <c r="AC908" s="40"/>
      <c r="AD908" s="40"/>
      <c r="AE908" s="40"/>
      <c r="AR908" s="240" t="s">
        <v>494</v>
      </c>
      <c r="AT908" s="240" t="s">
        <v>363</v>
      </c>
      <c r="AU908" s="240" t="s">
        <v>93</v>
      </c>
      <c r="AY908" s="18" t="s">
        <v>189</v>
      </c>
      <c r="BE908" s="241">
        <f>IF(N908="základní",J908,0)</f>
        <v>0</v>
      </c>
      <c r="BF908" s="241">
        <f>IF(N908="snížená",J908,0)</f>
        <v>0</v>
      </c>
      <c r="BG908" s="241">
        <f>IF(N908="zákl. přenesená",J908,0)</f>
        <v>0</v>
      </c>
      <c r="BH908" s="241">
        <f>IF(N908="sníž. přenesená",J908,0)</f>
        <v>0</v>
      </c>
      <c r="BI908" s="241">
        <f>IF(N908="nulová",J908,0)</f>
        <v>0</v>
      </c>
      <c r="BJ908" s="18" t="s">
        <v>91</v>
      </c>
      <c r="BK908" s="241">
        <f>ROUND(I908*H908,2)</f>
        <v>0</v>
      </c>
      <c r="BL908" s="18" t="s">
        <v>407</v>
      </c>
      <c r="BM908" s="240" t="s">
        <v>1562</v>
      </c>
    </row>
    <row r="909" s="13" customFormat="1">
      <c r="A909" s="13"/>
      <c r="B909" s="251"/>
      <c r="C909" s="252"/>
      <c r="D909" s="242" t="s">
        <v>277</v>
      </c>
      <c r="E909" s="252"/>
      <c r="F909" s="253" t="s">
        <v>1563</v>
      </c>
      <c r="G909" s="252"/>
      <c r="H909" s="254">
        <v>20.460000000000001</v>
      </c>
      <c r="I909" s="255"/>
      <c r="J909" s="252"/>
      <c r="K909" s="252"/>
      <c r="L909" s="256"/>
      <c r="M909" s="257"/>
      <c r="N909" s="258"/>
      <c r="O909" s="258"/>
      <c r="P909" s="258"/>
      <c r="Q909" s="258"/>
      <c r="R909" s="258"/>
      <c r="S909" s="258"/>
      <c r="T909" s="259"/>
      <c r="U909" s="13"/>
      <c r="V909" s="13"/>
      <c r="W909" s="13"/>
      <c r="X909" s="13"/>
      <c r="Y909" s="13"/>
      <c r="Z909" s="13"/>
      <c r="AA909" s="13"/>
      <c r="AB909" s="13"/>
      <c r="AC909" s="13"/>
      <c r="AD909" s="13"/>
      <c r="AE909" s="13"/>
      <c r="AT909" s="260" t="s">
        <v>277</v>
      </c>
      <c r="AU909" s="260" t="s">
        <v>93</v>
      </c>
      <c r="AV909" s="13" t="s">
        <v>93</v>
      </c>
      <c r="AW909" s="13" t="s">
        <v>4</v>
      </c>
      <c r="AX909" s="13" t="s">
        <v>91</v>
      </c>
      <c r="AY909" s="260" t="s">
        <v>189</v>
      </c>
    </row>
    <row r="910" s="2" customFormat="1" ht="16.5" customHeight="1">
      <c r="A910" s="40"/>
      <c r="B910" s="41"/>
      <c r="C910" s="229" t="s">
        <v>1564</v>
      </c>
      <c r="D910" s="229" t="s">
        <v>192</v>
      </c>
      <c r="E910" s="230" t="s">
        <v>1565</v>
      </c>
      <c r="F910" s="231" t="s">
        <v>1566</v>
      </c>
      <c r="G910" s="232" t="s">
        <v>262</v>
      </c>
      <c r="H910" s="233">
        <v>410.5</v>
      </c>
      <c r="I910" s="234"/>
      <c r="J910" s="235">
        <f>ROUND(I910*H910,2)</f>
        <v>0</v>
      </c>
      <c r="K910" s="231" t="s">
        <v>196</v>
      </c>
      <c r="L910" s="46"/>
      <c r="M910" s="236" t="s">
        <v>1</v>
      </c>
      <c r="N910" s="237" t="s">
        <v>48</v>
      </c>
      <c r="O910" s="93"/>
      <c r="P910" s="238">
        <f>O910*H910</f>
        <v>0</v>
      </c>
      <c r="Q910" s="238">
        <v>0.0058799999999999998</v>
      </c>
      <c r="R910" s="238">
        <f>Q910*H910</f>
        <v>2.4137399999999998</v>
      </c>
      <c r="S910" s="238">
        <v>0</v>
      </c>
      <c r="T910" s="239">
        <f>S910*H910</f>
        <v>0</v>
      </c>
      <c r="U910" s="40"/>
      <c r="V910" s="40"/>
      <c r="W910" s="40"/>
      <c r="X910" s="40"/>
      <c r="Y910" s="40"/>
      <c r="Z910" s="40"/>
      <c r="AA910" s="40"/>
      <c r="AB910" s="40"/>
      <c r="AC910" s="40"/>
      <c r="AD910" s="40"/>
      <c r="AE910" s="40"/>
      <c r="AR910" s="240" t="s">
        <v>407</v>
      </c>
      <c r="AT910" s="240" t="s">
        <v>192</v>
      </c>
      <c r="AU910" s="240" t="s">
        <v>93</v>
      </c>
      <c r="AY910" s="18" t="s">
        <v>189</v>
      </c>
      <c r="BE910" s="241">
        <f>IF(N910="základní",J910,0)</f>
        <v>0</v>
      </c>
      <c r="BF910" s="241">
        <f>IF(N910="snížená",J910,0)</f>
        <v>0</v>
      </c>
      <c r="BG910" s="241">
        <f>IF(N910="zákl. přenesená",J910,0)</f>
        <v>0</v>
      </c>
      <c r="BH910" s="241">
        <f>IF(N910="sníž. přenesená",J910,0)</f>
        <v>0</v>
      </c>
      <c r="BI910" s="241">
        <f>IF(N910="nulová",J910,0)</f>
        <v>0</v>
      </c>
      <c r="BJ910" s="18" t="s">
        <v>91</v>
      </c>
      <c r="BK910" s="241">
        <f>ROUND(I910*H910,2)</f>
        <v>0</v>
      </c>
      <c r="BL910" s="18" t="s">
        <v>407</v>
      </c>
      <c r="BM910" s="240" t="s">
        <v>1567</v>
      </c>
    </row>
    <row r="911" s="2" customFormat="1">
      <c r="A911" s="40"/>
      <c r="B911" s="41"/>
      <c r="C911" s="42"/>
      <c r="D911" s="242" t="s">
        <v>199</v>
      </c>
      <c r="E911" s="42"/>
      <c r="F911" s="243" t="s">
        <v>1568</v>
      </c>
      <c r="G911" s="42"/>
      <c r="H911" s="42"/>
      <c r="I911" s="244"/>
      <c r="J911" s="42"/>
      <c r="K911" s="42"/>
      <c r="L911" s="46"/>
      <c r="M911" s="245"/>
      <c r="N911" s="246"/>
      <c r="O911" s="93"/>
      <c r="P911" s="93"/>
      <c r="Q911" s="93"/>
      <c r="R911" s="93"/>
      <c r="S911" s="93"/>
      <c r="T911" s="94"/>
      <c r="U911" s="40"/>
      <c r="V911" s="40"/>
      <c r="W911" s="40"/>
      <c r="X911" s="40"/>
      <c r="Y911" s="40"/>
      <c r="Z911" s="40"/>
      <c r="AA911" s="40"/>
      <c r="AB911" s="40"/>
      <c r="AC911" s="40"/>
      <c r="AD911" s="40"/>
      <c r="AE911" s="40"/>
      <c r="AT911" s="18" t="s">
        <v>199</v>
      </c>
      <c r="AU911" s="18" t="s">
        <v>93</v>
      </c>
    </row>
    <row r="912" s="14" customFormat="1">
      <c r="A912" s="14"/>
      <c r="B912" s="265"/>
      <c r="C912" s="266"/>
      <c r="D912" s="242" t="s">
        <v>277</v>
      </c>
      <c r="E912" s="267" t="s">
        <v>1</v>
      </c>
      <c r="F912" s="268" t="s">
        <v>880</v>
      </c>
      <c r="G912" s="266"/>
      <c r="H912" s="267" t="s">
        <v>1</v>
      </c>
      <c r="I912" s="269"/>
      <c r="J912" s="266"/>
      <c r="K912" s="266"/>
      <c r="L912" s="270"/>
      <c r="M912" s="271"/>
      <c r="N912" s="272"/>
      <c r="O912" s="272"/>
      <c r="P912" s="272"/>
      <c r="Q912" s="272"/>
      <c r="R912" s="272"/>
      <c r="S912" s="272"/>
      <c r="T912" s="273"/>
      <c r="U912" s="14"/>
      <c r="V912" s="14"/>
      <c r="W912" s="14"/>
      <c r="X912" s="14"/>
      <c r="Y912" s="14"/>
      <c r="Z912" s="14"/>
      <c r="AA912" s="14"/>
      <c r="AB912" s="14"/>
      <c r="AC912" s="14"/>
      <c r="AD912" s="14"/>
      <c r="AE912" s="14"/>
      <c r="AT912" s="274" t="s">
        <v>277</v>
      </c>
      <c r="AU912" s="274" t="s">
        <v>93</v>
      </c>
      <c r="AV912" s="14" t="s">
        <v>91</v>
      </c>
      <c r="AW912" s="14" t="s">
        <v>38</v>
      </c>
      <c r="AX912" s="14" t="s">
        <v>83</v>
      </c>
      <c r="AY912" s="274" t="s">
        <v>189</v>
      </c>
    </row>
    <row r="913" s="13" customFormat="1">
      <c r="A913" s="13"/>
      <c r="B913" s="251"/>
      <c r="C913" s="252"/>
      <c r="D913" s="242" t="s">
        <v>277</v>
      </c>
      <c r="E913" s="275" t="s">
        <v>1</v>
      </c>
      <c r="F913" s="253" t="s">
        <v>1569</v>
      </c>
      <c r="G913" s="252"/>
      <c r="H913" s="254">
        <v>254.69999999999999</v>
      </c>
      <c r="I913" s="255"/>
      <c r="J913" s="252"/>
      <c r="K913" s="252"/>
      <c r="L913" s="256"/>
      <c r="M913" s="257"/>
      <c r="N913" s="258"/>
      <c r="O913" s="258"/>
      <c r="P913" s="258"/>
      <c r="Q913" s="258"/>
      <c r="R913" s="258"/>
      <c r="S913" s="258"/>
      <c r="T913" s="259"/>
      <c r="U913" s="13"/>
      <c r="V913" s="13"/>
      <c r="W913" s="13"/>
      <c r="X913" s="13"/>
      <c r="Y913" s="13"/>
      <c r="Z913" s="13"/>
      <c r="AA913" s="13"/>
      <c r="AB913" s="13"/>
      <c r="AC913" s="13"/>
      <c r="AD913" s="13"/>
      <c r="AE913" s="13"/>
      <c r="AT913" s="260" t="s">
        <v>277</v>
      </c>
      <c r="AU913" s="260" t="s">
        <v>93</v>
      </c>
      <c r="AV913" s="13" t="s">
        <v>93</v>
      </c>
      <c r="AW913" s="13" t="s">
        <v>38</v>
      </c>
      <c r="AX913" s="13" t="s">
        <v>83</v>
      </c>
      <c r="AY913" s="260" t="s">
        <v>189</v>
      </c>
    </row>
    <row r="914" s="13" customFormat="1">
      <c r="A914" s="13"/>
      <c r="B914" s="251"/>
      <c r="C914" s="252"/>
      <c r="D914" s="242" t="s">
        <v>277</v>
      </c>
      <c r="E914" s="275" t="s">
        <v>1</v>
      </c>
      <c r="F914" s="253" t="s">
        <v>1570</v>
      </c>
      <c r="G914" s="252"/>
      <c r="H914" s="254">
        <v>155.80000000000001</v>
      </c>
      <c r="I914" s="255"/>
      <c r="J914" s="252"/>
      <c r="K914" s="252"/>
      <c r="L914" s="256"/>
      <c r="M914" s="257"/>
      <c r="N914" s="258"/>
      <c r="O914" s="258"/>
      <c r="P914" s="258"/>
      <c r="Q914" s="258"/>
      <c r="R914" s="258"/>
      <c r="S914" s="258"/>
      <c r="T914" s="259"/>
      <c r="U914" s="13"/>
      <c r="V914" s="13"/>
      <c r="W914" s="13"/>
      <c r="X914" s="13"/>
      <c r="Y914" s="13"/>
      <c r="Z914" s="13"/>
      <c r="AA914" s="13"/>
      <c r="AB914" s="13"/>
      <c r="AC914" s="13"/>
      <c r="AD914" s="13"/>
      <c r="AE914" s="13"/>
      <c r="AT914" s="260" t="s">
        <v>277</v>
      </c>
      <c r="AU914" s="260" t="s">
        <v>93</v>
      </c>
      <c r="AV914" s="13" t="s">
        <v>93</v>
      </c>
      <c r="AW914" s="13" t="s">
        <v>38</v>
      </c>
      <c r="AX914" s="13" t="s">
        <v>83</v>
      </c>
      <c r="AY914" s="260" t="s">
        <v>189</v>
      </c>
    </row>
    <row r="915" s="15" customFormat="1">
      <c r="A915" s="15"/>
      <c r="B915" s="276"/>
      <c r="C915" s="277"/>
      <c r="D915" s="242" t="s">
        <v>277</v>
      </c>
      <c r="E915" s="278" t="s">
        <v>1</v>
      </c>
      <c r="F915" s="279" t="s">
        <v>354</v>
      </c>
      <c r="G915" s="277"/>
      <c r="H915" s="280">
        <v>410.5</v>
      </c>
      <c r="I915" s="281"/>
      <c r="J915" s="277"/>
      <c r="K915" s="277"/>
      <c r="L915" s="282"/>
      <c r="M915" s="283"/>
      <c r="N915" s="284"/>
      <c r="O915" s="284"/>
      <c r="P915" s="284"/>
      <c r="Q915" s="284"/>
      <c r="R915" s="284"/>
      <c r="S915" s="284"/>
      <c r="T915" s="285"/>
      <c r="U915" s="15"/>
      <c r="V915" s="15"/>
      <c r="W915" s="15"/>
      <c r="X915" s="15"/>
      <c r="Y915" s="15"/>
      <c r="Z915" s="15"/>
      <c r="AA915" s="15"/>
      <c r="AB915" s="15"/>
      <c r="AC915" s="15"/>
      <c r="AD915" s="15"/>
      <c r="AE915" s="15"/>
      <c r="AT915" s="286" t="s">
        <v>277</v>
      </c>
      <c r="AU915" s="286" t="s">
        <v>93</v>
      </c>
      <c r="AV915" s="15" t="s">
        <v>211</v>
      </c>
      <c r="AW915" s="15" t="s">
        <v>38</v>
      </c>
      <c r="AX915" s="15" t="s">
        <v>91</v>
      </c>
      <c r="AY915" s="286" t="s">
        <v>189</v>
      </c>
    </row>
    <row r="916" s="2" customFormat="1" ht="16.5" customHeight="1">
      <c r="A916" s="40"/>
      <c r="B916" s="41"/>
      <c r="C916" s="287" t="s">
        <v>1571</v>
      </c>
      <c r="D916" s="287" t="s">
        <v>363</v>
      </c>
      <c r="E916" s="288" t="s">
        <v>1572</v>
      </c>
      <c r="F916" s="289" t="s">
        <v>1573</v>
      </c>
      <c r="G916" s="290" t="s">
        <v>262</v>
      </c>
      <c r="H916" s="291">
        <v>472.07499999999999</v>
      </c>
      <c r="I916" s="292"/>
      <c r="J916" s="293">
        <f>ROUND(I916*H916,2)</f>
        <v>0</v>
      </c>
      <c r="K916" s="289" t="s">
        <v>303</v>
      </c>
      <c r="L916" s="294"/>
      <c r="M916" s="295" t="s">
        <v>1</v>
      </c>
      <c r="N916" s="296" t="s">
        <v>48</v>
      </c>
      <c r="O916" s="93"/>
      <c r="P916" s="238">
        <f>O916*H916</f>
        <v>0</v>
      </c>
      <c r="Q916" s="238">
        <v>0.019199999999999998</v>
      </c>
      <c r="R916" s="238">
        <f>Q916*H916</f>
        <v>9.063839999999999</v>
      </c>
      <c r="S916" s="238">
        <v>0</v>
      </c>
      <c r="T916" s="239">
        <f>S916*H916</f>
        <v>0</v>
      </c>
      <c r="U916" s="40"/>
      <c r="V916" s="40"/>
      <c r="W916" s="40"/>
      <c r="X916" s="40"/>
      <c r="Y916" s="40"/>
      <c r="Z916" s="40"/>
      <c r="AA916" s="40"/>
      <c r="AB916" s="40"/>
      <c r="AC916" s="40"/>
      <c r="AD916" s="40"/>
      <c r="AE916" s="40"/>
      <c r="AR916" s="240" t="s">
        <v>494</v>
      </c>
      <c r="AT916" s="240" t="s">
        <v>363</v>
      </c>
      <c r="AU916" s="240" t="s">
        <v>93</v>
      </c>
      <c r="AY916" s="18" t="s">
        <v>189</v>
      </c>
      <c r="BE916" s="241">
        <f>IF(N916="základní",J916,0)</f>
        <v>0</v>
      </c>
      <c r="BF916" s="241">
        <f>IF(N916="snížená",J916,0)</f>
        <v>0</v>
      </c>
      <c r="BG916" s="241">
        <f>IF(N916="zákl. přenesená",J916,0)</f>
        <v>0</v>
      </c>
      <c r="BH916" s="241">
        <f>IF(N916="sníž. přenesená",J916,0)</f>
        <v>0</v>
      </c>
      <c r="BI916" s="241">
        <f>IF(N916="nulová",J916,0)</f>
        <v>0</v>
      </c>
      <c r="BJ916" s="18" t="s">
        <v>91</v>
      </c>
      <c r="BK916" s="241">
        <f>ROUND(I916*H916,2)</f>
        <v>0</v>
      </c>
      <c r="BL916" s="18" t="s">
        <v>407</v>
      </c>
      <c r="BM916" s="240" t="s">
        <v>1574</v>
      </c>
    </row>
    <row r="917" s="2" customFormat="1">
      <c r="A917" s="40"/>
      <c r="B917" s="41"/>
      <c r="C917" s="42"/>
      <c r="D917" s="242" t="s">
        <v>199</v>
      </c>
      <c r="E917" s="42"/>
      <c r="F917" s="243" t="s">
        <v>1575</v>
      </c>
      <c r="G917" s="42"/>
      <c r="H917" s="42"/>
      <c r="I917" s="244"/>
      <c r="J917" s="42"/>
      <c r="K917" s="42"/>
      <c r="L917" s="46"/>
      <c r="M917" s="245"/>
      <c r="N917" s="246"/>
      <c r="O917" s="93"/>
      <c r="P917" s="93"/>
      <c r="Q917" s="93"/>
      <c r="R917" s="93"/>
      <c r="S917" s="93"/>
      <c r="T917" s="94"/>
      <c r="U917" s="40"/>
      <c r="V917" s="40"/>
      <c r="W917" s="40"/>
      <c r="X917" s="40"/>
      <c r="Y917" s="40"/>
      <c r="Z917" s="40"/>
      <c r="AA917" s="40"/>
      <c r="AB917" s="40"/>
      <c r="AC917" s="40"/>
      <c r="AD917" s="40"/>
      <c r="AE917" s="40"/>
      <c r="AT917" s="18" t="s">
        <v>199</v>
      </c>
      <c r="AU917" s="18" t="s">
        <v>93</v>
      </c>
    </row>
    <row r="918" s="13" customFormat="1">
      <c r="A918" s="13"/>
      <c r="B918" s="251"/>
      <c r="C918" s="252"/>
      <c r="D918" s="242" t="s">
        <v>277</v>
      </c>
      <c r="E918" s="252"/>
      <c r="F918" s="253" t="s">
        <v>1576</v>
      </c>
      <c r="G918" s="252"/>
      <c r="H918" s="254">
        <v>472.07499999999999</v>
      </c>
      <c r="I918" s="255"/>
      <c r="J918" s="252"/>
      <c r="K918" s="252"/>
      <c r="L918" s="256"/>
      <c r="M918" s="257"/>
      <c r="N918" s="258"/>
      <c r="O918" s="258"/>
      <c r="P918" s="258"/>
      <c r="Q918" s="258"/>
      <c r="R918" s="258"/>
      <c r="S918" s="258"/>
      <c r="T918" s="259"/>
      <c r="U918" s="13"/>
      <c r="V918" s="13"/>
      <c r="W918" s="13"/>
      <c r="X918" s="13"/>
      <c r="Y918" s="13"/>
      <c r="Z918" s="13"/>
      <c r="AA918" s="13"/>
      <c r="AB918" s="13"/>
      <c r="AC918" s="13"/>
      <c r="AD918" s="13"/>
      <c r="AE918" s="13"/>
      <c r="AT918" s="260" t="s">
        <v>277</v>
      </c>
      <c r="AU918" s="260" t="s">
        <v>93</v>
      </c>
      <c r="AV918" s="13" t="s">
        <v>93</v>
      </c>
      <c r="AW918" s="13" t="s">
        <v>4</v>
      </c>
      <c r="AX918" s="13" t="s">
        <v>91</v>
      </c>
      <c r="AY918" s="260" t="s">
        <v>189</v>
      </c>
    </row>
    <row r="919" s="2" customFormat="1" ht="16.5" customHeight="1">
      <c r="A919" s="40"/>
      <c r="B919" s="41"/>
      <c r="C919" s="229" t="s">
        <v>1577</v>
      </c>
      <c r="D919" s="229" t="s">
        <v>192</v>
      </c>
      <c r="E919" s="230" t="s">
        <v>1578</v>
      </c>
      <c r="F919" s="231" t="s">
        <v>1579</v>
      </c>
      <c r="G919" s="232" t="s">
        <v>262</v>
      </c>
      <c r="H919" s="233">
        <v>439.5</v>
      </c>
      <c r="I919" s="234"/>
      <c r="J919" s="235">
        <f>ROUND(I919*H919,2)</f>
        <v>0</v>
      </c>
      <c r="K919" s="231" t="s">
        <v>196</v>
      </c>
      <c r="L919" s="46"/>
      <c r="M919" s="236" t="s">
        <v>1</v>
      </c>
      <c r="N919" s="237" t="s">
        <v>48</v>
      </c>
      <c r="O919" s="93"/>
      <c r="P919" s="238">
        <f>O919*H919</f>
        <v>0</v>
      </c>
      <c r="Q919" s="238">
        <v>0</v>
      </c>
      <c r="R919" s="238">
        <f>Q919*H919</f>
        <v>0</v>
      </c>
      <c r="S919" s="238">
        <v>0</v>
      </c>
      <c r="T919" s="239">
        <f>S919*H919</f>
        <v>0</v>
      </c>
      <c r="U919" s="40"/>
      <c r="V919" s="40"/>
      <c r="W919" s="40"/>
      <c r="X919" s="40"/>
      <c r="Y919" s="40"/>
      <c r="Z919" s="40"/>
      <c r="AA919" s="40"/>
      <c r="AB919" s="40"/>
      <c r="AC919" s="40"/>
      <c r="AD919" s="40"/>
      <c r="AE919" s="40"/>
      <c r="AR919" s="240" t="s">
        <v>407</v>
      </c>
      <c r="AT919" s="240" t="s">
        <v>192</v>
      </c>
      <c r="AU919" s="240" t="s">
        <v>93</v>
      </c>
      <c r="AY919" s="18" t="s">
        <v>189</v>
      </c>
      <c r="BE919" s="241">
        <f>IF(N919="základní",J919,0)</f>
        <v>0</v>
      </c>
      <c r="BF919" s="241">
        <f>IF(N919="snížená",J919,0)</f>
        <v>0</v>
      </c>
      <c r="BG919" s="241">
        <f>IF(N919="zákl. přenesená",J919,0)</f>
        <v>0</v>
      </c>
      <c r="BH919" s="241">
        <f>IF(N919="sníž. přenesená",J919,0)</f>
        <v>0</v>
      </c>
      <c r="BI919" s="241">
        <f>IF(N919="nulová",J919,0)</f>
        <v>0</v>
      </c>
      <c r="BJ919" s="18" t="s">
        <v>91</v>
      </c>
      <c r="BK919" s="241">
        <f>ROUND(I919*H919,2)</f>
        <v>0</v>
      </c>
      <c r="BL919" s="18" t="s">
        <v>407</v>
      </c>
      <c r="BM919" s="240" t="s">
        <v>1580</v>
      </c>
    </row>
    <row r="920" s="2" customFormat="1" ht="16.5" customHeight="1">
      <c r="A920" s="40"/>
      <c r="B920" s="41"/>
      <c r="C920" s="229" t="s">
        <v>1581</v>
      </c>
      <c r="D920" s="229" t="s">
        <v>192</v>
      </c>
      <c r="E920" s="230" t="s">
        <v>1582</v>
      </c>
      <c r="F920" s="231" t="s">
        <v>1583</v>
      </c>
      <c r="G920" s="232" t="s">
        <v>262</v>
      </c>
      <c r="H920" s="233">
        <v>439.5</v>
      </c>
      <c r="I920" s="234"/>
      <c r="J920" s="235">
        <f>ROUND(I920*H920,2)</f>
        <v>0</v>
      </c>
      <c r="K920" s="231" t="s">
        <v>303</v>
      </c>
      <c r="L920" s="46"/>
      <c r="M920" s="236" t="s">
        <v>1</v>
      </c>
      <c r="N920" s="237" t="s">
        <v>48</v>
      </c>
      <c r="O920" s="93"/>
      <c r="P920" s="238">
        <f>O920*H920</f>
        <v>0</v>
      </c>
      <c r="Q920" s="238">
        <v>0</v>
      </c>
      <c r="R920" s="238">
        <f>Q920*H920</f>
        <v>0</v>
      </c>
      <c r="S920" s="238">
        <v>0</v>
      </c>
      <c r="T920" s="239">
        <f>S920*H920</f>
        <v>0</v>
      </c>
      <c r="U920" s="40"/>
      <c r="V920" s="40"/>
      <c r="W920" s="40"/>
      <c r="X920" s="40"/>
      <c r="Y920" s="40"/>
      <c r="Z920" s="40"/>
      <c r="AA920" s="40"/>
      <c r="AB920" s="40"/>
      <c r="AC920" s="40"/>
      <c r="AD920" s="40"/>
      <c r="AE920" s="40"/>
      <c r="AR920" s="240" t="s">
        <v>407</v>
      </c>
      <c r="AT920" s="240" t="s">
        <v>192</v>
      </c>
      <c r="AU920" s="240" t="s">
        <v>93</v>
      </c>
      <c r="AY920" s="18" t="s">
        <v>189</v>
      </c>
      <c r="BE920" s="241">
        <f>IF(N920="základní",J920,0)</f>
        <v>0</v>
      </c>
      <c r="BF920" s="241">
        <f>IF(N920="snížená",J920,0)</f>
        <v>0</v>
      </c>
      <c r="BG920" s="241">
        <f>IF(N920="zákl. přenesená",J920,0)</f>
        <v>0</v>
      </c>
      <c r="BH920" s="241">
        <f>IF(N920="sníž. přenesená",J920,0)</f>
        <v>0</v>
      </c>
      <c r="BI920" s="241">
        <f>IF(N920="nulová",J920,0)</f>
        <v>0</v>
      </c>
      <c r="BJ920" s="18" t="s">
        <v>91</v>
      </c>
      <c r="BK920" s="241">
        <f>ROUND(I920*H920,2)</f>
        <v>0</v>
      </c>
      <c r="BL920" s="18" t="s">
        <v>407</v>
      </c>
      <c r="BM920" s="240" t="s">
        <v>1584</v>
      </c>
    </row>
    <row r="921" s="2" customFormat="1">
      <c r="A921" s="40"/>
      <c r="B921" s="41"/>
      <c r="C921" s="42"/>
      <c r="D921" s="242" t="s">
        <v>199</v>
      </c>
      <c r="E921" s="42"/>
      <c r="F921" s="243" t="s">
        <v>1585</v>
      </c>
      <c r="G921" s="42"/>
      <c r="H921" s="42"/>
      <c r="I921" s="244"/>
      <c r="J921" s="42"/>
      <c r="K921" s="42"/>
      <c r="L921" s="46"/>
      <c r="M921" s="245"/>
      <c r="N921" s="246"/>
      <c r="O921" s="93"/>
      <c r="P921" s="93"/>
      <c r="Q921" s="93"/>
      <c r="R921" s="93"/>
      <c r="S921" s="93"/>
      <c r="T921" s="94"/>
      <c r="U921" s="40"/>
      <c r="V921" s="40"/>
      <c r="W921" s="40"/>
      <c r="X921" s="40"/>
      <c r="Y921" s="40"/>
      <c r="Z921" s="40"/>
      <c r="AA921" s="40"/>
      <c r="AB921" s="40"/>
      <c r="AC921" s="40"/>
      <c r="AD921" s="40"/>
      <c r="AE921" s="40"/>
      <c r="AT921" s="18" t="s">
        <v>199</v>
      </c>
      <c r="AU921" s="18" t="s">
        <v>93</v>
      </c>
    </row>
    <row r="922" s="2" customFormat="1" ht="16.5" customHeight="1">
      <c r="A922" s="40"/>
      <c r="B922" s="41"/>
      <c r="C922" s="229" t="s">
        <v>1586</v>
      </c>
      <c r="D922" s="229" t="s">
        <v>192</v>
      </c>
      <c r="E922" s="230" t="s">
        <v>1587</v>
      </c>
      <c r="F922" s="231" t="s">
        <v>1588</v>
      </c>
      <c r="G922" s="232" t="s">
        <v>1020</v>
      </c>
      <c r="H922" s="308"/>
      <c r="I922" s="234"/>
      <c r="J922" s="235">
        <f>ROUND(I922*H922,2)</f>
        <v>0</v>
      </c>
      <c r="K922" s="231" t="s">
        <v>196</v>
      </c>
      <c r="L922" s="46"/>
      <c r="M922" s="236" t="s">
        <v>1</v>
      </c>
      <c r="N922" s="237" t="s">
        <v>48</v>
      </c>
      <c r="O922" s="93"/>
      <c r="P922" s="238">
        <f>O922*H922</f>
        <v>0</v>
      </c>
      <c r="Q922" s="238">
        <v>0</v>
      </c>
      <c r="R922" s="238">
        <f>Q922*H922</f>
        <v>0</v>
      </c>
      <c r="S922" s="238">
        <v>0</v>
      </c>
      <c r="T922" s="239">
        <f>S922*H922</f>
        <v>0</v>
      </c>
      <c r="U922" s="40"/>
      <c r="V922" s="40"/>
      <c r="W922" s="40"/>
      <c r="X922" s="40"/>
      <c r="Y922" s="40"/>
      <c r="Z922" s="40"/>
      <c r="AA922" s="40"/>
      <c r="AB922" s="40"/>
      <c r="AC922" s="40"/>
      <c r="AD922" s="40"/>
      <c r="AE922" s="40"/>
      <c r="AR922" s="240" t="s">
        <v>407</v>
      </c>
      <c r="AT922" s="240" t="s">
        <v>192</v>
      </c>
      <c r="AU922" s="240" t="s">
        <v>93</v>
      </c>
      <c r="AY922" s="18" t="s">
        <v>189</v>
      </c>
      <c r="BE922" s="241">
        <f>IF(N922="základní",J922,0)</f>
        <v>0</v>
      </c>
      <c r="BF922" s="241">
        <f>IF(N922="snížená",J922,0)</f>
        <v>0</v>
      </c>
      <c r="BG922" s="241">
        <f>IF(N922="zákl. přenesená",J922,0)</f>
        <v>0</v>
      </c>
      <c r="BH922" s="241">
        <f>IF(N922="sníž. přenesená",J922,0)</f>
        <v>0</v>
      </c>
      <c r="BI922" s="241">
        <f>IF(N922="nulová",J922,0)</f>
        <v>0</v>
      </c>
      <c r="BJ922" s="18" t="s">
        <v>91</v>
      </c>
      <c r="BK922" s="241">
        <f>ROUND(I922*H922,2)</f>
        <v>0</v>
      </c>
      <c r="BL922" s="18" t="s">
        <v>407</v>
      </c>
      <c r="BM922" s="240" t="s">
        <v>1589</v>
      </c>
    </row>
    <row r="923" s="12" customFormat="1" ht="22.8" customHeight="1">
      <c r="A923" s="12"/>
      <c r="B923" s="213"/>
      <c r="C923" s="214"/>
      <c r="D923" s="215" t="s">
        <v>82</v>
      </c>
      <c r="E923" s="227" t="s">
        <v>1590</v>
      </c>
      <c r="F923" s="227" t="s">
        <v>1591</v>
      </c>
      <c r="G923" s="214"/>
      <c r="H923" s="214"/>
      <c r="I923" s="217"/>
      <c r="J923" s="228">
        <f>BK923</f>
        <v>0</v>
      </c>
      <c r="K923" s="214"/>
      <c r="L923" s="219"/>
      <c r="M923" s="220"/>
      <c r="N923" s="221"/>
      <c r="O923" s="221"/>
      <c r="P923" s="222">
        <f>SUM(P924:P944)</f>
        <v>0</v>
      </c>
      <c r="Q923" s="221"/>
      <c r="R923" s="222">
        <f>SUM(R924:R944)</f>
        <v>1.8069992500000001</v>
      </c>
      <c r="S923" s="221"/>
      <c r="T923" s="223">
        <f>SUM(T924:T944)</f>
        <v>0</v>
      </c>
      <c r="U923" s="12"/>
      <c r="V923" s="12"/>
      <c r="W923" s="12"/>
      <c r="X923" s="12"/>
      <c r="Y923" s="12"/>
      <c r="Z923" s="12"/>
      <c r="AA923" s="12"/>
      <c r="AB923" s="12"/>
      <c r="AC923" s="12"/>
      <c r="AD923" s="12"/>
      <c r="AE923" s="12"/>
      <c r="AR923" s="224" t="s">
        <v>93</v>
      </c>
      <c r="AT923" s="225" t="s">
        <v>82</v>
      </c>
      <c r="AU923" s="225" t="s">
        <v>91</v>
      </c>
      <c r="AY923" s="224" t="s">
        <v>189</v>
      </c>
      <c r="BK923" s="226">
        <f>SUM(BK924:BK944)</f>
        <v>0</v>
      </c>
    </row>
    <row r="924" s="2" customFormat="1" ht="16.5" customHeight="1">
      <c r="A924" s="40"/>
      <c r="B924" s="41"/>
      <c r="C924" s="229" t="s">
        <v>1592</v>
      </c>
      <c r="D924" s="229" t="s">
        <v>192</v>
      </c>
      <c r="E924" s="230" t="s">
        <v>1593</v>
      </c>
      <c r="F924" s="231" t="s">
        <v>1594</v>
      </c>
      <c r="G924" s="232" t="s">
        <v>262</v>
      </c>
      <c r="H924" s="233">
        <v>162.59999999999999</v>
      </c>
      <c r="I924" s="234"/>
      <c r="J924" s="235">
        <f>ROUND(I924*H924,2)</f>
        <v>0</v>
      </c>
      <c r="K924" s="231" t="s">
        <v>196</v>
      </c>
      <c r="L924" s="46"/>
      <c r="M924" s="236" t="s">
        <v>1</v>
      </c>
      <c r="N924" s="237" t="s">
        <v>48</v>
      </c>
      <c r="O924" s="93"/>
      <c r="P924" s="238">
        <f>O924*H924</f>
        <v>0</v>
      </c>
      <c r="Q924" s="238">
        <v>0</v>
      </c>
      <c r="R924" s="238">
        <f>Q924*H924</f>
        <v>0</v>
      </c>
      <c r="S924" s="238">
        <v>0</v>
      </c>
      <c r="T924" s="239">
        <f>S924*H924</f>
        <v>0</v>
      </c>
      <c r="U924" s="40"/>
      <c r="V924" s="40"/>
      <c r="W924" s="40"/>
      <c r="X924" s="40"/>
      <c r="Y924" s="40"/>
      <c r="Z924" s="40"/>
      <c r="AA924" s="40"/>
      <c r="AB924" s="40"/>
      <c r="AC924" s="40"/>
      <c r="AD924" s="40"/>
      <c r="AE924" s="40"/>
      <c r="AR924" s="240" t="s">
        <v>407</v>
      </c>
      <c r="AT924" s="240" t="s">
        <v>192</v>
      </c>
      <c r="AU924" s="240" t="s">
        <v>93</v>
      </c>
      <c r="AY924" s="18" t="s">
        <v>189</v>
      </c>
      <c r="BE924" s="241">
        <f>IF(N924="základní",J924,0)</f>
        <v>0</v>
      </c>
      <c r="BF924" s="241">
        <f>IF(N924="snížená",J924,0)</f>
        <v>0</v>
      </c>
      <c r="BG924" s="241">
        <f>IF(N924="zákl. přenesená",J924,0)</f>
        <v>0</v>
      </c>
      <c r="BH924" s="241">
        <f>IF(N924="sníž. přenesená",J924,0)</f>
        <v>0</v>
      </c>
      <c r="BI924" s="241">
        <f>IF(N924="nulová",J924,0)</f>
        <v>0</v>
      </c>
      <c r="BJ924" s="18" t="s">
        <v>91</v>
      </c>
      <c r="BK924" s="241">
        <f>ROUND(I924*H924,2)</f>
        <v>0</v>
      </c>
      <c r="BL924" s="18" t="s">
        <v>407</v>
      </c>
      <c r="BM924" s="240" t="s">
        <v>1595</v>
      </c>
    </row>
    <row r="925" s="2" customFormat="1" ht="16.5" customHeight="1">
      <c r="A925" s="40"/>
      <c r="B925" s="41"/>
      <c r="C925" s="229" t="s">
        <v>1596</v>
      </c>
      <c r="D925" s="229" t="s">
        <v>192</v>
      </c>
      <c r="E925" s="230" t="s">
        <v>1597</v>
      </c>
      <c r="F925" s="231" t="s">
        <v>1598</v>
      </c>
      <c r="G925" s="232" t="s">
        <v>262</v>
      </c>
      <c r="H925" s="233">
        <v>162.59999999999999</v>
      </c>
      <c r="I925" s="234"/>
      <c r="J925" s="235">
        <f>ROUND(I925*H925,2)</f>
        <v>0</v>
      </c>
      <c r="K925" s="231" t="s">
        <v>196</v>
      </c>
      <c r="L925" s="46"/>
      <c r="M925" s="236" t="s">
        <v>1</v>
      </c>
      <c r="N925" s="237" t="s">
        <v>48</v>
      </c>
      <c r="O925" s="93"/>
      <c r="P925" s="238">
        <f>O925*H925</f>
        <v>0</v>
      </c>
      <c r="Q925" s="238">
        <v>3.0000000000000001E-05</v>
      </c>
      <c r="R925" s="238">
        <f>Q925*H925</f>
        <v>0.0048779999999999995</v>
      </c>
      <c r="S925" s="238">
        <v>0</v>
      </c>
      <c r="T925" s="239">
        <f>S925*H925</f>
        <v>0</v>
      </c>
      <c r="U925" s="40"/>
      <c r="V925" s="40"/>
      <c r="W925" s="40"/>
      <c r="X925" s="40"/>
      <c r="Y925" s="40"/>
      <c r="Z925" s="40"/>
      <c r="AA925" s="40"/>
      <c r="AB925" s="40"/>
      <c r="AC925" s="40"/>
      <c r="AD925" s="40"/>
      <c r="AE925" s="40"/>
      <c r="AR925" s="240" t="s">
        <v>407</v>
      </c>
      <c r="AT925" s="240" t="s">
        <v>192</v>
      </c>
      <c r="AU925" s="240" t="s">
        <v>93</v>
      </c>
      <c r="AY925" s="18" t="s">
        <v>189</v>
      </c>
      <c r="BE925" s="241">
        <f>IF(N925="základní",J925,0)</f>
        <v>0</v>
      </c>
      <c r="BF925" s="241">
        <f>IF(N925="snížená",J925,0)</f>
        <v>0</v>
      </c>
      <c r="BG925" s="241">
        <f>IF(N925="zákl. přenesená",J925,0)</f>
        <v>0</v>
      </c>
      <c r="BH925" s="241">
        <f>IF(N925="sníž. přenesená",J925,0)</f>
        <v>0</v>
      </c>
      <c r="BI925" s="241">
        <f>IF(N925="nulová",J925,0)</f>
        <v>0</v>
      </c>
      <c r="BJ925" s="18" t="s">
        <v>91</v>
      </c>
      <c r="BK925" s="241">
        <f>ROUND(I925*H925,2)</f>
        <v>0</v>
      </c>
      <c r="BL925" s="18" t="s">
        <v>407</v>
      </c>
      <c r="BM925" s="240" t="s">
        <v>1599</v>
      </c>
    </row>
    <row r="926" s="2" customFormat="1" ht="16.5" customHeight="1">
      <c r="A926" s="40"/>
      <c r="B926" s="41"/>
      <c r="C926" s="229" t="s">
        <v>1600</v>
      </c>
      <c r="D926" s="229" t="s">
        <v>192</v>
      </c>
      <c r="E926" s="230" t="s">
        <v>1601</v>
      </c>
      <c r="F926" s="231" t="s">
        <v>1602</v>
      </c>
      <c r="G926" s="232" t="s">
        <v>262</v>
      </c>
      <c r="H926" s="233">
        <v>162.59999999999999</v>
      </c>
      <c r="I926" s="234"/>
      <c r="J926" s="235">
        <f>ROUND(I926*H926,2)</f>
        <v>0</v>
      </c>
      <c r="K926" s="231" t="s">
        <v>196</v>
      </c>
      <c r="L926" s="46"/>
      <c r="M926" s="236" t="s">
        <v>1</v>
      </c>
      <c r="N926" s="237" t="s">
        <v>48</v>
      </c>
      <c r="O926" s="93"/>
      <c r="P926" s="238">
        <f>O926*H926</f>
        <v>0</v>
      </c>
      <c r="Q926" s="238">
        <v>0.0075799999999999999</v>
      </c>
      <c r="R926" s="238">
        <f>Q926*H926</f>
        <v>1.2325079999999999</v>
      </c>
      <c r="S926" s="238">
        <v>0</v>
      </c>
      <c r="T926" s="239">
        <f>S926*H926</f>
        <v>0</v>
      </c>
      <c r="U926" s="40"/>
      <c r="V926" s="40"/>
      <c r="W926" s="40"/>
      <c r="X926" s="40"/>
      <c r="Y926" s="40"/>
      <c r="Z926" s="40"/>
      <c r="AA926" s="40"/>
      <c r="AB926" s="40"/>
      <c r="AC926" s="40"/>
      <c r="AD926" s="40"/>
      <c r="AE926" s="40"/>
      <c r="AR926" s="240" t="s">
        <v>407</v>
      </c>
      <c r="AT926" s="240" t="s">
        <v>192</v>
      </c>
      <c r="AU926" s="240" t="s">
        <v>93</v>
      </c>
      <c r="AY926" s="18" t="s">
        <v>189</v>
      </c>
      <c r="BE926" s="241">
        <f>IF(N926="základní",J926,0)</f>
        <v>0</v>
      </c>
      <c r="BF926" s="241">
        <f>IF(N926="snížená",J926,0)</f>
        <v>0</v>
      </c>
      <c r="BG926" s="241">
        <f>IF(N926="zákl. přenesená",J926,0)</f>
        <v>0</v>
      </c>
      <c r="BH926" s="241">
        <f>IF(N926="sníž. přenesená",J926,0)</f>
        <v>0</v>
      </c>
      <c r="BI926" s="241">
        <f>IF(N926="nulová",J926,0)</f>
        <v>0</v>
      </c>
      <c r="BJ926" s="18" t="s">
        <v>91</v>
      </c>
      <c r="BK926" s="241">
        <f>ROUND(I926*H926,2)</f>
        <v>0</v>
      </c>
      <c r="BL926" s="18" t="s">
        <v>407</v>
      </c>
      <c r="BM926" s="240" t="s">
        <v>1603</v>
      </c>
    </row>
    <row r="927" s="2" customFormat="1" ht="16.5" customHeight="1">
      <c r="A927" s="40"/>
      <c r="B927" s="41"/>
      <c r="C927" s="229" t="s">
        <v>1604</v>
      </c>
      <c r="D927" s="229" t="s">
        <v>192</v>
      </c>
      <c r="E927" s="230" t="s">
        <v>1605</v>
      </c>
      <c r="F927" s="231" t="s">
        <v>1606</v>
      </c>
      <c r="G927" s="232" t="s">
        <v>262</v>
      </c>
      <c r="H927" s="233">
        <v>110.3</v>
      </c>
      <c r="I927" s="234"/>
      <c r="J927" s="235">
        <f>ROUND(I927*H927,2)</f>
        <v>0</v>
      </c>
      <c r="K927" s="231" t="s">
        <v>196</v>
      </c>
      <c r="L927" s="46"/>
      <c r="M927" s="236" t="s">
        <v>1</v>
      </c>
      <c r="N927" s="237" t="s">
        <v>48</v>
      </c>
      <c r="O927" s="93"/>
      <c r="P927" s="238">
        <f>O927*H927</f>
        <v>0</v>
      </c>
      <c r="Q927" s="238">
        <v>0.00029999999999999997</v>
      </c>
      <c r="R927" s="238">
        <f>Q927*H927</f>
        <v>0.033089999999999994</v>
      </c>
      <c r="S927" s="238">
        <v>0</v>
      </c>
      <c r="T927" s="239">
        <f>S927*H927</f>
        <v>0</v>
      </c>
      <c r="U927" s="40"/>
      <c r="V927" s="40"/>
      <c r="W927" s="40"/>
      <c r="X927" s="40"/>
      <c r="Y927" s="40"/>
      <c r="Z927" s="40"/>
      <c r="AA927" s="40"/>
      <c r="AB927" s="40"/>
      <c r="AC927" s="40"/>
      <c r="AD927" s="40"/>
      <c r="AE927" s="40"/>
      <c r="AR927" s="240" t="s">
        <v>407</v>
      </c>
      <c r="AT927" s="240" t="s">
        <v>192</v>
      </c>
      <c r="AU927" s="240" t="s">
        <v>93</v>
      </c>
      <c r="AY927" s="18" t="s">
        <v>189</v>
      </c>
      <c r="BE927" s="241">
        <f>IF(N927="základní",J927,0)</f>
        <v>0</v>
      </c>
      <c r="BF927" s="241">
        <f>IF(N927="snížená",J927,0)</f>
        <v>0</v>
      </c>
      <c r="BG927" s="241">
        <f>IF(N927="zákl. přenesená",J927,0)</f>
        <v>0</v>
      </c>
      <c r="BH927" s="241">
        <f>IF(N927="sníž. přenesená",J927,0)</f>
        <v>0</v>
      </c>
      <c r="BI927" s="241">
        <f>IF(N927="nulová",J927,0)</f>
        <v>0</v>
      </c>
      <c r="BJ927" s="18" t="s">
        <v>91</v>
      </c>
      <c r="BK927" s="241">
        <f>ROUND(I927*H927,2)</f>
        <v>0</v>
      </c>
      <c r="BL927" s="18" t="s">
        <v>407</v>
      </c>
      <c r="BM927" s="240" t="s">
        <v>1607</v>
      </c>
    </row>
    <row r="928" s="2" customFormat="1">
      <c r="A928" s="40"/>
      <c r="B928" s="41"/>
      <c r="C928" s="42"/>
      <c r="D928" s="242" t="s">
        <v>199</v>
      </c>
      <c r="E928" s="42"/>
      <c r="F928" s="243" t="s">
        <v>1608</v>
      </c>
      <c r="G928" s="42"/>
      <c r="H928" s="42"/>
      <c r="I928" s="244"/>
      <c r="J928" s="42"/>
      <c r="K928" s="42"/>
      <c r="L928" s="46"/>
      <c r="M928" s="245"/>
      <c r="N928" s="246"/>
      <c r="O928" s="93"/>
      <c r="P928" s="93"/>
      <c r="Q928" s="93"/>
      <c r="R928" s="93"/>
      <c r="S928" s="93"/>
      <c r="T928" s="94"/>
      <c r="U928" s="40"/>
      <c r="V928" s="40"/>
      <c r="W928" s="40"/>
      <c r="X928" s="40"/>
      <c r="Y928" s="40"/>
      <c r="Z928" s="40"/>
      <c r="AA928" s="40"/>
      <c r="AB928" s="40"/>
      <c r="AC928" s="40"/>
      <c r="AD928" s="40"/>
      <c r="AE928" s="40"/>
      <c r="AT928" s="18" t="s">
        <v>199</v>
      </c>
      <c r="AU928" s="18" t="s">
        <v>93</v>
      </c>
    </row>
    <row r="929" s="14" customFormat="1">
      <c r="A929" s="14"/>
      <c r="B929" s="265"/>
      <c r="C929" s="266"/>
      <c r="D929" s="242" t="s">
        <v>277</v>
      </c>
      <c r="E929" s="267" t="s">
        <v>1</v>
      </c>
      <c r="F929" s="268" t="s">
        <v>880</v>
      </c>
      <c r="G929" s="266"/>
      <c r="H929" s="267" t="s">
        <v>1</v>
      </c>
      <c r="I929" s="269"/>
      <c r="J929" s="266"/>
      <c r="K929" s="266"/>
      <c r="L929" s="270"/>
      <c r="M929" s="271"/>
      <c r="N929" s="272"/>
      <c r="O929" s="272"/>
      <c r="P929" s="272"/>
      <c r="Q929" s="272"/>
      <c r="R929" s="272"/>
      <c r="S929" s="272"/>
      <c r="T929" s="273"/>
      <c r="U929" s="14"/>
      <c r="V929" s="14"/>
      <c r="W929" s="14"/>
      <c r="X929" s="14"/>
      <c r="Y929" s="14"/>
      <c r="Z929" s="14"/>
      <c r="AA929" s="14"/>
      <c r="AB929" s="14"/>
      <c r="AC929" s="14"/>
      <c r="AD929" s="14"/>
      <c r="AE929" s="14"/>
      <c r="AT929" s="274" t="s">
        <v>277</v>
      </c>
      <c r="AU929" s="274" t="s">
        <v>93</v>
      </c>
      <c r="AV929" s="14" t="s">
        <v>91</v>
      </c>
      <c r="AW929" s="14" t="s">
        <v>38</v>
      </c>
      <c r="AX929" s="14" t="s">
        <v>83</v>
      </c>
      <c r="AY929" s="274" t="s">
        <v>189</v>
      </c>
    </row>
    <row r="930" s="13" customFormat="1">
      <c r="A930" s="13"/>
      <c r="B930" s="251"/>
      <c r="C930" s="252"/>
      <c r="D930" s="242" t="s">
        <v>277</v>
      </c>
      <c r="E930" s="275" t="s">
        <v>1</v>
      </c>
      <c r="F930" s="253" t="s">
        <v>1609</v>
      </c>
      <c r="G930" s="252"/>
      <c r="H930" s="254">
        <v>95.5</v>
      </c>
      <c r="I930" s="255"/>
      <c r="J930" s="252"/>
      <c r="K930" s="252"/>
      <c r="L930" s="256"/>
      <c r="M930" s="257"/>
      <c r="N930" s="258"/>
      <c r="O930" s="258"/>
      <c r="P930" s="258"/>
      <c r="Q930" s="258"/>
      <c r="R930" s="258"/>
      <c r="S930" s="258"/>
      <c r="T930" s="259"/>
      <c r="U930" s="13"/>
      <c r="V930" s="13"/>
      <c r="W930" s="13"/>
      <c r="X930" s="13"/>
      <c r="Y930" s="13"/>
      <c r="Z930" s="13"/>
      <c r="AA930" s="13"/>
      <c r="AB930" s="13"/>
      <c r="AC930" s="13"/>
      <c r="AD930" s="13"/>
      <c r="AE930" s="13"/>
      <c r="AT930" s="260" t="s">
        <v>277</v>
      </c>
      <c r="AU930" s="260" t="s">
        <v>93</v>
      </c>
      <c r="AV930" s="13" t="s">
        <v>93</v>
      </c>
      <c r="AW930" s="13" t="s">
        <v>38</v>
      </c>
      <c r="AX930" s="13" t="s">
        <v>83</v>
      </c>
      <c r="AY930" s="260" t="s">
        <v>189</v>
      </c>
    </row>
    <row r="931" s="13" customFormat="1">
      <c r="A931" s="13"/>
      <c r="B931" s="251"/>
      <c r="C931" s="252"/>
      <c r="D931" s="242" t="s">
        <v>277</v>
      </c>
      <c r="E931" s="275" t="s">
        <v>1</v>
      </c>
      <c r="F931" s="253" t="s">
        <v>1610</v>
      </c>
      <c r="G931" s="252"/>
      <c r="H931" s="254">
        <v>14.800000000000001</v>
      </c>
      <c r="I931" s="255"/>
      <c r="J931" s="252"/>
      <c r="K931" s="252"/>
      <c r="L931" s="256"/>
      <c r="M931" s="257"/>
      <c r="N931" s="258"/>
      <c r="O931" s="258"/>
      <c r="P931" s="258"/>
      <c r="Q931" s="258"/>
      <c r="R931" s="258"/>
      <c r="S931" s="258"/>
      <c r="T931" s="259"/>
      <c r="U931" s="13"/>
      <c r="V931" s="13"/>
      <c r="W931" s="13"/>
      <c r="X931" s="13"/>
      <c r="Y931" s="13"/>
      <c r="Z931" s="13"/>
      <c r="AA931" s="13"/>
      <c r="AB931" s="13"/>
      <c r="AC931" s="13"/>
      <c r="AD931" s="13"/>
      <c r="AE931" s="13"/>
      <c r="AT931" s="260" t="s">
        <v>277</v>
      </c>
      <c r="AU931" s="260" t="s">
        <v>93</v>
      </c>
      <c r="AV931" s="13" t="s">
        <v>93</v>
      </c>
      <c r="AW931" s="13" t="s">
        <v>38</v>
      </c>
      <c r="AX931" s="13" t="s">
        <v>83</v>
      </c>
      <c r="AY931" s="260" t="s">
        <v>189</v>
      </c>
    </row>
    <row r="932" s="15" customFormat="1">
      <c r="A932" s="15"/>
      <c r="B932" s="276"/>
      <c r="C932" s="277"/>
      <c r="D932" s="242" t="s">
        <v>277</v>
      </c>
      <c r="E932" s="278" t="s">
        <v>1</v>
      </c>
      <c r="F932" s="279" t="s">
        <v>354</v>
      </c>
      <c r="G932" s="277"/>
      <c r="H932" s="280">
        <v>110.3</v>
      </c>
      <c r="I932" s="281"/>
      <c r="J932" s="277"/>
      <c r="K932" s="277"/>
      <c r="L932" s="282"/>
      <c r="M932" s="283"/>
      <c r="N932" s="284"/>
      <c r="O932" s="284"/>
      <c r="P932" s="284"/>
      <c r="Q932" s="284"/>
      <c r="R932" s="284"/>
      <c r="S932" s="284"/>
      <c r="T932" s="285"/>
      <c r="U932" s="15"/>
      <c r="V932" s="15"/>
      <c r="W932" s="15"/>
      <c r="X932" s="15"/>
      <c r="Y932" s="15"/>
      <c r="Z932" s="15"/>
      <c r="AA932" s="15"/>
      <c r="AB932" s="15"/>
      <c r="AC932" s="15"/>
      <c r="AD932" s="15"/>
      <c r="AE932" s="15"/>
      <c r="AT932" s="286" t="s">
        <v>277</v>
      </c>
      <c r="AU932" s="286" t="s">
        <v>93</v>
      </c>
      <c r="AV932" s="15" t="s">
        <v>211</v>
      </c>
      <c r="AW932" s="15" t="s">
        <v>38</v>
      </c>
      <c r="AX932" s="15" t="s">
        <v>91</v>
      </c>
      <c r="AY932" s="286" t="s">
        <v>189</v>
      </c>
    </row>
    <row r="933" s="2" customFormat="1" ht="16.5" customHeight="1">
      <c r="A933" s="40"/>
      <c r="B933" s="41"/>
      <c r="C933" s="287" t="s">
        <v>1611</v>
      </c>
      <c r="D933" s="287" t="s">
        <v>363</v>
      </c>
      <c r="E933" s="288" t="s">
        <v>1612</v>
      </c>
      <c r="F933" s="289" t="s">
        <v>1613</v>
      </c>
      <c r="G933" s="290" t="s">
        <v>262</v>
      </c>
      <c r="H933" s="291">
        <v>121.33</v>
      </c>
      <c r="I933" s="292"/>
      <c r="J933" s="293">
        <f>ROUND(I933*H933,2)</f>
        <v>0</v>
      </c>
      <c r="K933" s="289" t="s">
        <v>303</v>
      </c>
      <c r="L933" s="294"/>
      <c r="M933" s="295" t="s">
        <v>1</v>
      </c>
      <c r="N933" s="296" t="s">
        <v>48</v>
      </c>
      <c r="O933" s="93"/>
      <c r="P933" s="238">
        <f>O933*H933</f>
        <v>0</v>
      </c>
      <c r="Q933" s="238">
        <v>0.0028700000000000002</v>
      </c>
      <c r="R933" s="238">
        <f>Q933*H933</f>
        <v>0.3482171</v>
      </c>
      <c r="S933" s="238">
        <v>0</v>
      </c>
      <c r="T933" s="239">
        <f>S933*H933</f>
        <v>0</v>
      </c>
      <c r="U933" s="40"/>
      <c r="V933" s="40"/>
      <c r="W933" s="40"/>
      <c r="X933" s="40"/>
      <c r="Y933" s="40"/>
      <c r="Z933" s="40"/>
      <c r="AA933" s="40"/>
      <c r="AB933" s="40"/>
      <c r="AC933" s="40"/>
      <c r="AD933" s="40"/>
      <c r="AE933" s="40"/>
      <c r="AR933" s="240" t="s">
        <v>494</v>
      </c>
      <c r="AT933" s="240" t="s">
        <v>363</v>
      </c>
      <c r="AU933" s="240" t="s">
        <v>93</v>
      </c>
      <c r="AY933" s="18" t="s">
        <v>189</v>
      </c>
      <c r="BE933" s="241">
        <f>IF(N933="základní",J933,0)</f>
        <v>0</v>
      </c>
      <c r="BF933" s="241">
        <f>IF(N933="snížená",J933,0)</f>
        <v>0</v>
      </c>
      <c r="BG933" s="241">
        <f>IF(N933="zákl. přenesená",J933,0)</f>
        <v>0</v>
      </c>
      <c r="BH933" s="241">
        <f>IF(N933="sníž. přenesená",J933,0)</f>
        <v>0</v>
      </c>
      <c r="BI933" s="241">
        <f>IF(N933="nulová",J933,0)</f>
        <v>0</v>
      </c>
      <c r="BJ933" s="18" t="s">
        <v>91</v>
      </c>
      <c r="BK933" s="241">
        <f>ROUND(I933*H933,2)</f>
        <v>0</v>
      </c>
      <c r="BL933" s="18" t="s">
        <v>407</v>
      </c>
      <c r="BM933" s="240" t="s">
        <v>1614</v>
      </c>
    </row>
    <row r="934" s="2" customFormat="1">
      <c r="A934" s="40"/>
      <c r="B934" s="41"/>
      <c r="C934" s="42"/>
      <c r="D934" s="242" t="s">
        <v>199</v>
      </c>
      <c r="E934" s="42"/>
      <c r="F934" s="243" t="s">
        <v>1575</v>
      </c>
      <c r="G934" s="42"/>
      <c r="H934" s="42"/>
      <c r="I934" s="244"/>
      <c r="J934" s="42"/>
      <c r="K934" s="42"/>
      <c r="L934" s="46"/>
      <c r="M934" s="245"/>
      <c r="N934" s="246"/>
      <c r="O934" s="93"/>
      <c r="P934" s="93"/>
      <c r="Q934" s="93"/>
      <c r="R934" s="93"/>
      <c r="S934" s="93"/>
      <c r="T934" s="94"/>
      <c r="U934" s="40"/>
      <c r="V934" s="40"/>
      <c r="W934" s="40"/>
      <c r="X934" s="40"/>
      <c r="Y934" s="40"/>
      <c r="Z934" s="40"/>
      <c r="AA934" s="40"/>
      <c r="AB934" s="40"/>
      <c r="AC934" s="40"/>
      <c r="AD934" s="40"/>
      <c r="AE934" s="40"/>
      <c r="AT934" s="18" t="s">
        <v>199</v>
      </c>
      <c r="AU934" s="18" t="s">
        <v>93</v>
      </c>
    </row>
    <row r="935" s="13" customFormat="1">
      <c r="A935" s="13"/>
      <c r="B935" s="251"/>
      <c r="C935" s="252"/>
      <c r="D935" s="242" t="s">
        <v>277</v>
      </c>
      <c r="E935" s="252"/>
      <c r="F935" s="253" t="s">
        <v>1615</v>
      </c>
      <c r="G935" s="252"/>
      <c r="H935" s="254">
        <v>121.33</v>
      </c>
      <c r="I935" s="255"/>
      <c r="J935" s="252"/>
      <c r="K935" s="252"/>
      <c r="L935" s="256"/>
      <c r="M935" s="257"/>
      <c r="N935" s="258"/>
      <c r="O935" s="258"/>
      <c r="P935" s="258"/>
      <c r="Q935" s="258"/>
      <c r="R935" s="258"/>
      <c r="S935" s="258"/>
      <c r="T935" s="259"/>
      <c r="U935" s="13"/>
      <c r="V935" s="13"/>
      <c r="W935" s="13"/>
      <c r="X935" s="13"/>
      <c r="Y935" s="13"/>
      <c r="Z935" s="13"/>
      <c r="AA935" s="13"/>
      <c r="AB935" s="13"/>
      <c r="AC935" s="13"/>
      <c r="AD935" s="13"/>
      <c r="AE935" s="13"/>
      <c r="AT935" s="260" t="s">
        <v>277</v>
      </c>
      <c r="AU935" s="260" t="s">
        <v>93</v>
      </c>
      <c r="AV935" s="13" t="s">
        <v>93</v>
      </c>
      <c r="AW935" s="13" t="s">
        <v>4</v>
      </c>
      <c r="AX935" s="13" t="s">
        <v>91</v>
      </c>
      <c r="AY935" s="260" t="s">
        <v>189</v>
      </c>
    </row>
    <row r="936" s="2" customFormat="1" ht="16.5" customHeight="1">
      <c r="A936" s="40"/>
      <c r="B936" s="41"/>
      <c r="C936" s="229" t="s">
        <v>1616</v>
      </c>
      <c r="D936" s="229" t="s">
        <v>192</v>
      </c>
      <c r="E936" s="230" t="s">
        <v>1617</v>
      </c>
      <c r="F936" s="231" t="s">
        <v>1618</v>
      </c>
      <c r="G936" s="232" t="s">
        <v>262</v>
      </c>
      <c r="H936" s="233">
        <v>52.299999999999997</v>
      </c>
      <c r="I936" s="234"/>
      <c r="J936" s="235">
        <f>ROUND(I936*H936,2)</f>
        <v>0</v>
      </c>
      <c r="K936" s="231" t="s">
        <v>196</v>
      </c>
      <c r="L936" s="46"/>
      <c r="M936" s="236" t="s">
        <v>1</v>
      </c>
      <c r="N936" s="237" t="s">
        <v>48</v>
      </c>
      <c r="O936" s="93"/>
      <c r="P936" s="238">
        <f>O936*H936</f>
        <v>0</v>
      </c>
      <c r="Q936" s="238">
        <v>0.00029999999999999997</v>
      </c>
      <c r="R936" s="238">
        <f>Q936*H936</f>
        <v>0.015689999999999999</v>
      </c>
      <c r="S936" s="238">
        <v>0</v>
      </c>
      <c r="T936" s="239">
        <f>S936*H936</f>
        <v>0</v>
      </c>
      <c r="U936" s="40"/>
      <c r="V936" s="40"/>
      <c r="W936" s="40"/>
      <c r="X936" s="40"/>
      <c r="Y936" s="40"/>
      <c r="Z936" s="40"/>
      <c r="AA936" s="40"/>
      <c r="AB936" s="40"/>
      <c r="AC936" s="40"/>
      <c r="AD936" s="40"/>
      <c r="AE936" s="40"/>
      <c r="AR936" s="240" t="s">
        <v>407</v>
      </c>
      <c r="AT936" s="240" t="s">
        <v>192</v>
      </c>
      <c r="AU936" s="240" t="s">
        <v>93</v>
      </c>
      <c r="AY936" s="18" t="s">
        <v>189</v>
      </c>
      <c r="BE936" s="241">
        <f>IF(N936="základní",J936,0)</f>
        <v>0</v>
      </c>
      <c r="BF936" s="241">
        <f>IF(N936="snížená",J936,0)</f>
        <v>0</v>
      </c>
      <c r="BG936" s="241">
        <f>IF(N936="zákl. přenesená",J936,0)</f>
        <v>0</v>
      </c>
      <c r="BH936" s="241">
        <f>IF(N936="sníž. přenesená",J936,0)</f>
        <v>0</v>
      </c>
      <c r="BI936" s="241">
        <f>IF(N936="nulová",J936,0)</f>
        <v>0</v>
      </c>
      <c r="BJ936" s="18" t="s">
        <v>91</v>
      </c>
      <c r="BK936" s="241">
        <f>ROUND(I936*H936,2)</f>
        <v>0</v>
      </c>
      <c r="BL936" s="18" t="s">
        <v>407</v>
      </c>
      <c r="BM936" s="240" t="s">
        <v>1619</v>
      </c>
    </row>
    <row r="937" s="2" customFormat="1">
      <c r="A937" s="40"/>
      <c r="B937" s="41"/>
      <c r="C937" s="42"/>
      <c r="D937" s="242" t="s">
        <v>199</v>
      </c>
      <c r="E937" s="42"/>
      <c r="F937" s="243" t="s">
        <v>1608</v>
      </c>
      <c r="G937" s="42"/>
      <c r="H937" s="42"/>
      <c r="I937" s="244"/>
      <c r="J937" s="42"/>
      <c r="K937" s="42"/>
      <c r="L937" s="46"/>
      <c r="M937" s="245"/>
      <c r="N937" s="246"/>
      <c r="O937" s="93"/>
      <c r="P937" s="93"/>
      <c r="Q937" s="93"/>
      <c r="R937" s="93"/>
      <c r="S937" s="93"/>
      <c r="T937" s="94"/>
      <c r="U937" s="40"/>
      <c r="V937" s="40"/>
      <c r="W937" s="40"/>
      <c r="X937" s="40"/>
      <c r="Y937" s="40"/>
      <c r="Z937" s="40"/>
      <c r="AA937" s="40"/>
      <c r="AB937" s="40"/>
      <c r="AC937" s="40"/>
      <c r="AD937" s="40"/>
      <c r="AE937" s="40"/>
      <c r="AT937" s="18" t="s">
        <v>199</v>
      </c>
      <c r="AU937" s="18" t="s">
        <v>93</v>
      </c>
    </row>
    <row r="938" s="14" customFormat="1">
      <c r="A938" s="14"/>
      <c r="B938" s="265"/>
      <c r="C938" s="266"/>
      <c r="D938" s="242" t="s">
        <v>277</v>
      </c>
      <c r="E938" s="267" t="s">
        <v>1</v>
      </c>
      <c r="F938" s="268" t="s">
        <v>880</v>
      </c>
      <c r="G938" s="266"/>
      <c r="H938" s="267" t="s">
        <v>1</v>
      </c>
      <c r="I938" s="269"/>
      <c r="J938" s="266"/>
      <c r="K938" s="266"/>
      <c r="L938" s="270"/>
      <c r="M938" s="271"/>
      <c r="N938" s="272"/>
      <c r="O938" s="272"/>
      <c r="P938" s="272"/>
      <c r="Q938" s="272"/>
      <c r="R938" s="272"/>
      <c r="S938" s="272"/>
      <c r="T938" s="273"/>
      <c r="U938" s="14"/>
      <c r="V938" s="14"/>
      <c r="W938" s="14"/>
      <c r="X938" s="14"/>
      <c r="Y938" s="14"/>
      <c r="Z938" s="14"/>
      <c r="AA938" s="14"/>
      <c r="AB938" s="14"/>
      <c r="AC938" s="14"/>
      <c r="AD938" s="14"/>
      <c r="AE938" s="14"/>
      <c r="AT938" s="274" t="s">
        <v>277</v>
      </c>
      <c r="AU938" s="274" t="s">
        <v>93</v>
      </c>
      <c r="AV938" s="14" t="s">
        <v>91</v>
      </c>
      <c r="AW938" s="14" t="s">
        <v>38</v>
      </c>
      <c r="AX938" s="14" t="s">
        <v>83</v>
      </c>
      <c r="AY938" s="274" t="s">
        <v>189</v>
      </c>
    </row>
    <row r="939" s="13" customFormat="1">
      <c r="A939" s="13"/>
      <c r="B939" s="251"/>
      <c r="C939" s="252"/>
      <c r="D939" s="242" t="s">
        <v>277</v>
      </c>
      <c r="E939" s="275" t="s">
        <v>1</v>
      </c>
      <c r="F939" s="253" t="s">
        <v>1620</v>
      </c>
      <c r="G939" s="252"/>
      <c r="H939" s="254">
        <v>52.299999999999997</v>
      </c>
      <c r="I939" s="255"/>
      <c r="J939" s="252"/>
      <c r="K939" s="252"/>
      <c r="L939" s="256"/>
      <c r="M939" s="257"/>
      <c r="N939" s="258"/>
      <c r="O939" s="258"/>
      <c r="P939" s="258"/>
      <c r="Q939" s="258"/>
      <c r="R939" s="258"/>
      <c r="S939" s="258"/>
      <c r="T939" s="259"/>
      <c r="U939" s="13"/>
      <c r="V939" s="13"/>
      <c r="W939" s="13"/>
      <c r="X939" s="13"/>
      <c r="Y939" s="13"/>
      <c r="Z939" s="13"/>
      <c r="AA939" s="13"/>
      <c r="AB939" s="13"/>
      <c r="AC939" s="13"/>
      <c r="AD939" s="13"/>
      <c r="AE939" s="13"/>
      <c r="AT939" s="260" t="s">
        <v>277</v>
      </c>
      <c r="AU939" s="260" t="s">
        <v>93</v>
      </c>
      <c r="AV939" s="13" t="s">
        <v>93</v>
      </c>
      <c r="AW939" s="13" t="s">
        <v>38</v>
      </c>
      <c r="AX939" s="13" t="s">
        <v>83</v>
      </c>
      <c r="AY939" s="260" t="s">
        <v>189</v>
      </c>
    </row>
    <row r="940" s="15" customFormat="1">
      <c r="A940" s="15"/>
      <c r="B940" s="276"/>
      <c r="C940" s="277"/>
      <c r="D940" s="242" t="s">
        <v>277</v>
      </c>
      <c r="E940" s="278" t="s">
        <v>1</v>
      </c>
      <c r="F940" s="279" t="s">
        <v>354</v>
      </c>
      <c r="G940" s="277"/>
      <c r="H940" s="280">
        <v>52.299999999999997</v>
      </c>
      <c r="I940" s="281"/>
      <c r="J940" s="277"/>
      <c r="K940" s="277"/>
      <c r="L940" s="282"/>
      <c r="M940" s="283"/>
      <c r="N940" s="284"/>
      <c r="O940" s="284"/>
      <c r="P940" s="284"/>
      <c r="Q940" s="284"/>
      <c r="R940" s="284"/>
      <c r="S940" s="284"/>
      <c r="T940" s="285"/>
      <c r="U940" s="15"/>
      <c r="V940" s="15"/>
      <c r="W940" s="15"/>
      <c r="X940" s="15"/>
      <c r="Y940" s="15"/>
      <c r="Z940" s="15"/>
      <c r="AA940" s="15"/>
      <c r="AB940" s="15"/>
      <c r="AC940" s="15"/>
      <c r="AD940" s="15"/>
      <c r="AE940" s="15"/>
      <c r="AT940" s="286" t="s">
        <v>277</v>
      </c>
      <c r="AU940" s="286" t="s">
        <v>93</v>
      </c>
      <c r="AV940" s="15" t="s">
        <v>211</v>
      </c>
      <c r="AW940" s="15" t="s">
        <v>38</v>
      </c>
      <c r="AX940" s="15" t="s">
        <v>91</v>
      </c>
      <c r="AY940" s="286" t="s">
        <v>189</v>
      </c>
    </row>
    <row r="941" s="2" customFormat="1" ht="16.5" customHeight="1">
      <c r="A941" s="40"/>
      <c r="B941" s="41"/>
      <c r="C941" s="287" t="s">
        <v>1621</v>
      </c>
      <c r="D941" s="287" t="s">
        <v>363</v>
      </c>
      <c r="E941" s="288" t="s">
        <v>1622</v>
      </c>
      <c r="F941" s="289" t="s">
        <v>1623</v>
      </c>
      <c r="G941" s="290" t="s">
        <v>262</v>
      </c>
      <c r="H941" s="291">
        <v>60.145000000000003</v>
      </c>
      <c r="I941" s="292"/>
      <c r="J941" s="293">
        <f>ROUND(I941*H941,2)</f>
        <v>0</v>
      </c>
      <c r="K941" s="289" t="s">
        <v>303</v>
      </c>
      <c r="L941" s="294"/>
      <c r="M941" s="295" t="s">
        <v>1</v>
      </c>
      <c r="N941" s="296" t="s">
        <v>48</v>
      </c>
      <c r="O941" s="93"/>
      <c r="P941" s="238">
        <f>O941*H941</f>
        <v>0</v>
      </c>
      <c r="Q941" s="238">
        <v>0.0028700000000000002</v>
      </c>
      <c r="R941" s="238">
        <f>Q941*H941</f>
        <v>0.17261615000000002</v>
      </c>
      <c r="S941" s="238">
        <v>0</v>
      </c>
      <c r="T941" s="239">
        <f>S941*H941</f>
        <v>0</v>
      </c>
      <c r="U941" s="40"/>
      <c r="V941" s="40"/>
      <c r="W941" s="40"/>
      <c r="X941" s="40"/>
      <c r="Y941" s="40"/>
      <c r="Z941" s="40"/>
      <c r="AA941" s="40"/>
      <c r="AB941" s="40"/>
      <c r="AC941" s="40"/>
      <c r="AD941" s="40"/>
      <c r="AE941" s="40"/>
      <c r="AR941" s="240" t="s">
        <v>494</v>
      </c>
      <c r="AT941" s="240" t="s">
        <v>363</v>
      </c>
      <c r="AU941" s="240" t="s">
        <v>93</v>
      </c>
      <c r="AY941" s="18" t="s">
        <v>189</v>
      </c>
      <c r="BE941" s="241">
        <f>IF(N941="základní",J941,0)</f>
        <v>0</v>
      </c>
      <c r="BF941" s="241">
        <f>IF(N941="snížená",J941,0)</f>
        <v>0</v>
      </c>
      <c r="BG941" s="241">
        <f>IF(N941="zákl. přenesená",J941,0)</f>
        <v>0</v>
      </c>
      <c r="BH941" s="241">
        <f>IF(N941="sníž. přenesená",J941,0)</f>
        <v>0</v>
      </c>
      <c r="BI941" s="241">
        <f>IF(N941="nulová",J941,0)</f>
        <v>0</v>
      </c>
      <c r="BJ941" s="18" t="s">
        <v>91</v>
      </c>
      <c r="BK941" s="241">
        <f>ROUND(I941*H941,2)</f>
        <v>0</v>
      </c>
      <c r="BL941" s="18" t="s">
        <v>407</v>
      </c>
      <c r="BM941" s="240" t="s">
        <v>1624</v>
      </c>
    </row>
    <row r="942" s="2" customFormat="1">
      <c r="A942" s="40"/>
      <c r="B942" s="41"/>
      <c r="C942" s="42"/>
      <c r="D942" s="242" t="s">
        <v>199</v>
      </c>
      <c r="E942" s="42"/>
      <c r="F942" s="243" t="s">
        <v>1575</v>
      </c>
      <c r="G942" s="42"/>
      <c r="H942" s="42"/>
      <c r="I942" s="244"/>
      <c r="J942" s="42"/>
      <c r="K942" s="42"/>
      <c r="L942" s="46"/>
      <c r="M942" s="245"/>
      <c r="N942" s="246"/>
      <c r="O942" s="93"/>
      <c r="P942" s="93"/>
      <c r="Q942" s="93"/>
      <c r="R942" s="93"/>
      <c r="S942" s="93"/>
      <c r="T942" s="94"/>
      <c r="U942" s="40"/>
      <c r="V942" s="40"/>
      <c r="W942" s="40"/>
      <c r="X942" s="40"/>
      <c r="Y942" s="40"/>
      <c r="Z942" s="40"/>
      <c r="AA942" s="40"/>
      <c r="AB942" s="40"/>
      <c r="AC942" s="40"/>
      <c r="AD942" s="40"/>
      <c r="AE942" s="40"/>
      <c r="AT942" s="18" t="s">
        <v>199</v>
      </c>
      <c r="AU942" s="18" t="s">
        <v>93</v>
      </c>
    </row>
    <row r="943" s="13" customFormat="1">
      <c r="A943" s="13"/>
      <c r="B943" s="251"/>
      <c r="C943" s="252"/>
      <c r="D943" s="242" t="s">
        <v>277</v>
      </c>
      <c r="E943" s="252"/>
      <c r="F943" s="253" t="s">
        <v>1625</v>
      </c>
      <c r="G943" s="252"/>
      <c r="H943" s="254">
        <v>60.145000000000003</v>
      </c>
      <c r="I943" s="255"/>
      <c r="J943" s="252"/>
      <c r="K943" s="252"/>
      <c r="L943" s="256"/>
      <c r="M943" s="257"/>
      <c r="N943" s="258"/>
      <c r="O943" s="258"/>
      <c r="P943" s="258"/>
      <c r="Q943" s="258"/>
      <c r="R943" s="258"/>
      <c r="S943" s="258"/>
      <c r="T943" s="259"/>
      <c r="U943" s="13"/>
      <c r="V943" s="13"/>
      <c r="W943" s="13"/>
      <c r="X943" s="13"/>
      <c r="Y943" s="13"/>
      <c r="Z943" s="13"/>
      <c r="AA943" s="13"/>
      <c r="AB943" s="13"/>
      <c r="AC943" s="13"/>
      <c r="AD943" s="13"/>
      <c r="AE943" s="13"/>
      <c r="AT943" s="260" t="s">
        <v>277</v>
      </c>
      <c r="AU943" s="260" t="s">
        <v>93</v>
      </c>
      <c r="AV943" s="13" t="s">
        <v>93</v>
      </c>
      <c r="AW943" s="13" t="s">
        <v>4</v>
      </c>
      <c r="AX943" s="13" t="s">
        <v>91</v>
      </c>
      <c r="AY943" s="260" t="s">
        <v>189</v>
      </c>
    </row>
    <row r="944" s="2" customFormat="1" ht="16.5" customHeight="1">
      <c r="A944" s="40"/>
      <c r="B944" s="41"/>
      <c r="C944" s="229" t="s">
        <v>1626</v>
      </c>
      <c r="D944" s="229" t="s">
        <v>192</v>
      </c>
      <c r="E944" s="230" t="s">
        <v>1627</v>
      </c>
      <c r="F944" s="231" t="s">
        <v>1628</v>
      </c>
      <c r="G944" s="232" t="s">
        <v>1020</v>
      </c>
      <c r="H944" s="308"/>
      <c r="I944" s="234"/>
      <c r="J944" s="235">
        <f>ROUND(I944*H944,2)</f>
        <v>0</v>
      </c>
      <c r="K944" s="231" t="s">
        <v>196</v>
      </c>
      <c r="L944" s="46"/>
      <c r="M944" s="236" t="s">
        <v>1</v>
      </c>
      <c r="N944" s="237" t="s">
        <v>48</v>
      </c>
      <c r="O944" s="93"/>
      <c r="P944" s="238">
        <f>O944*H944</f>
        <v>0</v>
      </c>
      <c r="Q944" s="238">
        <v>0</v>
      </c>
      <c r="R944" s="238">
        <f>Q944*H944</f>
        <v>0</v>
      </c>
      <c r="S944" s="238">
        <v>0</v>
      </c>
      <c r="T944" s="239">
        <f>S944*H944</f>
        <v>0</v>
      </c>
      <c r="U944" s="40"/>
      <c r="V944" s="40"/>
      <c r="W944" s="40"/>
      <c r="X944" s="40"/>
      <c r="Y944" s="40"/>
      <c r="Z944" s="40"/>
      <c r="AA944" s="40"/>
      <c r="AB944" s="40"/>
      <c r="AC944" s="40"/>
      <c r="AD944" s="40"/>
      <c r="AE944" s="40"/>
      <c r="AR944" s="240" t="s">
        <v>407</v>
      </c>
      <c r="AT944" s="240" t="s">
        <v>192</v>
      </c>
      <c r="AU944" s="240" t="s">
        <v>93</v>
      </c>
      <c r="AY944" s="18" t="s">
        <v>189</v>
      </c>
      <c r="BE944" s="241">
        <f>IF(N944="základní",J944,0)</f>
        <v>0</v>
      </c>
      <c r="BF944" s="241">
        <f>IF(N944="snížená",J944,0)</f>
        <v>0</v>
      </c>
      <c r="BG944" s="241">
        <f>IF(N944="zákl. přenesená",J944,0)</f>
        <v>0</v>
      </c>
      <c r="BH944" s="241">
        <f>IF(N944="sníž. přenesená",J944,0)</f>
        <v>0</v>
      </c>
      <c r="BI944" s="241">
        <f>IF(N944="nulová",J944,0)</f>
        <v>0</v>
      </c>
      <c r="BJ944" s="18" t="s">
        <v>91</v>
      </c>
      <c r="BK944" s="241">
        <f>ROUND(I944*H944,2)</f>
        <v>0</v>
      </c>
      <c r="BL944" s="18" t="s">
        <v>407</v>
      </c>
      <c r="BM944" s="240" t="s">
        <v>1629</v>
      </c>
    </row>
    <row r="945" s="12" customFormat="1" ht="22.8" customHeight="1">
      <c r="A945" s="12"/>
      <c r="B945" s="213"/>
      <c r="C945" s="214"/>
      <c r="D945" s="215" t="s">
        <v>82</v>
      </c>
      <c r="E945" s="227" t="s">
        <v>1630</v>
      </c>
      <c r="F945" s="227" t="s">
        <v>1631</v>
      </c>
      <c r="G945" s="214"/>
      <c r="H945" s="214"/>
      <c r="I945" s="217"/>
      <c r="J945" s="228">
        <f>BK945</f>
        <v>0</v>
      </c>
      <c r="K945" s="214"/>
      <c r="L945" s="219"/>
      <c r="M945" s="220"/>
      <c r="N945" s="221"/>
      <c r="O945" s="221"/>
      <c r="P945" s="222">
        <f>SUM(P946:P952)</f>
        <v>0</v>
      </c>
      <c r="Q945" s="221"/>
      <c r="R945" s="222">
        <f>SUM(R946:R952)</f>
        <v>0.25408000000000003</v>
      </c>
      <c r="S945" s="221"/>
      <c r="T945" s="223">
        <f>SUM(T946:T952)</f>
        <v>0</v>
      </c>
      <c r="U945" s="12"/>
      <c r="V945" s="12"/>
      <c r="W945" s="12"/>
      <c r="X945" s="12"/>
      <c r="Y945" s="12"/>
      <c r="Z945" s="12"/>
      <c r="AA945" s="12"/>
      <c r="AB945" s="12"/>
      <c r="AC945" s="12"/>
      <c r="AD945" s="12"/>
      <c r="AE945" s="12"/>
      <c r="AR945" s="224" t="s">
        <v>93</v>
      </c>
      <c r="AT945" s="225" t="s">
        <v>82</v>
      </c>
      <c r="AU945" s="225" t="s">
        <v>91</v>
      </c>
      <c r="AY945" s="224" t="s">
        <v>189</v>
      </c>
      <c r="BK945" s="226">
        <f>SUM(BK946:BK952)</f>
        <v>0</v>
      </c>
    </row>
    <row r="946" s="2" customFormat="1" ht="16.5" customHeight="1">
      <c r="A946" s="40"/>
      <c r="B946" s="41"/>
      <c r="C946" s="229" t="s">
        <v>1632</v>
      </c>
      <c r="D946" s="229" t="s">
        <v>192</v>
      </c>
      <c r="E946" s="230" t="s">
        <v>1633</v>
      </c>
      <c r="F946" s="231" t="s">
        <v>1634</v>
      </c>
      <c r="G946" s="232" t="s">
        <v>262</v>
      </c>
      <c r="H946" s="233">
        <v>79.400000000000006</v>
      </c>
      <c r="I946" s="234"/>
      <c r="J946" s="235">
        <f>ROUND(I946*H946,2)</f>
        <v>0</v>
      </c>
      <c r="K946" s="231" t="s">
        <v>303</v>
      </c>
      <c r="L946" s="46"/>
      <c r="M946" s="236" t="s">
        <v>1</v>
      </c>
      <c r="N946" s="237" t="s">
        <v>48</v>
      </c>
      <c r="O946" s="93"/>
      <c r="P946" s="238">
        <f>O946*H946</f>
        <v>0</v>
      </c>
      <c r="Q946" s="238">
        <v>0.0032000000000000002</v>
      </c>
      <c r="R946" s="238">
        <f>Q946*H946</f>
        <v>0.25408000000000003</v>
      </c>
      <c r="S946" s="238">
        <v>0</v>
      </c>
      <c r="T946" s="239">
        <f>S946*H946</f>
        <v>0</v>
      </c>
      <c r="U946" s="40"/>
      <c r="V946" s="40"/>
      <c r="W946" s="40"/>
      <c r="X946" s="40"/>
      <c r="Y946" s="40"/>
      <c r="Z946" s="40"/>
      <c r="AA946" s="40"/>
      <c r="AB946" s="40"/>
      <c r="AC946" s="40"/>
      <c r="AD946" s="40"/>
      <c r="AE946" s="40"/>
      <c r="AR946" s="240" t="s">
        <v>407</v>
      </c>
      <c r="AT946" s="240" t="s">
        <v>192</v>
      </c>
      <c r="AU946" s="240" t="s">
        <v>93</v>
      </c>
      <c r="AY946" s="18" t="s">
        <v>189</v>
      </c>
      <c r="BE946" s="241">
        <f>IF(N946="základní",J946,0)</f>
        <v>0</v>
      </c>
      <c r="BF946" s="241">
        <f>IF(N946="snížená",J946,0)</f>
        <v>0</v>
      </c>
      <c r="BG946" s="241">
        <f>IF(N946="zákl. přenesená",J946,0)</f>
        <v>0</v>
      </c>
      <c r="BH946" s="241">
        <f>IF(N946="sníž. přenesená",J946,0)</f>
        <v>0</v>
      </c>
      <c r="BI946" s="241">
        <f>IF(N946="nulová",J946,0)</f>
        <v>0</v>
      </c>
      <c r="BJ946" s="18" t="s">
        <v>91</v>
      </c>
      <c r="BK946" s="241">
        <f>ROUND(I946*H946,2)</f>
        <v>0</v>
      </c>
      <c r="BL946" s="18" t="s">
        <v>407</v>
      </c>
      <c r="BM946" s="240" t="s">
        <v>1635</v>
      </c>
    </row>
    <row r="947" s="2" customFormat="1">
      <c r="A947" s="40"/>
      <c r="B947" s="41"/>
      <c r="C947" s="42"/>
      <c r="D947" s="242" t="s">
        <v>199</v>
      </c>
      <c r="E947" s="42"/>
      <c r="F947" s="243" t="s">
        <v>1636</v>
      </c>
      <c r="G947" s="42"/>
      <c r="H947" s="42"/>
      <c r="I947" s="244"/>
      <c r="J947" s="42"/>
      <c r="K947" s="42"/>
      <c r="L947" s="46"/>
      <c r="M947" s="245"/>
      <c r="N947" s="246"/>
      <c r="O947" s="93"/>
      <c r="P947" s="93"/>
      <c r="Q947" s="93"/>
      <c r="R947" s="93"/>
      <c r="S947" s="93"/>
      <c r="T947" s="94"/>
      <c r="U947" s="40"/>
      <c r="V947" s="40"/>
      <c r="W947" s="40"/>
      <c r="X947" s="40"/>
      <c r="Y947" s="40"/>
      <c r="Z947" s="40"/>
      <c r="AA947" s="40"/>
      <c r="AB947" s="40"/>
      <c r="AC947" s="40"/>
      <c r="AD947" s="40"/>
      <c r="AE947" s="40"/>
      <c r="AT947" s="18" t="s">
        <v>199</v>
      </c>
      <c r="AU947" s="18" t="s">
        <v>93</v>
      </c>
    </row>
    <row r="948" s="14" customFormat="1">
      <c r="A948" s="14"/>
      <c r="B948" s="265"/>
      <c r="C948" s="266"/>
      <c r="D948" s="242" t="s">
        <v>277</v>
      </c>
      <c r="E948" s="267" t="s">
        <v>1</v>
      </c>
      <c r="F948" s="268" t="s">
        <v>880</v>
      </c>
      <c r="G948" s="266"/>
      <c r="H948" s="267" t="s">
        <v>1</v>
      </c>
      <c r="I948" s="269"/>
      <c r="J948" s="266"/>
      <c r="K948" s="266"/>
      <c r="L948" s="270"/>
      <c r="M948" s="271"/>
      <c r="N948" s="272"/>
      <c r="O948" s="272"/>
      <c r="P948" s="272"/>
      <c r="Q948" s="272"/>
      <c r="R948" s="272"/>
      <c r="S948" s="272"/>
      <c r="T948" s="273"/>
      <c r="U948" s="14"/>
      <c r="V948" s="14"/>
      <c r="W948" s="14"/>
      <c r="X948" s="14"/>
      <c r="Y948" s="14"/>
      <c r="Z948" s="14"/>
      <c r="AA948" s="14"/>
      <c r="AB948" s="14"/>
      <c r="AC948" s="14"/>
      <c r="AD948" s="14"/>
      <c r="AE948" s="14"/>
      <c r="AT948" s="274" t="s">
        <v>277</v>
      </c>
      <c r="AU948" s="274" t="s">
        <v>93</v>
      </c>
      <c r="AV948" s="14" t="s">
        <v>91</v>
      </c>
      <c r="AW948" s="14" t="s">
        <v>38</v>
      </c>
      <c r="AX948" s="14" t="s">
        <v>83</v>
      </c>
      <c r="AY948" s="274" t="s">
        <v>189</v>
      </c>
    </row>
    <row r="949" s="13" customFormat="1">
      <c r="A949" s="13"/>
      <c r="B949" s="251"/>
      <c r="C949" s="252"/>
      <c r="D949" s="242" t="s">
        <v>277</v>
      </c>
      <c r="E949" s="275" t="s">
        <v>1</v>
      </c>
      <c r="F949" s="253" t="s">
        <v>1637</v>
      </c>
      <c r="G949" s="252"/>
      <c r="H949" s="254">
        <v>5.5999999999999996</v>
      </c>
      <c r="I949" s="255"/>
      <c r="J949" s="252"/>
      <c r="K949" s="252"/>
      <c r="L949" s="256"/>
      <c r="M949" s="257"/>
      <c r="N949" s="258"/>
      <c r="O949" s="258"/>
      <c r="P949" s="258"/>
      <c r="Q949" s="258"/>
      <c r="R949" s="258"/>
      <c r="S949" s="258"/>
      <c r="T949" s="259"/>
      <c r="U949" s="13"/>
      <c r="V949" s="13"/>
      <c r="W949" s="13"/>
      <c r="X949" s="13"/>
      <c r="Y949" s="13"/>
      <c r="Z949" s="13"/>
      <c r="AA949" s="13"/>
      <c r="AB949" s="13"/>
      <c r="AC949" s="13"/>
      <c r="AD949" s="13"/>
      <c r="AE949" s="13"/>
      <c r="AT949" s="260" t="s">
        <v>277</v>
      </c>
      <c r="AU949" s="260" t="s">
        <v>93</v>
      </c>
      <c r="AV949" s="13" t="s">
        <v>93</v>
      </c>
      <c r="AW949" s="13" t="s">
        <v>38</v>
      </c>
      <c r="AX949" s="13" t="s">
        <v>83</v>
      </c>
      <c r="AY949" s="260" t="s">
        <v>189</v>
      </c>
    </row>
    <row r="950" s="13" customFormat="1">
      <c r="A950" s="13"/>
      <c r="B950" s="251"/>
      <c r="C950" s="252"/>
      <c r="D950" s="242" t="s">
        <v>277</v>
      </c>
      <c r="E950" s="275" t="s">
        <v>1</v>
      </c>
      <c r="F950" s="253" t="s">
        <v>1638</v>
      </c>
      <c r="G950" s="252"/>
      <c r="H950" s="254">
        <v>73.799999999999997</v>
      </c>
      <c r="I950" s="255"/>
      <c r="J950" s="252"/>
      <c r="K950" s="252"/>
      <c r="L950" s="256"/>
      <c r="M950" s="257"/>
      <c r="N950" s="258"/>
      <c r="O950" s="258"/>
      <c r="P950" s="258"/>
      <c r="Q950" s="258"/>
      <c r="R950" s="258"/>
      <c r="S950" s="258"/>
      <c r="T950" s="259"/>
      <c r="U950" s="13"/>
      <c r="V950" s="13"/>
      <c r="W950" s="13"/>
      <c r="X950" s="13"/>
      <c r="Y950" s="13"/>
      <c r="Z950" s="13"/>
      <c r="AA950" s="13"/>
      <c r="AB950" s="13"/>
      <c r="AC950" s="13"/>
      <c r="AD950" s="13"/>
      <c r="AE950" s="13"/>
      <c r="AT950" s="260" t="s">
        <v>277</v>
      </c>
      <c r="AU950" s="260" t="s">
        <v>93</v>
      </c>
      <c r="AV950" s="13" t="s">
        <v>93</v>
      </c>
      <c r="AW950" s="13" t="s">
        <v>38</v>
      </c>
      <c r="AX950" s="13" t="s">
        <v>83</v>
      </c>
      <c r="AY950" s="260" t="s">
        <v>189</v>
      </c>
    </row>
    <row r="951" s="15" customFormat="1">
      <c r="A951" s="15"/>
      <c r="B951" s="276"/>
      <c r="C951" s="277"/>
      <c r="D951" s="242" t="s">
        <v>277</v>
      </c>
      <c r="E951" s="278" t="s">
        <v>1</v>
      </c>
      <c r="F951" s="279" t="s">
        <v>354</v>
      </c>
      <c r="G951" s="277"/>
      <c r="H951" s="280">
        <v>79.400000000000006</v>
      </c>
      <c r="I951" s="281"/>
      <c r="J951" s="277"/>
      <c r="K951" s="277"/>
      <c r="L951" s="282"/>
      <c r="M951" s="283"/>
      <c r="N951" s="284"/>
      <c r="O951" s="284"/>
      <c r="P951" s="284"/>
      <c r="Q951" s="284"/>
      <c r="R951" s="284"/>
      <c r="S951" s="284"/>
      <c r="T951" s="285"/>
      <c r="U951" s="15"/>
      <c r="V951" s="15"/>
      <c r="W951" s="15"/>
      <c r="X951" s="15"/>
      <c r="Y951" s="15"/>
      <c r="Z951" s="15"/>
      <c r="AA951" s="15"/>
      <c r="AB951" s="15"/>
      <c r="AC951" s="15"/>
      <c r="AD951" s="15"/>
      <c r="AE951" s="15"/>
      <c r="AT951" s="286" t="s">
        <v>277</v>
      </c>
      <c r="AU951" s="286" t="s">
        <v>93</v>
      </c>
      <c r="AV951" s="15" t="s">
        <v>211</v>
      </c>
      <c r="AW951" s="15" t="s">
        <v>38</v>
      </c>
      <c r="AX951" s="15" t="s">
        <v>91</v>
      </c>
      <c r="AY951" s="286" t="s">
        <v>189</v>
      </c>
    </row>
    <row r="952" s="2" customFormat="1" ht="16.5" customHeight="1">
      <c r="A952" s="40"/>
      <c r="B952" s="41"/>
      <c r="C952" s="229" t="s">
        <v>1639</v>
      </c>
      <c r="D952" s="229" t="s">
        <v>192</v>
      </c>
      <c r="E952" s="230" t="s">
        <v>1640</v>
      </c>
      <c r="F952" s="231" t="s">
        <v>1641</v>
      </c>
      <c r="G952" s="232" t="s">
        <v>1020</v>
      </c>
      <c r="H952" s="308"/>
      <c r="I952" s="234"/>
      <c r="J952" s="235">
        <f>ROUND(I952*H952,2)</f>
        <v>0</v>
      </c>
      <c r="K952" s="231" t="s">
        <v>196</v>
      </c>
      <c r="L952" s="46"/>
      <c r="M952" s="236" t="s">
        <v>1</v>
      </c>
      <c r="N952" s="237" t="s">
        <v>48</v>
      </c>
      <c r="O952" s="93"/>
      <c r="P952" s="238">
        <f>O952*H952</f>
        <v>0</v>
      </c>
      <c r="Q952" s="238">
        <v>0</v>
      </c>
      <c r="R952" s="238">
        <f>Q952*H952</f>
        <v>0</v>
      </c>
      <c r="S952" s="238">
        <v>0</v>
      </c>
      <c r="T952" s="239">
        <f>S952*H952</f>
        <v>0</v>
      </c>
      <c r="U952" s="40"/>
      <c r="V952" s="40"/>
      <c r="W952" s="40"/>
      <c r="X952" s="40"/>
      <c r="Y952" s="40"/>
      <c r="Z952" s="40"/>
      <c r="AA952" s="40"/>
      <c r="AB952" s="40"/>
      <c r="AC952" s="40"/>
      <c r="AD952" s="40"/>
      <c r="AE952" s="40"/>
      <c r="AR952" s="240" t="s">
        <v>407</v>
      </c>
      <c r="AT952" s="240" t="s">
        <v>192</v>
      </c>
      <c r="AU952" s="240" t="s">
        <v>93</v>
      </c>
      <c r="AY952" s="18" t="s">
        <v>189</v>
      </c>
      <c r="BE952" s="241">
        <f>IF(N952="základní",J952,0)</f>
        <v>0</v>
      </c>
      <c r="BF952" s="241">
        <f>IF(N952="snížená",J952,0)</f>
        <v>0</v>
      </c>
      <c r="BG952" s="241">
        <f>IF(N952="zákl. přenesená",J952,0)</f>
        <v>0</v>
      </c>
      <c r="BH952" s="241">
        <f>IF(N952="sníž. přenesená",J952,0)</f>
        <v>0</v>
      </c>
      <c r="BI952" s="241">
        <f>IF(N952="nulová",J952,0)</f>
        <v>0</v>
      </c>
      <c r="BJ952" s="18" t="s">
        <v>91</v>
      </c>
      <c r="BK952" s="241">
        <f>ROUND(I952*H952,2)</f>
        <v>0</v>
      </c>
      <c r="BL952" s="18" t="s">
        <v>407</v>
      </c>
      <c r="BM952" s="240" t="s">
        <v>1642</v>
      </c>
    </row>
    <row r="953" s="12" customFormat="1" ht="22.8" customHeight="1">
      <c r="A953" s="12"/>
      <c r="B953" s="213"/>
      <c r="C953" s="214"/>
      <c r="D953" s="215" t="s">
        <v>82</v>
      </c>
      <c r="E953" s="227" t="s">
        <v>1643</v>
      </c>
      <c r="F953" s="227" t="s">
        <v>1644</v>
      </c>
      <c r="G953" s="214"/>
      <c r="H953" s="214"/>
      <c r="I953" s="217"/>
      <c r="J953" s="228">
        <f>BK953</f>
        <v>0</v>
      </c>
      <c r="K953" s="214"/>
      <c r="L953" s="219"/>
      <c r="M953" s="220"/>
      <c r="N953" s="221"/>
      <c r="O953" s="221"/>
      <c r="P953" s="222">
        <f>SUM(P954:P969)</f>
        <v>0</v>
      </c>
      <c r="Q953" s="221"/>
      <c r="R953" s="222">
        <f>SUM(R954:R969)</f>
        <v>5.9611096999999997</v>
      </c>
      <c r="S953" s="221"/>
      <c r="T953" s="223">
        <f>SUM(T954:T969)</f>
        <v>0</v>
      </c>
      <c r="U953" s="12"/>
      <c r="V953" s="12"/>
      <c r="W953" s="12"/>
      <c r="X953" s="12"/>
      <c r="Y953" s="12"/>
      <c r="Z953" s="12"/>
      <c r="AA953" s="12"/>
      <c r="AB953" s="12"/>
      <c r="AC953" s="12"/>
      <c r="AD953" s="12"/>
      <c r="AE953" s="12"/>
      <c r="AR953" s="224" t="s">
        <v>93</v>
      </c>
      <c r="AT953" s="225" t="s">
        <v>82</v>
      </c>
      <c r="AU953" s="225" t="s">
        <v>91</v>
      </c>
      <c r="AY953" s="224" t="s">
        <v>189</v>
      </c>
      <c r="BK953" s="226">
        <f>SUM(BK954:BK969)</f>
        <v>0</v>
      </c>
    </row>
    <row r="954" s="2" customFormat="1" ht="16.5" customHeight="1">
      <c r="A954" s="40"/>
      <c r="B954" s="41"/>
      <c r="C954" s="229" t="s">
        <v>1645</v>
      </c>
      <c r="D954" s="229" t="s">
        <v>192</v>
      </c>
      <c r="E954" s="230" t="s">
        <v>1646</v>
      </c>
      <c r="F954" s="231" t="s">
        <v>1647</v>
      </c>
      <c r="G954" s="232" t="s">
        <v>262</v>
      </c>
      <c r="H954" s="233">
        <v>297.11000000000001</v>
      </c>
      <c r="I954" s="234"/>
      <c r="J954" s="235">
        <f>ROUND(I954*H954,2)</f>
        <v>0</v>
      </c>
      <c r="K954" s="231" t="s">
        <v>196</v>
      </c>
      <c r="L954" s="46"/>
      <c r="M954" s="236" t="s">
        <v>1</v>
      </c>
      <c r="N954" s="237" t="s">
        <v>48</v>
      </c>
      <c r="O954" s="93"/>
      <c r="P954" s="238">
        <f>O954*H954</f>
        <v>0</v>
      </c>
      <c r="Q954" s="238">
        <v>0.00029999999999999997</v>
      </c>
      <c r="R954" s="238">
        <f>Q954*H954</f>
        <v>0.08913299999999999</v>
      </c>
      <c r="S954" s="238">
        <v>0</v>
      </c>
      <c r="T954" s="239">
        <f>S954*H954</f>
        <v>0</v>
      </c>
      <c r="U954" s="40"/>
      <c r="V954" s="40"/>
      <c r="W954" s="40"/>
      <c r="X954" s="40"/>
      <c r="Y954" s="40"/>
      <c r="Z954" s="40"/>
      <c r="AA954" s="40"/>
      <c r="AB954" s="40"/>
      <c r="AC954" s="40"/>
      <c r="AD954" s="40"/>
      <c r="AE954" s="40"/>
      <c r="AR954" s="240" t="s">
        <v>407</v>
      </c>
      <c r="AT954" s="240" t="s">
        <v>192</v>
      </c>
      <c r="AU954" s="240" t="s">
        <v>93</v>
      </c>
      <c r="AY954" s="18" t="s">
        <v>189</v>
      </c>
      <c r="BE954" s="241">
        <f>IF(N954="základní",J954,0)</f>
        <v>0</v>
      </c>
      <c r="BF954" s="241">
        <f>IF(N954="snížená",J954,0)</f>
        <v>0</v>
      </c>
      <c r="BG954" s="241">
        <f>IF(N954="zákl. přenesená",J954,0)</f>
        <v>0</v>
      </c>
      <c r="BH954" s="241">
        <f>IF(N954="sníž. přenesená",J954,0)</f>
        <v>0</v>
      </c>
      <c r="BI954" s="241">
        <f>IF(N954="nulová",J954,0)</f>
        <v>0</v>
      </c>
      <c r="BJ954" s="18" t="s">
        <v>91</v>
      </c>
      <c r="BK954" s="241">
        <f>ROUND(I954*H954,2)</f>
        <v>0</v>
      </c>
      <c r="BL954" s="18" t="s">
        <v>407</v>
      </c>
      <c r="BM954" s="240" t="s">
        <v>1648</v>
      </c>
    </row>
    <row r="955" s="2" customFormat="1" ht="16.5" customHeight="1">
      <c r="A955" s="40"/>
      <c r="B955" s="41"/>
      <c r="C955" s="229" t="s">
        <v>1649</v>
      </c>
      <c r="D955" s="229" t="s">
        <v>192</v>
      </c>
      <c r="E955" s="230" t="s">
        <v>1650</v>
      </c>
      <c r="F955" s="231" t="s">
        <v>1651</v>
      </c>
      <c r="G955" s="232" t="s">
        <v>262</v>
      </c>
      <c r="H955" s="233">
        <v>297.11000000000001</v>
      </c>
      <c r="I955" s="234"/>
      <c r="J955" s="235">
        <f>ROUND(I955*H955,2)</f>
        <v>0</v>
      </c>
      <c r="K955" s="231" t="s">
        <v>196</v>
      </c>
      <c r="L955" s="46"/>
      <c r="M955" s="236" t="s">
        <v>1</v>
      </c>
      <c r="N955" s="237" t="s">
        <v>48</v>
      </c>
      <c r="O955" s="93"/>
      <c r="P955" s="238">
        <f>O955*H955</f>
        <v>0</v>
      </c>
      <c r="Q955" s="238">
        <v>0.00050000000000000001</v>
      </c>
      <c r="R955" s="238">
        <f>Q955*H955</f>
        <v>0.14855500000000002</v>
      </c>
      <c r="S955" s="238">
        <v>0</v>
      </c>
      <c r="T955" s="239">
        <f>S955*H955</f>
        <v>0</v>
      </c>
      <c r="U955" s="40"/>
      <c r="V955" s="40"/>
      <c r="W955" s="40"/>
      <c r="X955" s="40"/>
      <c r="Y955" s="40"/>
      <c r="Z955" s="40"/>
      <c r="AA955" s="40"/>
      <c r="AB955" s="40"/>
      <c r="AC955" s="40"/>
      <c r="AD955" s="40"/>
      <c r="AE955" s="40"/>
      <c r="AR955" s="240" t="s">
        <v>407</v>
      </c>
      <c r="AT955" s="240" t="s">
        <v>192</v>
      </c>
      <c r="AU955" s="240" t="s">
        <v>93</v>
      </c>
      <c r="AY955" s="18" t="s">
        <v>189</v>
      </c>
      <c r="BE955" s="241">
        <f>IF(N955="základní",J955,0)</f>
        <v>0</v>
      </c>
      <c r="BF955" s="241">
        <f>IF(N955="snížená",J955,0)</f>
        <v>0</v>
      </c>
      <c r="BG955" s="241">
        <f>IF(N955="zákl. přenesená",J955,0)</f>
        <v>0</v>
      </c>
      <c r="BH955" s="241">
        <f>IF(N955="sníž. přenesená",J955,0)</f>
        <v>0</v>
      </c>
      <c r="BI955" s="241">
        <f>IF(N955="nulová",J955,0)</f>
        <v>0</v>
      </c>
      <c r="BJ955" s="18" t="s">
        <v>91</v>
      </c>
      <c r="BK955" s="241">
        <f>ROUND(I955*H955,2)</f>
        <v>0</v>
      </c>
      <c r="BL955" s="18" t="s">
        <v>407</v>
      </c>
      <c r="BM955" s="240" t="s">
        <v>1652</v>
      </c>
    </row>
    <row r="956" s="2" customFormat="1" ht="16.5" customHeight="1">
      <c r="A956" s="40"/>
      <c r="B956" s="41"/>
      <c r="C956" s="229" t="s">
        <v>1653</v>
      </c>
      <c r="D956" s="229" t="s">
        <v>192</v>
      </c>
      <c r="E956" s="230" t="s">
        <v>1654</v>
      </c>
      <c r="F956" s="231" t="s">
        <v>1655</v>
      </c>
      <c r="G956" s="232" t="s">
        <v>289</v>
      </c>
      <c r="H956" s="233">
        <v>162.43000000000001</v>
      </c>
      <c r="I956" s="234"/>
      <c r="J956" s="235">
        <f>ROUND(I956*H956,2)</f>
        <v>0</v>
      </c>
      <c r="K956" s="231" t="s">
        <v>196</v>
      </c>
      <c r="L956" s="46"/>
      <c r="M956" s="236" t="s">
        <v>1</v>
      </c>
      <c r="N956" s="237" t="s">
        <v>48</v>
      </c>
      <c r="O956" s="93"/>
      <c r="P956" s="238">
        <f>O956*H956</f>
        <v>0</v>
      </c>
      <c r="Q956" s="238">
        <v>0.00032000000000000003</v>
      </c>
      <c r="R956" s="238">
        <f>Q956*H956</f>
        <v>0.051977600000000006</v>
      </c>
      <c r="S956" s="238">
        <v>0</v>
      </c>
      <c r="T956" s="239">
        <f>S956*H956</f>
        <v>0</v>
      </c>
      <c r="U956" s="40"/>
      <c r="V956" s="40"/>
      <c r="W956" s="40"/>
      <c r="X956" s="40"/>
      <c r="Y956" s="40"/>
      <c r="Z956" s="40"/>
      <c r="AA956" s="40"/>
      <c r="AB956" s="40"/>
      <c r="AC956" s="40"/>
      <c r="AD956" s="40"/>
      <c r="AE956" s="40"/>
      <c r="AR956" s="240" t="s">
        <v>407</v>
      </c>
      <c r="AT956" s="240" t="s">
        <v>192</v>
      </c>
      <c r="AU956" s="240" t="s">
        <v>93</v>
      </c>
      <c r="AY956" s="18" t="s">
        <v>189</v>
      </c>
      <c r="BE956" s="241">
        <f>IF(N956="základní",J956,0)</f>
        <v>0</v>
      </c>
      <c r="BF956" s="241">
        <f>IF(N956="snížená",J956,0)</f>
        <v>0</v>
      </c>
      <c r="BG956" s="241">
        <f>IF(N956="zákl. přenesená",J956,0)</f>
        <v>0</v>
      </c>
      <c r="BH956" s="241">
        <f>IF(N956="sníž. přenesená",J956,0)</f>
        <v>0</v>
      </c>
      <c r="BI956" s="241">
        <f>IF(N956="nulová",J956,0)</f>
        <v>0</v>
      </c>
      <c r="BJ956" s="18" t="s">
        <v>91</v>
      </c>
      <c r="BK956" s="241">
        <f>ROUND(I956*H956,2)</f>
        <v>0</v>
      </c>
      <c r="BL956" s="18" t="s">
        <v>407</v>
      </c>
      <c r="BM956" s="240" t="s">
        <v>1656</v>
      </c>
    </row>
    <row r="957" s="2" customFormat="1" ht="16.5" customHeight="1">
      <c r="A957" s="40"/>
      <c r="B957" s="41"/>
      <c r="C957" s="229" t="s">
        <v>1657</v>
      </c>
      <c r="D957" s="229" t="s">
        <v>192</v>
      </c>
      <c r="E957" s="230" t="s">
        <v>1658</v>
      </c>
      <c r="F957" s="231" t="s">
        <v>1659</v>
      </c>
      <c r="G957" s="232" t="s">
        <v>262</v>
      </c>
      <c r="H957" s="233">
        <v>297.11000000000001</v>
      </c>
      <c r="I957" s="234"/>
      <c r="J957" s="235">
        <f>ROUND(I957*H957,2)</f>
        <v>0</v>
      </c>
      <c r="K957" s="231" t="s">
        <v>196</v>
      </c>
      <c r="L957" s="46"/>
      <c r="M957" s="236" t="s">
        <v>1</v>
      </c>
      <c r="N957" s="237" t="s">
        <v>48</v>
      </c>
      <c r="O957" s="93"/>
      <c r="P957" s="238">
        <f>O957*H957</f>
        <v>0</v>
      </c>
      <c r="Q957" s="238">
        <v>0.0051999999999999998</v>
      </c>
      <c r="R957" s="238">
        <f>Q957*H957</f>
        <v>1.544972</v>
      </c>
      <c r="S957" s="238">
        <v>0</v>
      </c>
      <c r="T957" s="239">
        <f>S957*H957</f>
        <v>0</v>
      </c>
      <c r="U957" s="40"/>
      <c r="V957" s="40"/>
      <c r="W957" s="40"/>
      <c r="X957" s="40"/>
      <c r="Y957" s="40"/>
      <c r="Z957" s="40"/>
      <c r="AA957" s="40"/>
      <c r="AB957" s="40"/>
      <c r="AC957" s="40"/>
      <c r="AD957" s="40"/>
      <c r="AE957" s="40"/>
      <c r="AR957" s="240" t="s">
        <v>407</v>
      </c>
      <c r="AT957" s="240" t="s">
        <v>192</v>
      </c>
      <c r="AU957" s="240" t="s">
        <v>93</v>
      </c>
      <c r="AY957" s="18" t="s">
        <v>189</v>
      </c>
      <c r="BE957" s="241">
        <f>IF(N957="základní",J957,0)</f>
        <v>0</v>
      </c>
      <c r="BF957" s="241">
        <f>IF(N957="snížená",J957,0)</f>
        <v>0</v>
      </c>
      <c r="BG957" s="241">
        <f>IF(N957="zákl. přenesená",J957,0)</f>
        <v>0</v>
      </c>
      <c r="BH957" s="241">
        <f>IF(N957="sníž. přenesená",J957,0)</f>
        <v>0</v>
      </c>
      <c r="BI957" s="241">
        <f>IF(N957="nulová",J957,0)</f>
        <v>0</v>
      </c>
      <c r="BJ957" s="18" t="s">
        <v>91</v>
      </c>
      <c r="BK957" s="241">
        <f>ROUND(I957*H957,2)</f>
        <v>0</v>
      </c>
      <c r="BL957" s="18" t="s">
        <v>407</v>
      </c>
      <c r="BM957" s="240" t="s">
        <v>1660</v>
      </c>
    </row>
    <row r="958" s="2" customFormat="1">
      <c r="A958" s="40"/>
      <c r="B958" s="41"/>
      <c r="C958" s="42"/>
      <c r="D958" s="242" t="s">
        <v>199</v>
      </c>
      <c r="E958" s="42"/>
      <c r="F958" s="243" t="s">
        <v>1661</v>
      </c>
      <c r="G958" s="42"/>
      <c r="H958" s="42"/>
      <c r="I958" s="244"/>
      <c r="J958" s="42"/>
      <c r="K958" s="42"/>
      <c r="L958" s="46"/>
      <c r="M958" s="245"/>
      <c r="N958" s="246"/>
      <c r="O958" s="93"/>
      <c r="P958" s="93"/>
      <c r="Q958" s="93"/>
      <c r="R958" s="93"/>
      <c r="S958" s="93"/>
      <c r="T958" s="94"/>
      <c r="U958" s="40"/>
      <c r="V958" s="40"/>
      <c r="W958" s="40"/>
      <c r="X958" s="40"/>
      <c r="Y958" s="40"/>
      <c r="Z958" s="40"/>
      <c r="AA958" s="40"/>
      <c r="AB958" s="40"/>
      <c r="AC958" s="40"/>
      <c r="AD958" s="40"/>
      <c r="AE958" s="40"/>
      <c r="AT958" s="18" t="s">
        <v>199</v>
      </c>
      <c r="AU958" s="18" t="s">
        <v>93</v>
      </c>
    </row>
    <row r="959" s="14" customFormat="1">
      <c r="A959" s="14"/>
      <c r="B959" s="265"/>
      <c r="C959" s="266"/>
      <c r="D959" s="242" t="s">
        <v>277</v>
      </c>
      <c r="E959" s="267" t="s">
        <v>1</v>
      </c>
      <c r="F959" s="268" t="s">
        <v>482</v>
      </c>
      <c r="G959" s="266"/>
      <c r="H959" s="267" t="s">
        <v>1</v>
      </c>
      <c r="I959" s="269"/>
      <c r="J959" s="266"/>
      <c r="K959" s="266"/>
      <c r="L959" s="270"/>
      <c r="M959" s="271"/>
      <c r="N959" s="272"/>
      <c r="O959" s="272"/>
      <c r="P959" s="272"/>
      <c r="Q959" s="272"/>
      <c r="R959" s="272"/>
      <c r="S959" s="272"/>
      <c r="T959" s="273"/>
      <c r="U959" s="14"/>
      <c r="V959" s="14"/>
      <c r="W959" s="14"/>
      <c r="X959" s="14"/>
      <c r="Y959" s="14"/>
      <c r="Z959" s="14"/>
      <c r="AA959" s="14"/>
      <c r="AB959" s="14"/>
      <c r="AC959" s="14"/>
      <c r="AD959" s="14"/>
      <c r="AE959" s="14"/>
      <c r="AT959" s="274" t="s">
        <v>277</v>
      </c>
      <c r="AU959" s="274" t="s">
        <v>93</v>
      </c>
      <c r="AV959" s="14" t="s">
        <v>91</v>
      </c>
      <c r="AW959" s="14" t="s">
        <v>38</v>
      </c>
      <c r="AX959" s="14" t="s">
        <v>83</v>
      </c>
      <c r="AY959" s="274" t="s">
        <v>189</v>
      </c>
    </row>
    <row r="960" s="13" customFormat="1">
      <c r="A960" s="13"/>
      <c r="B960" s="251"/>
      <c r="C960" s="252"/>
      <c r="D960" s="242" t="s">
        <v>277</v>
      </c>
      <c r="E960" s="275" t="s">
        <v>1</v>
      </c>
      <c r="F960" s="253" t="s">
        <v>1662</v>
      </c>
      <c r="G960" s="252"/>
      <c r="H960" s="254">
        <v>297.11000000000001</v>
      </c>
      <c r="I960" s="255"/>
      <c r="J960" s="252"/>
      <c r="K960" s="252"/>
      <c r="L960" s="256"/>
      <c r="M960" s="257"/>
      <c r="N960" s="258"/>
      <c r="O960" s="258"/>
      <c r="P960" s="258"/>
      <c r="Q960" s="258"/>
      <c r="R960" s="258"/>
      <c r="S960" s="258"/>
      <c r="T960" s="259"/>
      <c r="U960" s="13"/>
      <c r="V960" s="13"/>
      <c r="W960" s="13"/>
      <c r="X960" s="13"/>
      <c r="Y960" s="13"/>
      <c r="Z960" s="13"/>
      <c r="AA960" s="13"/>
      <c r="AB960" s="13"/>
      <c r="AC960" s="13"/>
      <c r="AD960" s="13"/>
      <c r="AE960" s="13"/>
      <c r="AT960" s="260" t="s">
        <v>277</v>
      </c>
      <c r="AU960" s="260" t="s">
        <v>93</v>
      </c>
      <c r="AV960" s="13" t="s">
        <v>93</v>
      </c>
      <c r="AW960" s="13" t="s">
        <v>38</v>
      </c>
      <c r="AX960" s="13" t="s">
        <v>83</v>
      </c>
      <c r="AY960" s="260" t="s">
        <v>189</v>
      </c>
    </row>
    <row r="961" s="15" customFormat="1">
      <c r="A961" s="15"/>
      <c r="B961" s="276"/>
      <c r="C961" s="277"/>
      <c r="D961" s="242" t="s">
        <v>277</v>
      </c>
      <c r="E961" s="278" t="s">
        <v>1</v>
      </c>
      <c r="F961" s="279" t="s">
        <v>354</v>
      </c>
      <c r="G961" s="277"/>
      <c r="H961" s="280">
        <v>297.11000000000001</v>
      </c>
      <c r="I961" s="281"/>
      <c r="J961" s="277"/>
      <c r="K961" s="277"/>
      <c r="L961" s="282"/>
      <c r="M961" s="283"/>
      <c r="N961" s="284"/>
      <c r="O961" s="284"/>
      <c r="P961" s="284"/>
      <c r="Q961" s="284"/>
      <c r="R961" s="284"/>
      <c r="S961" s="284"/>
      <c r="T961" s="285"/>
      <c r="U961" s="15"/>
      <c r="V961" s="15"/>
      <c r="W961" s="15"/>
      <c r="X961" s="15"/>
      <c r="Y961" s="15"/>
      <c r="Z961" s="15"/>
      <c r="AA961" s="15"/>
      <c r="AB961" s="15"/>
      <c r="AC961" s="15"/>
      <c r="AD961" s="15"/>
      <c r="AE961" s="15"/>
      <c r="AT961" s="286" t="s">
        <v>277</v>
      </c>
      <c r="AU961" s="286" t="s">
        <v>93</v>
      </c>
      <c r="AV961" s="15" t="s">
        <v>211</v>
      </c>
      <c r="AW961" s="15" t="s">
        <v>38</v>
      </c>
      <c r="AX961" s="15" t="s">
        <v>91</v>
      </c>
      <c r="AY961" s="286" t="s">
        <v>189</v>
      </c>
    </row>
    <row r="962" s="2" customFormat="1" ht="16.5" customHeight="1">
      <c r="A962" s="40"/>
      <c r="B962" s="41"/>
      <c r="C962" s="287" t="s">
        <v>1663</v>
      </c>
      <c r="D962" s="287" t="s">
        <v>363</v>
      </c>
      <c r="E962" s="288" t="s">
        <v>1664</v>
      </c>
      <c r="F962" s="289" t="s">
        <v>1665</v>
      </c>
      <c r="G962" s="290" t="s">
        <v>262</v>
      </c>
      <c r="H962" s="291">
        <v>326.82100000000003</v>
      </c>
      <c r="I962" s="292"/>
      <c r="J962" s="293">
        <f>ROUND(I962*H962,2)</f>
        <v>0</v>
      </c>
      <c r="K962" s="289" t="s">
        <v>303</v>
      </c>
      <c r="L962" s="294"/>
      <c r="M962" s="295" t="s">
        <v>1</v>
      </c>
      <c r="N962" s="296" t="s">
        <v>48</v>
      </c>
      <c r="O962" s="93"/>
      <c r="P962" s="238">
        <f>O962*H962</f>
        <v>0</v>
      </c>
      <c r="Q962" s="238">
        <v>0.0126</v>
      </c>
      <c r="R962" s="238">
        <f>Q962*H962</f>
        <v>4.1179446000000004</v>
      </c>
      <c r="S962" s="238">
        <v>0</v>
      </c>
      <c r="T962" s="239">
        <f>S962*H962</f>
        <v>0</v>
      </c>
      <c r="U962" s="40"/>
      <c r="V962" s="40"/>
      <c r="W962" s="40"/>
      <c r="X962" s="40"/>
      <c r="Y962" s="40"/>
      <c r="Z962" s="40"/>
      <c r="AA962" s="40"/>
      <c r="AB962" s="40"/>
      <c r="AC962" s="40"/>
      <c r="AD962" s="40"/>
      <c r="AE962" s="40"/>
      <c r="AR962" s="240" t="s">
        <v>494</v>
      </c>
      <c r="AT962" s="240" t="s">
        <v>363</v>
      </c>
      <c r="AU962" s="240" t="s">
        <v>93</v>
      </c>
      <c r="AY962" s="18" t="s">
        <v>189</v>
      </c>
      <c r="BE962" s="241">
        <f>IF(N962="základní",J962,0)</f>
        <v>0</v>
      </c>
      <c r="BF962" s="241">
        <f>IF(N962="snížená",J962,0)</f>
        <v>0</v>
      </c>
      <c r="BG962" s="241">
        <f>IF(N962="zákl. přenesená",J962,0)</f>
        <v>0</v>
      </c>
      <c r="BH962" s="241">
        <f>IF(N962="sníž. přenesená",J962,0)</f>
        <v>0</v>
      </c>
      <c r="BI962" s="241">
        <f>IF(N962="nulová",J962,0)</f>
        <v>0</v>
      </c>
      <c r="BJ962" s="18" t="s">
        <v>91</v>
      </c>
      <c r="BK962" s="241">
        <f>ROUND(I962*H962,2)</f>
        <v>0</v>
      </c>
      <c r="BL962" s="18" t="s">
        <v>407</v>
      </c>
      <c r="BM962" s="240" t="s">
        <v>1666</v>
      </c>
    </row>
    <row r="963" s="2" customFormat="1">
      <c r="A963" s="40"/>
      <c r="B963" s="41"/>
      <c r="C963" s="42"/>
      <c r="D963" s="242" t="s">
        <v>199</v>
      </c>
      <c r="E963" s="42"/>
      <c r="F963" s="243" t="s">
        <v>1667</v>
      </c>
      <c r="G963" s="42"/>
      <c r="H963" s="42"/>
      <c r="I963" s="244"/>
      <c r="J963" s="42"/>
      <c r="K963" s="42"/>
      <c r="L963" s="46"/>
      <c r="M963" s="245"/>
      <c r="N963" s="246"/>
      <c r="O963" s="93"/>
      <c r="P963" s="93"/>
      <c r="Q963" s="93"/>
      <c r="R963" s="93"/>
      <c r="S963" s="93"/>
      <c r="T963" s="94"/>
      <c r="U963" s="40"/>
      <c r="V963" s="40"/>
      <c r="W963" s="40"/>
      <c r="X963" s="40"/>
      <c r="Y963" s="40"/>
      <c r="Z963" s="40"/>
      <c r="AA963" s="40"/>
      <c r="AB963" s="40"/>
      <c r="AC963" s="40"/>
      <c r="AD963" s="40"/>
      <c r="AE963" s="40"/>
      <c r="AT963" s="18" t="s">
        <v>199</v>
      </c>
      <c r="AU963" s="18" t="s">
        <v>93</v>
      </c>
    </row>
    <row r="964" s="13" customFormat="1">
      <c r="A964" s="13"/>
      <c r="B964" s="251"/>
      <c r="C964" s="252"/>
      <c r="D964" s="242" t="s">
        <v>277</v>
      </c>
      <c r="E964" s="252"/>
      <c r="F964" s="253" t="s">
        <v>1668</v>
      </c>
      <c r="G964" s="252"/>
      <c r="H964" s="254">
        <v>326.82100000000003</v>
      </c>
      <c r="I964" s="255"/>
      <c r="J964" s="252"/>
      <c r="K964" s="252"/>
      <c r="L964" s="256"/>
      <c r="M964" s="257"/>
      <c r="N964" s="258"/>
      <c r="O964" s="258"/>
      <c r="P964" s="258"/>
      <c r="Q964" s="258"/>
      <c r="R964" s="258"/>
      <c r="S964" s="258"/>
      <c r="T964" s="259"/>
      <c r="U964" s="13"/>
      <c r="V964" s="13"/>
      <c r="W964" s="13"/>
      <c r="X964" s="13"/>
      <c r="Y964" s="13"/>
      <c r="Z964" s="13"/>
      <c r="AA964" s="13"/>
      <c r="AB964" s="13"/>
      <c r="AC964" s="13"/>
      <c r="AD964" s="13"/>
      <c r="AE964" s="13"/>
      <c r="AT964" s="260" t="s">
        <v>277</v>
      </c>
      <c r="AU964" s="260" t="s">
        <v>93</v>
      </c>
      <c r="AV964" s="13" t="s">
        <v>93</v>
      </c>
      <c r="AW964" s="13" t="s">
        <v>4</v>
      </c>
      <c r="AX964" s="13" t="s">
        <v>91</v>
      </c>
      <c r="AY964" s="260" t="s">
        <v>189</v>
      </c>
    </row>
    <row r="965" s="2" customFormat="1" ht="16.5" customHeight="1">
      <c r="A965" s="40"/>
      <c r="B965" s="41"/>
      <c r="C965" s="229" t="s">
        <v>1669</v>
      </c>
      <c r="D965" s="229" t="s">
        <v>192</v>
      </c>
      <c r="E965" s="230" t="s">
        <v>1670</v>
      </c>
      <c r="F965" s="231" t="s">
        <v>1671</v>
      </c>
      <c r="G965" s="232" t="s">
        <v>262</v>
      </c>
      <c r="H965" s="233">
        <v>297.11000000000001</v>
      </c>
      <c r="I965" s="234"/>
      <c r="J965" s="235">
        <f>ROUND(I965*H965,2)</f>
        <v>0</v>
      </c>
      <c r="K965" s="231" t="s">
        <v>196</v>
      </c>
      <c r="L965" s="46"/>
      <c r="M965" s="236" t="s">
        <v>1</v>
      </c>
      <c r="N965" s="237" t="s">
        <v>48</v>
      </c>
      <c r="O965" s="93"/>
      <c r="P965" s="238">
        <f>O965*H965</f>
        <v>0</v>
      </c>
      <c r="Q965" s="238">
        <v>0</v>
      </c>
      <c r="R965" s="238">
        <f>Q965*H965</f>
        <v>0</v>
      </c>
      <c r="S965" s="238">
        <v>0</v>
      </c>
      <c r="T965" s="239">
        <f>S965*H965</f>
        <v>0</v>
      </c>
      <c r="U965" s="40"/>
      <c r="V965" s="40"/>
      <c r="W965" s="40"/>
      <c r="X965" s="40"/>
      <c r="Y965" s="40"/>
      <c r="Z965" s="40"/>
      <c r="AA965" s="40"/>
      <c r="AB965" s="40"/>
      <c r="AC965" s="40"/>
      <c r="AD965" s="40"/>
      <c r="AE965" s="40"/>
      <c r="AR965" s="240" t="s">
        <v>407</v>
      </c>
      <c r="AT965" s="240" t="s">
        <v>192</v>
      </c>
      <c r="AU965" s="240" t="s">
        <v>93</v>
      </c>
      <c r="AY965" s="18" t="s">
        <v>189</v>
      </c>
      <c r="BE965" s="241">
        <f>IF(N965="základní",J965,0)</f>
        <v>0</v>
      </c>
      <c r="BF965" s="241">
        <f>IF(N965="snížená",J965,0)</f>
        <v>0</v>
      </c>
      <c r="BG965" s="241">
        <f>IF(N965="zákl. přenesená",J965,0)</f>
        <v>0</v>
      </c>
      <c r="BH965" s="241">
        <f>IF(N965="sníž. přenesená",J965,0)</f>
        <v>0</v>
      </c>
      <c r="BI965" s="241">
        <f>IF(N965="nulová",J965,0)</f>
        <v>0</v>
      </c>
      <c r="BJ965" s="18" t="s">
        <v>91</v>
      </c>
      <c r="BK965" s="241">
        <f>ROUND(I965*H965,2)</f>
        <v>0</v>
      </c>
      <c r="BL965" s="18" t="s">
        <v>407</v>
      </c>
      <c r="BM965" s="240" t="s">
        <v>1672</v>
      </c>
    </row>
    <row r="966" s="2" customFormat="1" ht="16.5" customHeight="1">
      <c r="A966" s="40"/>
      <c r="B966" s="41"/>
      <c r="C966" s="229" t="s">
        <v>1673</v>
      </c>
      <c r="D966" s="229" t="s">
        <v>192</v>
      </c>
      <c r="E966" s="230" t="s">
        <v>1674</v>
      </c>
      <c r="F966" s="231" t="s">
        <v>1675</v>
      </c>
      <c r="G966" s="232" t="s">
        <v>262</v>
      </c>
      <c r="H966" s="233">
        <v>297.11000000000001</v>
      </c>
      <c r="I966" s="234"/>
      <c r="J966" s="235">
        <f>ROUND(I966*H966,2)</f>
        <v>0</v>
      </c>
      <c r="K966" s="231" t="s">
        <v>303</v>
      </c>
      <c r="L966" s="46"/>
      <c r="M966" s="236" t="s">
        <v>1</v>
      </c>
      <c r="N966" s="237" t="s">
        <v>48</v>
      </c>
      <c r="O966" s="93"/>
      <c r="P966" s="238">
        <f>O966*H966</f>
        <v>0</v>
      </c>
      <c r="Q966" s="238">
        <v>0</v>
      </c>
      <c r="R966" s="238">
        <f>Q966*H966</f>
        <v>0</v>
      </c>
      <c r="S966" s="238">
        <v>0</v>
      </c>
      <c r="T966" s="239">
        <f>S966*H966</f>
        <v>0</v>
      </c>
      <c r="U966" s="40"/>
      <c r="V966" s="40"/>
      <c r="W966" s="40"/>
      <c r="X966" s="40"/>
      <c r="Y966" s="40"/>
      <c r="Z966" s="40"/>
      <c r="AA966" s="40"/>
      <c r="AB966" s="40"/>
      <c r="AC966" s="40"/>
      <c r="AD966" s="40"/>
      <c r="AE966" s="40"/>
      <c r="AR966" s="240" t="s">
        <v>407</v>
      </c>
      <c r="AT966" s="240" t="s">
        <v>192</v>
      </c>
      <c r="AU966" s="240" t="s">
        <v>93</v>
      </c>
      <c r="AY966" s="18" t="s">
        <v>189</v>
      </c>
      <c r="BE966" s="241">
        <f>IF(N966="základní",J966,0)</f>
        <v>0</v>
      </c>
      <c r="BF966" s="241">
        <f>IF(N966="snížená",J966,0)</f>
        <v>0</v>
      </c>
      <c r="BG966" s="241">
        <f>IF(N966="zákl. přenesená",J966,0)</f>
        <v>0</v>
      </c>
      <c r="BH966" s="241">
        <f>IF(N966="sníž. přenesená",J966,0)</f>
        <v>0</v>
      </c>
      <c r="BI966" s="241">
        <f>IF(N966="nulová",J966,0)</f>
        <v>0</v>
      </c>
      <c r="BJ966" s="18" t="s">
        <v>91</v>
      </c>
      <c r="BK966" s="241">
        <f>ROUND(I966*H966,2)</f>
        <v>0</v>
      </c>
      <c r="BL966" s="18" t="s">
        <v>407</v>
      </c>
      <c r="BM966" s="240" t="s">
        <v>1676</v>
      </c>
    </row>
    <row r="967" s="2" customFormat="1">
      <c r="A967" s="40"/>
      <c r="B967" s="41"/>
      <c r="C967" s="42"/>
      <c r="D967" s="242" t="s">
        <v>199</v>
      </c>
      <c r="E967" s="42"/>
      <c r="F967" s="243" t="s">
        <v>1677</v>
      </c>
      <c r="G967" s="42"/>
      <c r="H967" s="42"/>
      <c r="I967" s="244"/>
      <c r="J967" s="42"/>
      <c r="K967" s="42"/>
      <c r="L967" s="46"/>
      <c r="M967" s="245"/>
      <c r="N967" s="246"/>
      <c r="O967" s="93"/>
      <c r="P967" s="93"/>
      <c r="Q967" s="93"/>
      <c r="R967" s="93"/>
      <c r="S967" s="93"/>
      <c r="T967" s="94"/>
      <c r="U967" s="40"/>
      <c r="V967" s="40"/>
      <c r="W967" s="40"/>
      <c r="X967" s="40"/>
      <c r="Y967" s="40"/>
      <c r="Z967" s="40"/>
      <c r="AA967" s="40"/>
      <c r="AB967" s="40"/>
      <c r="AC967" s="40"/>
      <c r="AD967" s="40"/>
      <c r="AE967" s="40"/>
      <c r="AT967" s="18" t="s">
        <v>199</v>
      </c>
      <c r="AU967" s="18" t="s">
        <v>93</v>
      </c>
    </row>
    <row r="968" s="2" customFormat="1" ht="16.5" customHeight="1">
      <c r="A968" s="40"/>
      <c r="B968" s="41"/>
      <c r="C968" s="229" t="s">
        <v>1678</v>
      </c>
      <c r="D968" s="229" t="s">
        <v>192</v>
      </c>
      <c r="E968" s="230" t="s">
        <v>1679</v>
      </c>
      <c r="F968" s="231" t="s">
        <v>1680</v>
      </c>
      <c r="G968" s="232" t="s">
        <v>289</v>
      </c>
      <c r="H968" s="233">
        <v>284.25</v>
      </c>
      <c r="I968" s="234"/>
      <c r="J968" s="235">
        <f>ROUND(I968*H968,2)</f>
        <v>0</v>
      </c>
      <c r="K968" s="231" t="s">
        <v>196</v>
      </c>
      <c r="L968" s="46"/>
      <c r="M968" s="236" t="s">
        <v>1</v>
      </c>
      <c r="N968" s="237" t="s">
        <v>48</v>
      </c>
      <c r="O968" s="93"/>
      <c r="P968" s="238">
        <f>O968*H968</f>
        <v>0</v>
      </c>
      <c r="Q968" s="238">
        <v>3.0000000000000001E-05</v>
      </c>
      <c r="R968" s="238">
        <f>Q968*H968</f>
        <v>0.0085275000000000004</v>
      </c>
      <c r="S968" s="238">
        <v>0</v>
      </c>
      <c r="T968" s="239">
        <f>S968*H968</f>
        <v>0</v>
      </c>
      <c r="U968" s="40"/>
      <c r="V968" s="40"/>
      <c r="W968" s="40"/>
      <c r="X968" s="40"/>
      <c r="Y968" s="40"/>
      <c r="Z968" s="40"/>
      <c r="AA968" s="40"/>
      <c r="AB968" s="40"/>
      <c r="AC968" s="40"/>
      <c r="AD968" s="40"/>
      <c r="AE968" s="40"/>
      <c r="AR968" s="240" t="s">
        <v>211</v>
      </c>
      <c r="AT968" s="240" t="s">
        <v>192</v>
      </c>
      <c r="AU968" s="240" t="s">
        <v>93</v>
      </c>
      <c r="AY968" s="18" t="s">
        <v>189</v>
      </c>
      <c r="BE968" s="241">
        <f>IF(N968="základní",J968,0)</f>
        <v>0</v>
      </c>
      <c r="BF968" s="241">
        <f>IF(N968="snížená",J968,0)</f>
        <v>0</v>
      </c>
      <c r="BG968" s="241">
        <f>IF(N968="zákl. přenesená",J968,0)</f>
        <v>0</v>
      </c>
      <c r="BH968" s="241">
        <f>IF(N968="sníž. přenesená",J968,0)</f>
        <v>0</v>
      </c>
      <c r="BI968" s="241">
        <f>IF(N968="nulová",J968,0)</f>
        <v>0</v>
      </c>
      <c r="BJ968" s="18" t="s">
        <v>91</v>
      </c>
      <c r="BK968" s="241">
        <f>ROUND(I968*H968,2)</f>
        <v>0</v>
      </c>
      <c r="BL968" s="18" t="s">
        <v>211</v>
      </c>
      <c r="BM968" s="240" t="s">
        <v>1681</v>
      </c>
    </row>
    <row r="969" s="2" customFormat="1" ht="16.5" customHeight="1">
      <c r="A969" s="40"/>
      <c r="B969" s="41"/>
      <c r="C969" s="229" t="s">
        <v>1682</v>
      </c>
      <c r="D969" s="229" t="s">
        <v>192</v>
      </c>
      <c r="E969" s="230" t="s">
        <v>1683</v>
      </c>
      <c r="F969" s="231" t="s">
        <v>1684</v>
      </c>
      <c r="G969" s="232" t="s">
        <v>1020</v>
      </c>
      <c r="H969" s="308"/>
      <c r="I969" s="234"/>
      <c r="J969" s="235">
        <f>ROUND(I969*H969,2)</f>
        <v>0</v>
      </c>
      <c r="K969" s="231" t="s">
        <v>196</v>
      </c>
      <c r="L969" s="46"/>
      <c r="M969" s="236" t="s">
        <v>1</v>
      </c>
      <c r="N969" s="237" t="s">
        <v>48</v>
      </c>
      <c r="O969" s="93"/>
      <c r="P969" s="238">
        <f>O969*H969</f>
        <v>0</v>
      </c>
      <c r="Q969" s="238">
        <v>0</v>
      </c>
      <c r="R969" s="238">
        <f>Q969*H969</f>
        <v>0</v>
      </c>
      <c r="S969" s="238">
        <v>0</v>
      </c>
      <c r="T969" s="239">
        <f>S969*H969</f>
        <v>0</v>
      </c>
      <c r="U969" s="40"/>
      <c r="V969" s="40"/>
      <c r="W969" s="40"/>
      <c r="X969" s="40"/>
      <c r="Y969" s="40"/>
      <c r="Z969" s="40"/>
      <c r="AA969" s="40"/>
      <c r="AB969" s="40"/>
      <c r="AC969" s="40"/>
      <c r="AD969" s="40"/>
      <c r="AE969" s="40"/>
      <c r="AR969" s="240" t="s">
        <v>407</v>
      </c>
      <c r="AT969" s="240" t="s">
        <v>192</v>
      </c>
      <c r="AU969" s="240" t="s">
        <v>93</v>
      </c>
      <c r="AY969" s="18" t="s">
        <v>189</v>
      </c>
      <c r="BE969" s="241">
        <f>IF(N969="základní",J969,0)</f>
        <v>0</v>
      </c>
      <c r="BF969" s="241">
        <f>IF(N969="snížená",J969,0)</f>
        <v>0</v>
      </c>
      <c r="BG969" s="241">
        <f>IF(N969="zákl. přenesená",J969,0)</f>
        <v>0</v>
      </c>
      <c r="BH969" s="241">
        <f>IF(N969="sníž. přenesená",J969,0)</f>
        <v>0</v>
      </c>
      <c r="BI969" s="241">
        <f>IF(N969="nulová",J969,0)</f>
        <v>0</v>
      </c>
      <c r="BJ969" s="18" t="s">
        <v>91</v>
      </c>
      <c r="BK969" s="241">
        <f>ROUND(I969*H969,2)</f>
        <v>0</v>
      </c>
      <c r="BL969" s="18" t="s">
        <v>407</v>
      </c>
      <c r="BM969" s="240" t="s">
        <v>1685</v>
      </c>
    </row>
    <row r="970" s="12" customFormat="1" ht="22.8" customHeight="1">
      <c r="A970" s="12"/>
      <c r="B970" s="213"/>
      <c r="C970" s="214"/>
      <c r="D970" s="215" t="s">
        <v>82</v>
      </c>
      <c r="E970" s="227" t="s">
        <v>1686</v>
      </c>
      <c r="F970" s="227" t="s">
        <v>1687</v>
      </c>
      <c r="G970" s="214"/>
      <c r="H970" s="214"/>
      <c r="I970" s="217"/>
      <c r="J970" s="228">
        <f>BK970</f>
        <v>0</v>
      </c>
      <c r="K970" s="214"/>
      <c r="L970" s="219"/>
      <c r="M970" s="220"/>
      <c r="N970" s="221"/>
      <c r="O970" s="221"/>
      <c r="P970" s="222">
        <f>SUM(P971:P974)</f>
        <v>0</v>
      </c>
      <c r="Q970" s="221"/>
      <c r="R970" s="222">
        <f>SUM(R971:R974)</f>
        <v>0.074718000000000007</v>
      </c>
      <c r="S970" s="221"/>
      <c r="T970" s="223">
        <f>SUM(T971:T974)</f>
        <v>0</v>
      </c>
      <c r="U970" s="12"/>
      <c r="V970" s="12"/>
      <c r="W970" s="12"/>
      <c r="X970" s="12"/>
      <c r="Y970" s="12"/>
      <c r="Z970" s="12"/>
      <c r="AA970" s="12"/>
      <c r="AB970" s="12"/>
      <c r="AC970" s="12"/>
      <c r="AD970" s="12"/>
      <c r="AE970" s="12"/>
      <c r="AR970" s="224" t="s">
        <v>93</v>
      </c>
      <c r="AT970" s="225" t="s">
        <v>82</v>
      </c>
      <c r="AU970" s="225" t="s">
        <v>91</v>
      </c>
      <c r="AY970" s="224" t="s">
        <v>189</v>
      </c>
      <c r="BK970" s="226">
        <f>SUM(BK971:BK974)</f>
        <v>0</v>
      </c>
    </row>
    <row r="971" s="2" customFormat="1" ht="16.5" customHeight="1">
      <c r="A971" s="40"/>
      <c r="B971" s="41"/>
      <c r="C971" s="229" t="s">
        <v>1688</v>
      </c>
      <c r="D971" s="229" t="s">
        <v>192</v>
      </c>
      <c r="E971" s="230" t="s">
        <v>1689</v>
      </c>
      <c r="F971" s="231" t="s">
        <v>1690</v>
      </c>
      <c r="G971" s="232" t="s">
        <v>262</v>
      </c>
      <c r="H971" s="233">
        <v>355.80000000000001</v>
      </c>
      <c r="I971" s="234"/>
      <c r="J971" s="235">
        <f>ROUND(I971*H971,2)</f>
        <v>0</v>
      </c>
      <c r="K971" s="231" t="s">
        <v>196</v>
      </c>
      <c r="L971" s="46"/>
      <c r="M971" s="236" t="s">
        <v>1</v>
      </c>
      <c r="N971" s="237" t="s">
        <v>48</v>
      </c>
      <c r="O971" s="93"/>
      <c r="P971" s="238">
        <f>O971*H971</f>
        <v>0</v>
      </c>
      <c r="Q971" s="238">
        <v>0.00021000000000000001</v>
      </c>
      <c r="R971" s="238">
        <f>Q971*H971</f>
        <v>0.074718000000000007</v>
      </c>
      <c r="S971" s="238">
        <v>0</v>
      </c>
      <c r="T971" s="239">
        <f>S971*H971</f>
        <v>0</v>
      </c>
      <c r="U971" s="40"/>
      <c r="V971" s="40"/>
      <c r="W971" s="40"/>
      <c r="X971" s="40"/>
      <c r="Y971" s="40"/>
      <c r="Z971" s="40"/>
      <c r="AA971" s="40"/>
      <c r="AB971" s="40"/>
      <c r="AC971" s="40"/>
      <c r="AD971" s="40"/>
      <c r="AE971" s="40"/>
      <c r="AR971" s="240" t="s">
        <v>407</v>
      </c>
      <c r="AT971" s="240" t="s">
        <v>192</v>
      </c>
      <c r="AU971" s="240" t="s">
        <v>93</v>
      </c>
      <c r="AY971" s="18" t="s">
        <v>189</v>
      </c>
      <c r="BE971" s="241">
        <f>IF(N971="základní",J971,0)</f>
        <v>0</v>
      </c>
      <c r="BF971" s="241">
        <f>IF(N971="snížená",J971,0)</f>
        <v>0</v>
      </c>
      <c r="BG971" s="241">
        <f>IF(N971="zákl. přenesená",J971,0)</f>
        <v>0</v>
      </c>
      <c r="BH971" s="241">
        <f>IF(N971="sníž. přenesená",J971,0)</f>
        <v>0</v>
      </c>
      <c r="BI971" s="241">
        <f>IF(N971="nulová",J971,0)</f>
        <v>0</v>
      </c>
      <c r="BJ971" s="18" t="s">
        <v>91</v>
      </c>
      <c r="BK971" s="241">
        <f>ROUND(I971*H971,2)</f>
        <v>0</v>
      </c>
      <c r="BL971" s="18" t="s">
        <v>407</v>
      </c>
      <c r="BM971" s="240" t="s">
        <v>1691</v>
      </c>
    </row>
    <row r="972" s="14" customFormat="1">
      <c r="A972" s="14"/>
      <c r="B972" s="265"/>
      <c r="C972" s="266"/>
      <c r="D972" s="242" t="s">
        <v>277</v>
      </c>
      <c r="E972" s="267" t="s">
        <v>1</v>
      </c>
      <c r="F972" s="268" t="s">
        <v>880</v>
      </c>
      <c r="G972" s="266"/>
      <c r="H972" s="267" t="s">
        <v>1</v>
      </c>
      <c r="I972" s="269"/>
      <c r="J972" s="266"/>
      <c r="K972" s="266"/>
      <c r="L972" s="270"/>
      <c r="M972" s="271"/>
      <c r="N972" s="272"/>
      <c r="O972" s="272"/>
      <c r="P972" s="272"/>
      <c r="Q972" s="272"/>
      <c r="R972" s="272"/>
      <c r="S972" s="272"/>
      <c r="T972" s="273"/>
      <c r="U972" s="14"/>
      <c r="V972" s="14"/>
      <c r="W972" s="14"/>
      <c r="X972" s="14"/>
      <c r="Y972" s="14"/>
      <c r="Z972" s="14"/>
      <c r="AA972" s="14"/>
      <c r="AB972" s="14"/>
      <c r="AC972" s="14"/>
      <c r="AD972" s="14"/>
      <c r="AE972" s="14"/>
      <c r="AT972" s="274" t="s">
        <v>277</v>
      </c>
      <c r="AU972" s="274" t="s">
        <v>93</v>
      </c>
      <c r="AV972" s="14" t="s">
        <v>91</v>
      </c>
      <c r="AW972" s="14" t="s">
        <v>38</v>
      </c>
      <c r="AX972" s="14" t="s">
        <v>83</v>
      </c>
      <c r="AY972" s="274" t="s">
        <v>189</v>
      </c>
    </row>
    <row r="973" s="13" customFormat="1">
      <c r="A973" s="13"/>
      <c r="B973" s="251"/>
      <c r="C973" s="252"/>
      <c r="D973" s="242" t="s">
        <v>277</v>
      </c>
      <c r="E973" s="275" t="s">
        <v>1</v>
      </c>
      <c r="F973" s="253" t="s">
        <v>1090</v>
      </c>
      <c r="G973" s="252"/>
      <c r="H973" s="254">
        <v>355.80000000000001</v>
      </c>
      <c r="I973" s="255"/>
      <c r="J973" s="252"/>
      <c r="K973" s="252"/>
      <c r="L973" s="256"/>
      <c r="M973" s="257"/>
      <c r="N973" s="258"/>
      <c r="O973" s="258"/>
      <c r="P973" s="258"/>
      <c r="Q973" s="258"/>
      <c r="R973" s="258"/>
      <c r="S973" s="258"/>
      <c r="T973" s="259"/>
      <c r="U973" s="13"/>
      <c r="V973" s="13"/>
      <c r="W973" s="13"/>
      <c r="X973" s="13"/>
      <c r="Y973" s="13"/>
      <c r="Z973" s="13"/>
      <c r="AA973" s="13"/>
      <c r="AB973" s="13"/>
      <c r="AC973" s="13"/>
      <c r="AD973" s="13"/>
      <c r="AE973" s="13"/>
      <c r="AT973" s="260" t="s">
        <v>277</v>
      </c>
      <c r="AU973" s="260" t="s">
        <v>93</v>
      </c>
      <c r="AV973" s="13" t="s">
        <v>93</v>
      </c>
      <c r="AW973" s="13" t="s">
        <v>38</v>
      </c>
      <c r="AX973" s="13" t="s">
        <v>83</v>
      </c>
      <c r="AY973" s="260" t="s">
        <v>189</v>
      </c>
    </row>
    <row r="974" s="15" customFormat="1">
      <c r="A974" s="15"/>
      <c r="B974" s="276"/>
      <c r="C974" s="277"/>
      <c r="D974" s="242" t="s">
        <v>277</v>
      </c>
      <c r="E974" s="278" t="s">
        <v>1</v>
      </c>
      <c r="F974" s="279" t="s">
        <v>354</v>
      </c>
      <c r="G974" s="277"/>
      <c r="H974" s="280">
        <v>355.80000000000001</v>
      </c>
      <c r="I974" s="281"/>
      <c r="J974" s="277"/>
      <c r="K974" s="277"/>
      <c r="L974" s="282"/>
      <c r="M974" s="283"/>
      <c r="N974" s="284"/>
      <c r="O974" s="284"/>
      <c r="P974" s="284"/>
      <c r="Q974" s="284"/>
      <c r="R974" s="284"/>
      <c r="S974" s="284"/>
      <c r="T974" s="285"/>
      <c r="U974" s="15"/>
      <c r="V974" s="15"/>
      <c r="W974" s="15"/>
      <c r="X974" s="15"/>
      <c r="Y974" s="15"/>
      <c r="Z974" s="15"/>
      <c r="AA974" s="15"/>
      <c r="AB974" s="15"/>
      <c r="AC974" s="15"/>
      <c r="AD974" s="15"/>
      <c r="AE974" s="15"/>
      <c r="AT974" s="286" t="s">
        <v>277</v>
      </c>
      <c r="AU974" s="286" t="s">
        <v>93</v>
      </c>
      <c r="AV974" s="15" t="s">
        <v>211</v>
      </c>
      <c r="AW974" s="15" t="s">
        <v>38</v>
      </c>
      <c r="AX974" s="15" t="s">
        <v>91</v>
      </c>
      <c r="AY974" s="286" t="s">
        <v>189</v>
      </c>
    </row>
    <row r="975" s="12" customFormat="1" ht="22.8" customHeight="1">
      <c r="A975" s="12"/>
      <c r="B975" s="213"/>
      <c r="C975" s="214"/>
      <c r="D975" s="215" t="s">
        <v>82</v>
      </c>
      <c r="E975" s="227" t="s">
        <v>1692</v>
      </c>
      <c r="F975" s="227" t="s">
        <v>1693</v>
      </c>
      <c r="G975" s="214"/>
      <c r="H975" s="214"/>
      <c r="I975" s="217"/>
      <c r="J975" s="228">
        <f>BK975</f>
        <v>0</v>
      </c>
      <c r="K975" s="214"/>
      <c r="L975" s="219"/>
      <c r="M975" s="220"/>
      <c r="N975" s="221"/>
      <c r="O975" s="221"/>
      <c r="P975" s="222">
        <f>SUM(P976:P977)</f>
        <v>0</v>
      </c>
      <c r="Q975" s="221"/>
      <c r="R975" s="222">
        <f>SUM(R976:R977)</f>
        <v>1.69111593</v>
      </c>
      <c r="S975" s="221"/>
      <c r="T975" s="223">
        <f>SUM(T976:T977)</f>
        <v>0</v>
      </c>
      <c r="U975" s="12"/>
      <c r="V975" s="12"/>
      <c r="W975" s="12"/>
      <c r="X975" s="12"/>
      <c r="Y975" s="12"/>
      <c r="Z975" s="12"/>
      <c r="AA975" s="12"/>
      <c r="AB975" s="12"/>
      <c r="AC975" s="12"/>
      <c r="AD975" s="12"/>
      <c r="AE975" s="12"/>
      <c r="AR975" s="224" t="s">
        <v>93</v>
      </c>
      <c r="AT975" s="225" t="s">
        <v>82</v>
      </c>
      <c r="AU975" s="225" t="s">
        <v>91</v>
      </c>
      <c r="AY975" s="224" t="s">
        <v>189</v>
      </c>
      <c r="BK975" s="226">
        <f>SUM(BK976:BK977)</f>
        <v>0</v>
      </c>
    </row>
    <row r="976" s="2" customFormat="1" ht="16.5" customHeight="1">
      <c r="A976" s="40"/>
      <c r="B976" s="41"/>
      <c r="C976" s="229" t="s">
        <v>1694</v>
      </c>
      <c r="D976" s="229" t="s">
        <v>192</v>
      </c>
      <c r="E976" s="230" t="s">
        <v>1695</v>
      </c>
      <c r="F976" s="231" t="s">
        <v>1696</v>
      </c>
      <c r="G976" s="232" t="s">
        <v>262</v>
      </c>
      <c r="H976" s="233">
        <v>3451.2570000000001</v>
      </c>
      <c r="I976" s="234"/>
      <c r="J976" s="235">
        <f>ROUND(I976*H976,2)</f>
        <v>0</v>
      </c>
      <c r="K976" s="231" t="s">
        <v>196</v>
      </c>
      <c r="L976" s="46"/>
      <c r="M976" s="236" t="s">
        <v>1</v>
      </c>
      <c r="N976" s="237" t="s">
        <v>48</v>
      </c>
      <c r="O976" s="93"/>
      <c r="P976" s="238">
        <f>O976*H976</f>
        <v>0</v>
      </c>
      <c r="Q976" s="238">
        <v>0.00020000000000000001</v>
      </c>
      <c r="R976" s="238">
        <f>Q976*H976</f>
        <v>0.69025140000000007</v>
      </c>
      <c r="S976" s="238">
        <v>0</v>
      </c>
      <c r="T976" s="239">
        <f>S976*H976</f>
        <v>0</v>
      </c>
      <c r="U976" s="40"/>
      <c r="V976" s="40"/>
      <c r="W976" s="40"/>
      <c r="X976" s="40"/>
      <c r="Y976" s="40"/>
      <c r="Z976" s="40"/>
      <c r="AA976" s="40"/>
      <c r="AB976" s="40"/>
      <c r="AC976" s="40"/>
      <c r="AD976" s="40"/>
      <c r="AE976" s="40"/>
      <c r="AR976" s="240" t="s">
        <v>407</v>
      </c>
      <c r="AT976" s="240" t="s">
        <v>192</v>
      </c>
      <c r="AU976" s="240" t="s">
        <v>93</v>
      </c>
      <c r="AY976" s="18" t="s">
        <v>189</v>
      </c>
      <c r="BE976" s="241">
        <f>IF(N976="základní",J976,0)</f>
        <v>0</v>
      </c>
      <c r="BF976" s="241">
        <f>IF(N976="snížená",J976,0)</f>
        <v>0</v>
      </c>
      <c r="BG976" s="241">
        <f>IF(N976="zákl. přenesená",J976,0)</f>
        <v>0</v>
      </c>
      <c r="BH976" s="241">
        <f>IF(N976="sníž. přenesená",J976,0)</f>
        <v>0</v>
      </c>
      <c r="BI976" s="241">
        <f>IF(N976="nulová",J976,0)</f>
        <v>0</v>
      </c>
      <c r="BJ976" s="18" t="s">
        <v>91</v>
      </c>
      <c r="BK976" s="241">
        <f>ROUND(I976*H976,2)</f>
        <v>0</v>
      </c>
      <c r="BL976" s="18" t="s">
        <v>407</v>
      </c>
      <c r="BM976" s="240" t="s">
        <v>1697</v>
      </c>
    </row>
    <row r="977" s="2" customFormat="1" ht="16.5" customHeight="1">
      <c r="A977" s="40"/>
      <c r="B977" s="41"/>
      <c r="C977" s="229" t="s">
        <v>1698</v>
      </c>
      <c r="D977" s="229" t="s">
        <v>192</v>
      </c>
      <c r="E977" s="230" t="s">
        <v>1699</v>
      </c>
      <c r="F977" s="231" t="s">
        <v>1700</v>
      </c>
      <c r="G977" s="232" t="s">
        <v>262</v>
      </c>
      <c r="H977" s="233">
        <v>3451.2570000000001</v>
      </c>
      <c r="I977" s="234"/>
      <c r="J977" s="235">
        <f>ROUND(I977*H977,2)</f>
        <v>0</v>
      </c>
      <c r="K977" s="231" t="s">
        <v>196</v>
      </c>
      <c r="L977" s="46"/>
      <c r="M977" s="236" t="s">
        <v>1</v>
      </c>
      <c r="N977" s="237" t="s">
        <v>48</v>
      </c>
      <c r="O977" s="93"/>
      <c r="P977" s="238">
        <f>O977*H977</f>
        <v>0</v>
      </c>
      <c r="Q977" s="238">
        <v>0.00029</v>
      </c>
      <c r="R977" s="238">
        <f>Q977*H977</f>
        <v>1.0008645300000001</v>
      </c>
      <c r="S977" s="238">
        <v>0</v>
      </c>
      <c r="T977" s="239">
        <f>S977*H977</f>
        <v>0</v>
      </c>
      <c r="U977" s="40"/>
      <c r="V977" s="40"/>
      <c r="W977" s="40"/>
      <c r="X977" s="40"/>
      <c r="Y977" s="40"/>
      <c r="Z977" s="40"/>
      <c r="AA977" s="40"/>
      <c r="AB977" s="40"/>
      <c r="AC977" s="40"/>
      <c r="AD977" s="40"/>
      <c r="AE977" s="40"/>
      <c r="AR977" s="240" t="s">
        <v>407</v>
      </c>
      <c r="AT977" s="240" t="s">
        <v>192</v>
      </c>
      <c r="AU977" s="240" t="s">
        <v>93</v>
      </c>
      <c r="AY977" s="18" t="s">
        <v>189</v>
      </c>
      <c r="BE977" s="241">
        <f>IF(N977="základní",J977,0)</f>
        <v>0</v>
      </c>
      <c r="BF977" s="241">
        <f>IF(N977="snížená",J977,0)</f>
        <v>0</v>
      </c>
      <c r="BG977" s="241">
        <f>IF(N977="zákl. přenesená",J977,0)</f>
        <v>0</v>
      </c>
      <c r="BH977" s="241">
        <f>IF(N977="sníž. přenesená",J977,0)</f>
        <v>0</v>
      </c>
      <c r="BI977" s="241">
        <f>IF(N977="nulová",J977,0)</f>
        <v>0</v>
      </c>
      <c r="BJ977" s="18" t="s">
        <v>91</v>
      </c>
      <c r="BK977" s="241">
        <f>ROUND(I977*H977,2)</f>
        <v>0</v>
      </c>
      <c r="BL977" s="18" t="s">
        <v>407</v>
      </c>
      <c r="BM977" s="240" t="s">
        <v>1701</v>
      </c>
    </row>
    <row r="978" s="12" customFormat="1" ht="25.92" customHeight="1">
      <c r="A978" s="12"/>
      <c r="B978" s="213"/>
      <c r="C978" s="214"/>
      <c r="D978" s="215" t="s">
        <v>82</v>
      </c>
      <c r="E978" s="216" t="s">
        <v>1702</v>
      </c>
      <c r="F978" s="216" t="s">
        <v>1703</v>
      </c>
      <c r="G978" s="214"/>
      <c r="H978" s="214"/>
      <c r="I978" s="217"/>
      <c r="J978" s="218">
        <f>BK978</f>
        <v>0</v>
      </c>
      <c r="K978" s="214"/>
      <c r="L978" s="219"/>
      <c r="M978" s="220"/>
      <c r="N978" s="221"/>
      <c r="O978" s="221"/>
      <c r="P978" s="222">
        <f>SUM(P979:P986)</f>
        <v>0</v>
      </c>
      <c r="Q978" s="221"/>
      <c r="R978" s="222">
        <f>SUM(R979:R986)</f>
        <v>0</v>
      </c>
      <c r="S978" s="221"/>
      <c r="T978" s="223">
        <f>SUM(T979:T986)</f>
        <v>0</v>
      </c>
      <c r="U978" s="12"/>
      <c r="V978" s="12"/>
      <c r="W978" s="12"/>
      <c r="X978" s="12"/>
      <c r="Y978" s="12"/>
      <c r="Z978" s="12"/>
      <c r="AA978" s="12"/>
      <c r="AB978" s="12"/>
      <c r="AC978" s="12"/>
      <c r="AD978" s="12"/>
      <c r="AE978" s="12"/>
      <c r="AR978" s="224" t="s">
        <v>211</v>
      </c>
      <c r="AT978" s="225" t="s">
        <v>82</v>
      </c>
      <c r="AU978" s="225" t="s">
        <v>83</v>
      </c>
      <c r="AY978" s="224" t="s">
        <v>189</v>
      </c>
      <c r="BK978" s="226">
        <f>SUM(BK979:BK986)</f>
        <v>0</v>
      </c>
    </row>
    <row r="979" s="2" customFormat="1" ht="24.15" customHeight="1">
      <c r="A979" s="40"/>
      <c r="B979" s="41"/>
      <c r="C979" s="229" t="s">
        <v>1704</v>
      </c>
      <c r="D979" s="229" t="s">
        <v>192</v>
      </c>
      <c r="E979" s="230" t="s">
        <v>1705</v>
      </c>
      <c r="F979" s="231" t="s">
        <v>1706</v>
      </c>
      <c r="G979" s="232" t="s">
        <v>262</v>
      </c>
      <c r="H979" s="233">
        <v>1559.385</v>
      </c>
      <c r="I979" s="234"/>
      <c r="J979" s="235">
        <f>ROUND(I979*H979,2)</f>
        <v>0</v>
      </c>
      <c r="K979" s="231" t="s">
        <v>303</v>
      </c>
      <c r="L979" s="46"/>
      <c r="M979" s="236" t="s">
        <v>1</v>
      </c>
      <c r="N979" s="237" t="s">
        <v>48</v>
      </c>
      <c r="O979" s="93"/>
      <c r="P979" s="238">
        <f>O979*H979</f>
        <v>0</v>
      </c>
      <c r="Q979" s="238">
        <v>0</v>
      </c>
      <c r="R979" s="238">
        <f>Q979*H979</f>
        <v>0</v>
      </c>
      <c r="S979" s="238">
        <v>0</v>
      </c>
      <c r="T979" s="239">
        <f>S979*H979</f>
        <v>0</v>
      </c>
      <c r="U979" s="40"/>
      <c r="V979" s="40"/>
      <c r="W979" s="40"/>
      <c r="X979" s="40"/>
      <c r="Y979" s="40"/>
      <c r="Z979" s="40"/>
      <c r="AA979" s="40"/>
      <c r="AB979" s="40"/>
      <c r="AC979" s="40"/>
      <c r="AD979" s="40"/>
      <c r="AE979" s="40"/>
      <c r="AR979" s="240" t="s">
        <v>1707</v>
      </c>
      <c r="AT979" s="240" t="s">
        <v>192</v>
      </c>
      <c r="AU979" s="240" t="s">
        <v>91</v>
      </c>
      <c r="AY979" s="18" t="s">
        <v>189</v>
      </c>
      <c r="BE979" s="241">
        <f>IF(N979="základní",J979,0)</f>
        <v>0</v>
      </c>
      <c r="BF979" s="241">
        <f>IF(N979="snížená",J979,0)</f>
        <v>0</v>
      </c>
      <c r="BG979" s="241">
        <f>IF(N979="zákl. přenesená",J979,0)</f>
        <v>0</v>
      </c>
      <c r="BH979" s="241">
        <f>IF(N979="sníž. přenesená",J979,0)</f>
        <v>0</v>
      </c>
      <c r="BI979" s="241">
        <f>IF(N979="nulová",J979,0)</f>
        <v>0</v>
      </c>
      <c r="BJ979" s="18" t="s">
        <v>91</v>
      </c>
      <c r="BK979" s="241">
        <f>ROUND(I979*H979,2)</f>
        <v>0</v>
      </c>
      <c r="BL979" s="18" t="s">
        <v>1707</v>
      </c>
      <c r="BM979" s="240" t="s">
        <v>1708</v>
      </c>
    </row>
    <row r="980" s="2" customFormat="1">
      <c r="A980" s="40"/>
      <c r="B980" s="41"/>
      <c r="C980" s="42"/>
      <c r="D980" s="242" t="s">
        <v>199</v>
      </c>
      <c r="E980" s="42"/>
      <c r="F980" s="243" t="s">
        <v>1709</v>
      </c>
      <c r="G980" s="42"/>
      <c r="H980" s="42"/>
      <c r="I980" s="244"/>
      <c r="J980" s="42"/>
      <c r="K980" s="42"/>
      <c r="L980" s="46"/>
      <c r="M980" s="245"/>
      <c r="N980" s="246"/>
      <c r="O980" s="93"/>
      <c r="P980" s="93"/>
      <c r="Q980" s="93"/>
      <c r="R980" s="93"/>
      <c r="S980" s="93"/>
      <c r="T980" s="94"/>
      <c r="U980" s="40"/>
      <c r="V980" s="40"/>
      <c r="W980" s="40"/>
      <c r="X980" s="40"/>
      <c r="Y980" s="40"/>
      <c r="Z980" s="40"/>
      <c r="AA980" s="40"/>
      <c r="AB980" s="40"/>
      <c r="AC980" s="40"/>
      <c r="AD980" s="40"/>
      <c r="AE980" s="40"/>
      <c r="AT980" s="18" t="s">
        <v>199</v>
      </c>
      <c r="AU980" s="18" t="s">
        <v>91</v>
      </c>
    </row>
    <row r="981" s="13" customFormat="1">
      <c r="A981" s="13"/>
      <c r="B981" s="251"/>
      <c r="C981" s="252"/>
      <c r="D981" s="242" t="s">
        <v>277</v>
      </c>
      <c r="E981" s="275" t="s">
        <v>1</v>
      </c>
      <c r="F981" s="253" t="s">
        <v>1710</v>
      </c>
      <c r="G981" s="252"/>
      <c r="H981" s="254">
        <v>1559.385</v>
      </c>
      <c r="I981" s="255"/>
      <c r="J981" s="252"/>
      <c r="K981" s="252"/>
      <c r="L981" s="256"/>
      <c r="M981" s="257"/>
      <c r="N981" s="258"/>
      <c r="O981" s="258"/>
      <c r="P981" s="258"/>
      <c r="Q981" s="258"/>
      <c r="R981" s="258"/>
      <c r="S981" s="258"/>
      <c r="T981" s="259"/>
      <c r="U981" s="13"/>
      <c r="V981" s="13"/>
      <c r="W981" s="13"/>
      <c r="X981" s="13"/>
      <c r="Y981" s="13"/>
      <c r="Z981" s="13"/>
      <c r="AA981" s="13"/>
      <c r="AB981" s="13"/>
      <c r="AC981" s="13"/>
      <c r="AD981" s="13"/>
      <c r="AE981" s="13"/>
      <c r="AT981" s="260" t="s">
        <v>277</v>
      </c>
      <c r="AU981" s="260" t="s">
        <v>91</v>
      </c>
      <c r="AV981" s="13" t="s">
        <v>93</v>
      </c>
      <c r="AW981" s="13" t="s">
        <v>38</v>
      </c>
      <c r="AX981" s="13" t="s">
        <v>83</v>
      </c>
      <c r="AY981" s="260" t="s">
        <v>189</v>
      </c>
    </row>
    <row r="982" s="15" customFormat="1">
      <c r="A982" s="15"/>
      <c r="B982" s="276"/>
      <c r="C982" s="277"/>
      <c r="D982" s="242" t="s">
        <v>277</v>
      </c>
      <c r="E982" s="278" t="s">
        <v>1</v>
      </c>
      <c r="F982" s="279" t="s">
        <v>354</v>
      </c>
      <c r="G982" s="277"/>
      <c r="H982" s="280">
        <v>1559.385</v>
      </c>
      <c r="I982" s="281"/>
      <c r="J982" s="277"/>
      <c r="K982" s="277"/>
      <c r="L982" s="282"/>
      <c r="M982" s="283"/>
      <c r="N982" s="284"/>
      <c r="O982" s="284"/>
      <c r="P982" s="284"/>
      <c r="Q982" s="284"/>
      <c r="R982" s="284"/>
      <c r="S982" s="284"/>
      <c r="T982" s="285"/>
      <c r="U982" s="15"/>
      <c r="V982" s="15"/>
      <c r="W982" s="15"/>
      <c r="X982" s="15"/>
      <c r="Y982" s="15"/>
      <c r="Z982" s="15"/>
      <c r="AA982" s="15"/>
      <c r="AB982" s="15"/>
      <c r="AC982" s="15"/>
      <c r="AD982" s="15"/>
      <c r="AE982" s="15"/>
      <c r="AT982" s="286" t="s">
        <v>277</v>
      </c>
      <c r="AU982" s="286" t="s">
        <v>91</v>
      </c>
      <c r="AV982" s="15" t="s">
        <v>211</v>
      </c>
      <c r="AW982" s="15" t="s">
        <v>38</v>
      </c>
      <c r="AX982" s="15" t="s">
        <v>91</v>
      </c>
      <c r="AY982" s="286" t="s">
        <v>189</v>
      </c>
    </row>
    <row r="983" s="2" customFormat="1" ht="24.15" customHeight="1">
      <c r="A983" s="40"/>
      <c r="B983" s="41"/>
      <c r="C983" s="229" t="s">
        <v>1711</v>
      </c>
      <c r="D983" s="229" t="s">
        <v>192</v>
      </c>
      <c r="E983" s="230" t="s">
        <v>1712</v>
      </c>
      <c r="F983" s="231" t="s">
        <v>1713</v>
      </c>
      <c r="G983" s="232" t="s">
        <v>262</v>
      </c>
      <c r="H983" s="233">
        <v>1479.925</v>
      </c>
      <c r="I983" s="234"/>
      <c r="J983" s="235">
        <f>ROUND(I983*H983,2)</f>
        <v>0</v>
      </c>
      <c r="K983" s="231" t="s">
        <v>303</v>
      </c>
      <c r="L983" s="46"/>
      <c r="M983" s="236" t="s">
        <v>1</v>
      </c>
      <c r="N983" s="237" t="s">
        <v>48</v>
      </c>
      <c r="O983" s="93"/>
      <c r="P983" s="238">
        <f>O983*H983</f>
        <v>0</v>
      </c>
      <c r="Q983" s="238">
        <v>0</v>
      </c>
      <c r="R983" s="238">
        <f>Q983*H983</f>
        <v>0</v>
      </c>
      <c r="S983" s="238">
        <v>0</v>
      </c>
      <c r="T983" s="239">
        <f>S983*H983</f>
        <v>0</v>
      </c>
      <c r="U983" s="40"/>
      <c r="V983" s="40"/>
      <c r="W983" s="40"/>
      <c r="X983" s="40"/>
      <c r="Y983" s="40"/>
      <c r="Z983" s="40"/>
      <c r="AA983" s="40"/>
      <c r="AB983" s="40"/>
      <c r="AC983" s="40"/>
      <c r="AD983" s="40"/>
      <c r="AE983" s="40"/>
      <c r="AR983" s="240" t="s">
        <v>1707</v>
      </c>
      <c r="AT983" s="240" t="s">
        <v>192</v>
      </c>
      <c r="AU983" s="240" t="s">
        <v>91</v>
      </c>
      <c r="AY983" s="18" t="s">
        <v>189</v>
      </c>
      <c r="BE983" s="241">
        <f>IF(N983="základní",J983,0)</f>
        <v>0</v>
      </c>
      <c r="BF983" s="241">
        <f>IF(N983="snížená",J983,0)</f>
        <v>0</v>
      </c>
      <c r="BG983" s="241">
        <f>IF(N983="zákl. přenesená",J983,0)</f>
        <v>0</v>
      </c>
      <c r="BH983" s="241">
        <f>IF(N983="sníž. přenesená",J983,0)</f>
        <v>0</v>
      </c>
      <c r="BI983" s="241">
        <f>IF(N983="nulová",J983,0)</f>
        <v>0</v>
      </c>
      <c r="BJ983" s="18" t="s">
        <v>91</v>
      </c>
      <c r="BK983" s="241">
        <f>ROUND(I983*H983,2)</f>
        <v>0</v>
      </c>
      <c r="BL983" s="18" t="s">
        <v>1707</v>
      </c>
      <c r="BM983" s="240" t="s">
        <v>1714</v>
      </c>
    </row>
    <row r="984" s="2" customFormat="1">
      <c r="A984" s="40"/>
      <c r="B984" s="41"/>
      <c r="C984" s="42"/>
      <c r="D984" s="242" t="s">
        <v>199</v>
      </c>
      <c r="E984" s="42"/>
      <c r="F984" s="243" t="s">
        <v>1709</v>
      </c>
      <c r="G984" s="42"/>
      <c r="H984" s="42"/>
      <c r="I984" s="244"/>
      <c r="J984" s="42"/>
      <c r="K984" s="42"/>
      <c r="L984" s="46"/>
      <c r="M984" s="245"/>
      <c r="N984" s="246"/>
      <c r="O984" s="93"/>
      <c r="P984" s="93"/>
      <c r="Q984" s="93"/>
      <c r="R984" s="93"/>
      <c r="S984" s="93"/>
      <c r="T984" s="94"/>
      <c r="U984" s="40"/>
      <c r="V984" s="40"/>
      <c r="W984" s="40"/>
      <c r="X984" s="40"/>
      <c r="Y984" s="40"/>
      <c r="Z984" s="40"/>
      <c r="AA984" s="40"/>
      <c r="AB984" s="40"/>
      <c r="AC984" s="40"/>
      <c r="AD984" s="40"/>
      <c r="AE984" s="40"/>
      <c r="AT984" s="18" t="s">
        <v>199</v>
      </c>
      <c r="AU984" s="18" t="s">
        <v>91</v>
      </c>
    </row>
    <row r="985" s="13" customFormat="1">
      <c r="A985" s="13"/>
      <c r="B985" s="251"/>
      <c r="C985" s="252"/>
      <c r="D985" s="242" t="s">
        <v>277</v>
      </c>
      <c r="E985" s="275" t="s">
        <v>1</v>
      </c>
      <c r="F985" s="253" t="s">
        <v>1715</v>
      </c>
      <c r="G985" s="252"/>
      <c r="H985" s="254">
        <v>1479.925</v>
      </c>
      <c r="I985" s="255"/>
      <c r="J985" s="252"/>
      <c r="K985" s="252"/>
      <c r="L985" s="256"/>
      <c r="M985" s="257"/>
      <c r="N985" s="258"/>
      <c r="O985" s="258"/>
      <c r="P985" s="258"/>
      <c r="Q985" s="258"/>
      <c r="R985" s="258"/>
      <c r="S985" s="258"/>
      <c r="T985" s="259"/>
      <c r="U985" s="13"/>
      <c r="V985" s="13"/>
      <c r="W985" s="13"/>
      <c r="X985" s="13"/>
      <c r="Y985" s="13"/>
      <c r="Z985" s="13"/>
      <c r="AA985" s="13"/>
      <c r="AB985" s="13"/>
      <c r="AC985" s="13"/>
      <c r="AD985" s="13"/>
      <c r="AE985" s="13"/>
      <c r="AT985" s="260" t="s">
        <v>277</v>
      </c>
      <c r="AU985" s="260" t="s">
        <v>91</v>
      </c>
      <c r="AV985" s="13" t="s">
        <v>93</v>
      </c>
      <c r="AW985" s="13" t="s">
        <v>38</v>
      </c>
      <c r="AX985" s="13" t="s">
        <v>83</v>
      </c>
      <c r="AY985" s="260" t="s">
        <v>189</v>
      </c>
    </row>
    <row r="986" s="15" customFormat="1">
      <c r="A986" s="15"/>
      <c r="B986" s="276"/>
      <c r="C986" s="277"/>
      <c r="D986" s="242" t="s">
        <v>277</v>
      </c>
      <c r="E986" s="278" t="s">
        <v>1</v>
      </c>
      <c r="F986" s="279" t="s">
        <v>354</v>
      </c>
      <c r="G986" s="277"/>
      <c r="H986" s="280">
        <v>1479.925</v>
      </c>
      <c r="I986" s="281"/>
      <c r="J986" s="277"/>
      <c r="K986" s="277"/>
      <c r="L986" s="282"/>
      <c r="M986" s="283"/>
      <c r="N986" s="284"/>
      <c r="O986" s="284"/>
      <c r="P986" s="284"/>
      <c r="Q986" s="284"/>
      <c r="R986" s="284"/>
      <c r="S986" s="284"/>
      <c r="T986" s="285"/>
      <c r="U986" s="15"/>
      <c r="V986" s="15"/>
      <c r="W986" s="15"/>
      <c r="X986" s="15"/>
      <c r="Y986" s="15"/>
      <c r="Z986" s="15"/>
      <c r="AA986" s="15"/>
      <c r="AB986" s="15"/>
      <c r="AC986" s="15"/>
      <c r="AD986" s="15"/>
      <c r="AE986" s="15"/>
      <c r="AT986" s="286" t="s">
        <v>277</v>
      </c>
      <c r="AU986" s="286" t="s">
        <v>91</v>
      </c>
      <c r="AV986" s="15" t="s">
        <v>211</v>
      </c>
      <c r="AW986" s="15" t="s">
        <v>38</v>
      </c>
      <c r="AX986" s="15" t="s">
        <v>91</v>
      </c>
      <c r="AY986" s="286" t="s">
        <v>189</v>
      </c>
    </row>
    <row r="987" s="12" customFormat="1" ht="25.92" customHeight="1">
      <c r="A987" s="12"/>
      <c r="B987" s="213"/>
      <c r="C987" s="214"/>
      <c r="D987" s="215" t="s">
        <v>82</v>
      </c>
      <c r="E987" s="216" t="s">
        <v>1716</v>
      </c>
      <c r="F987" s="216" t="s">
        <v>1716</v>
      </c>
      <c r="G987" s="214"/>
      <c r="H987" s="214"/>
      <c r="I987" s="217"/>
      <c r="J987" s="218">
        <f>BK987</f>
        <v>0</v>
      </c>
      <c r="K987" s="214"/>
      <c r="L987" s="219"/>
      <c r="M987" s="220"/>
      <c r="N987" s="221"/>
      <c r="O987" s="221"/>
      <c r="P987" s="222">
        <f>P988+P993+P999+P1005</f>
        <v>0</v>
      </c>
      <c r="Q987" s="221"/>
      <c r="R987" s="222">
        <f>R988+R993+R999+R1005</f>
        <v>0</v>
      </c>
      <c r="S987" s="221"/>
      <c r="T987" s="223">
        <f>T988+T993+T999+T1005</f>
        <v>0</v>
      </c>
      <c r="U987" s="12"/>
      <c r="V987" s="12"/>
      <c r="W987" s="12"/>
      <c r="X987" s="12"/>
      <c r="Y987" s="12"/>
      <c r="Z987" s="12"/>
      <c r="AA987" s="12"/>
      <c r="AB987" s="12"/>
      <c r="AC987" s="12"/>
      <c r="AD987" s="12"/>
      <c r="AE987" s="12"/>
      <c r="AR987" s="224" t="s">
        <v>211</v>
      </c>
      <c r="AT987" s="225" t="s">
        <v>82</v>
      </c>
      <c r="AU987" s="225" t="s">
        <v>83</v>
      </c>
      <c r="AY987" s="224" t="s">
        <v>189</v>
      </c>
      <c r="BK987" s="226">
        <f>BK988+BK993+BK999+BK1005</f>
        <v>0</v>
      </c>
    </row>
    <row r="988" s="12" customFormat="1" ht="22.8" customHeight="1">
      <c r="A988" s="12"/>
      <c r="B988" s="213"/>
      <c r="C988" s="214"/>
      <c r="D988" s="215" t="s">
        <v>82</v>
      </c>
      <c r="E988" s="227" t="s">
        <v>1717</v>
      </c>
      <c r="F988" s="227" t="s">
        <v>1718</v>
      </c>
      <c r="G988" s="214"/>
      <c r="H988" s="214"/>
      <c r="I988" s="217"/>
      <c r="J988" s="228">
        <f>BK988</f>
        <v>0</v>
      </c>
      <c r="K988" s="214"/>
      <c r="L988" s="219"/>
      <c r="M988" s="220"/>
      <c r="N988" s="221"/>
      <c r="O988" s="221"/>
      <c r="P988" s="222">
        <f>SUM(P989:P992)</f>
        <v>0</v>
      </c>
      <c r="Q988" s="221"/>
      <c r="R988" s="222">
        <f>SUM(R989:R992)</f>
        <v>0</v>
      </c>
      <c r="S988" s="221"/>
      <c r="T988" s="223">
        <f>SUM(T989:T992)</f>
        <v>0</v>
      </c>
      <c r="U988" s="12"/>
      <c r="V988" s="12"/>
      <c r="W988" s="12"/>
      <c r="X988" s="12"/>
      <c r="Y988" s="12"/>
      <c r="Z988" s="12"/>
      <c r="AA988" s="12"/>
      <c r="AB988" s="12"/>
      <c r="AC988" s="12"/>
      <c r="AD988" s="12"/>
      <c r="AE988" s="12"/>
      <c r="AR988" s="224" t="s">
        <v>211</v>
      </c>
      <c r="AT988" s="225" t="s">
        <v>82</v>
      </c>
      <c r="AU988" s="225" t="s">
        <v>91</v>
      </c>
      <c r="AY988" s="224" t="s">
        <v>189</v>
      </c>
      <c r="BK988" s="226">
        <f>SUM(BK989:BK992)</f>
        <v>0</v>
      </c>
    </row>
    <row r="989" s="2" customFormat="1" ht="16.5" customHeight="1">
      <c r="A989" s="40"/>
      <c r="B989" s="41"/>
      <c r="C989" s="229" t="s">
        <v>1719</v>
      </c>
      <c r="D989" s="229" t="s">
        <v>192</v>
      </c>
      <c r="E989" s="230" t="s">
        <v>1720</v>
      </c>
      <c r="F989" s="231" t="s">
        <v>1721</v>
      </c>
      <c r="G989" s="232" t="s">
        <v>1283</v>
      </c>
      <c r="H989" s="233">
        <v>14</v>
      </c>
      <c r="I989" s="234"/>
      <c r="J989" s="235">
        <f>ROUND(I989*H989,2)</f>
        <v>0</v>
      </c>
      <c r="K989" s="231" t="s">
        <v>303</v>
      </c>
      <c r="L989" s="46"/>
      <c r="M989" s="236" t="s">
        <v>1</v>
      </c>
      <c r="N989" s="237" t="s">
        <v>48</v>
      </c>
      <c r="O989" s="93"/>
      <c r="P989" s="238">
        <f>O989*H989</f>
        <v>0</v>
      </c>
      <c r="Q989" s="238">
        <v>0</v>
      </c>
      <c r="R989" s="238">
        <f>Q989*H989</f>
        <v>0</v>
      </c>
      <c r="S989" s="238">
        <v>0</v>
      </c>
      <c r="T989" s="239">
        <f>S989*H989</f>
        <v>0</v>
      </c>
      <c r="U989" s="40"/>
      <c r="V989" s="40"/>
      <c r="W989" s="40"/>
      <c r="X989" s="40"/>
      <c r="Y989" s="40"/>
      <c r="Z989" s="40"/>
      <c r="AA989" s="40"/>
      <c r="AB989" s="40"/>
      <c r="AC989" s="40"/>
      <c r="AD989" s="40"/>
      <c r="AE989" s="40"/>
      <c r="AR989" s="240" t="s">
        <v>211</v>
      </c>
      <c r="AT989" s="240" t="s">
        <v>192</v>
      </c>
      <c r="AU989" s="240" t="s">
        <v>93</v>
      </c>
      <c r="AY989" s="18" t="s">
        <v>189</v>
      </c>
      <c r="BE989" s="241">
        <f>IF(N989="základní",J989,0)</f>
        <v>0</v>
      </c>
      <c r="BF989" s="241">
        <f>IF(N989="snížená",J989,0)</f>
        <v>0</v>
      </c>
      <c r="BG989" s="241">
        <f>IF(N989="zákl. přenesená",J989,0)</f>
        <v>0</v>
      </c>
      <c r="BH989" s="241">
        <f>IF(N989="sníž. přenesená",J989,0)</f>
        <v>0</v>
      </c>
      <c r="BI989" s="241">
        <f>IF(N989="nulová",J989,0)</f>
        <v>0</v>
      </c>
      <c r="BJ989" s="18" t="s">
        <v>91</v>
      </c>
      <c r="BK989" s="241">
        <f>ROUND(I989*H989,2)</f>
        <v>0</v>
      </c>
      <c r="BL989" s="18" t="s">
        <v>211</v>
      </c>
      <c r="BM989" s="240" t="s">
        <v>1722</v>
      </c>
    </row>
    <row r="990" s="2" customFormat="1">
      <c r="A990" s="40"/>
      <c r="B990" s="41"/>
      <c r="C990" s="42"/>
      <c r="D990" s="242" t="s">
        <v>199</v>
      </c>
      <c r="E990" s="42"/>
      <c r="F990" s="243" t="s">
        <v>1454</v>
      </c>
      <c r="G990" s="42"/>
      <c r="H990" s="42"/>
      <c r="I990" s="244"/>
      <c r="J990" s="42"/>
      <c r="K990" s="42"/>
      <c r="L990" s="46"/>
      <c r="M990" s="245"/>
      <c r="N990" s="246"/>
      <c r="O990" s="93"/>
      <c r="P990" s="93"/>
      <c r="Q990" s="93"/>
      <c r="R990" s="93"/>
      <c r="S990" s="93"/>
      <c r="T990" s="94"/>
      <c r="U990" s="40"/>
      <c r="V990" s="40"/>
      <c r="W990" s="40"/>
      <c r="X990" s="40"/>
      <c r="Y990" s="40"/>
      <c r="Z990" s="40"/>
      <c r="AA990" s="40"/>
      <c r="AB990" s="40"/>
      <c r="AC990" s="40"/>
      <c r="AD990" s="40"/>
      <c r="AE990" s="40"/>
      <c r="AT990" s="18" t="s">
        <v>199</v>
      </c>
      <c r="AU990" s="18" t="s">
        <v>93</v>
      </c>
    </row>
    <row r="991" s="2" customFormat="1" ht="16.5" customHeight="1">
      <c r="A991" s="40"/>
      <c r="B991" s="41"/>
      <c r="C991" s="229" t="s">
        <v>1723</v>
      </c>
      <c r="D991" s="229" t="s">
        <v>192</v>
      </c>
      <c r="E991" s="230" t="s">
        <v>1724</v>
      </c>
      <c r="F991" s="231" t="s">
        <v>1725</v>
      </c>
      <c r="G991" s="232" t="s">
        <v>1283</v>
      </c>
      <c r="H991" s="233">
        <v>2</v>
      </c>
      <c r="I991" s="234"/>
      <c r="J991" s="235">
        <f>ROUND(I991*H991,2)</f>
        <v>0</v>
      </c>
      <c r="K991" s="231" t="s">
        <v>303</v>
      </c>
      <c r="L991" s="46"/>
      <c r="M991" s="236" t="s">
        <v>1</v>
      </c>
      <c r="N991" s="237" t="s">
        <v>48</v>
      </c>
      <c r="O991" s="93"/>
      <c r="P991" s="238">
        <f>O991*H991</f>
        <v>0</v>
      </c>
      <c r="Q991" s="238">
        <v>0</v>
      </c>
      <c r="R991" s="238">
        <f>Q991*H991</f>
        <v>0</v>
      </c>
      <c r="S991" s="238">
        <v>0</v>
      </c>
      <c r="T991" s="239">
        <f>S991*H991</f>
        <v>0</v>
      </c>
      <c r="U991" s="40"/>
      <c r="V991" s="40"/>
      <c r="W991" s="40"/>
      <c r="X991" s="40"/>
      <c r="Y991" s="40"/>
      <c r="Z991" s="40"/>
      <c r="AA991" s="40"/>
      <c r="AB991" s="40"/>
      <c r="AC991" s="40"/>
      <c r="AD991" s="40"/>
      <c r="AE991" s="40"/>
      <c r="AR991" s="240" t="s">
        <v>211</v>
      </c>
      <c r="AT991" s="240" t="s">
        <v>192</v>
      </c>
      <c r="AU991" s="240" t="s">
        <v>93</v>
      </c>
      <c r="AY991" s="18" t="s">
        <v>189</v>
      </c>
      <c r="BE991" s="241">
        <f>IF(N991="základní",J991,0)</f>
        <v>0</v>
      </c>
      <c r="BF991" s="241">
        <f>IF(N991="snížená",J991,0)</f>
        <v>0</v>
      </c>
      <c r="BG991" s="241">
        <f>IF(N991="zákl. přenesená",J991,0)</f>
        <v>0</v>
      </c>
      <c r="BH991" s="241">
        <f>IF(N991="sníž. přenesená",J991,0)</f>
        <v>0</v>
      </c>
      <c r="BI991" s="241">
        <f>IF(N991="nulová",J991,0)</f>
        <v>0</v>
      </c>
      <c r="BJ991" s="18" t="s">
        <v>91</v>
      </c>
      <c r="BK991" s="241">
        <f>ROUND(I991*H991,2)</f>
        <v>0</v>
      </c>
      <c r="BL991" s="18" t="s">
        <v>211</v>
      </c>
      <c r="BM991" s="240" t="s">
        <v>1726</v>
      </c>
    </row>
    <row r="992" s="2" customFormat="1">
      <c r="A992" s="40"/>
      <c r="B992" s="41"/>
      <c r="C992" s="42"/>
      <c r="D992" s="242" t="s">
        <v>199</v>
      </c>
      <c r="E992" s="42"/>
      <c r="F992" s="243" t="s">
        <v>1454</v>
      </c>
      <c r="G992" s="42"/>
      <c r="H992" s="42"/>
      <c r="I992" s="244"/>
      <c r="J992" s="42"/>
      <c r="K992" s="42"/>
      <c r="L992" s="46"/>
      <c r="M992" s="245"/>
      <c r="N992" s="246"/>
      <c r="O992" s="93"/>
      <c r="P992" s="93"/>
      <c r="Q992" s="93"/>
      <c r="R992" s="93"/>
      <c r="S992" s="93"/>
      <c r="T992" s="94"/>
      <c r="U992" s="40"/>
      <c r="V992" s="40"/>
      <c r="W992" s="40"/>
      <c r="X992" s="40"/>
      <c r="Y992" s="40"/>
      <c r="Z992" s="40"/>
      <c r="AA992" s="40"/>
      <c r="AB992" s="40"/>
      <c r="AC992" s="40"/>
      <c r="AD992" s="40"/>
      <c r="AE992" s="40"/>
      <c r="AT992" s="18" t="s">
        <v>199</v>
      </c>
      <c r="AU992" s="18" t="s">
        <v>93</v>
      </c>
    </row>
    <row r="993" s="12" customFormat="1" ht="22.8" customHeight="1">
      <c r="A993" s="12"/>
      <c r="B993" s="213"/>
      <c r="C993" s="214"/>
      <c r="D993" s="215" t="s">
        <v>82</v>
      </c>
      <c r="E993" s="227" t="s">
        <v>1727</v>
      </c>
      <c r="F993" s="227" t="s">
        <v>1728</v>
      </c>
      <c r="G993" s="214"/>
      <c r="H993" s="214"/>
      <c r="I993" s="217"/>
      <c r="J993" s="228">
        <f>BK993</f>
        <v>0</v>
      </c>
      <c r="K993" s="214"/>
      <c r="L993" s="219"/>
      <c r="M993" s="220"/>
      <c r="N993" s="221"/>
      <c r="O993" s="221"/>
      <c r="P993" s="222">
        <f>SUM(P994:P998)</f>
        <v>0</v>
      </c>
      <c r="Q993" s="221"/>
      <c r="R993" s="222">
        <f>SUM(R994:R998)</f>
        <v>0</v>
      </c>
      <c r="S993" s="221"/>
      <c r="T993" s="223">
        <f>SUM(T994:T998)</f>
        <v>0</v>
      </c>
      <c r="U993" s="12"/>
      <c r="V993" s="12"/>
      <c r="W993" s="12"/>
      <c r="X993" s="12"/>
      <c r="Y993" s="12"/>
      <c r="Z993" s="12"/>
      <c r="AA993" s="12"/>
      <c r="AB993" s="12"/>
      <c r="AC993" s="12"/>
      <c r="AD993" s="12"/>
      <c r="AE993" s="12"/>
      <c r="AR993" s="224" t="s">
        <v>211</v>
      </c>
      <c r="AT993" s="225" t="s">
        <v>82</v>
      </c>
      <c r="AU993" s="225" t="s">
        <v>91</v>
      </c>
      <c r="AY993" s="224" t="s">
        <v>189</v>
      </c>
      <c r="BK993" s="226">
        <f>SUM(BK994:BK998)</f>
        <v>0</v>
      </c>
    </row>
    <row r="994" s="2" customFormat="1" ht="16.5" customHeight="1">
      <c r="A994" s="40"/>
      <c r="B994" s="41"/>
      <c r="C994" s="229" t="s">
        <v>1729</v>
      </c>
      <c r="D994" s="229" t="s">
        <v>192</v>
      </c>
      <c r="E994" s="230" t="s">
        <v>1730</v>
      </c>
      <c r="F994" s="231" t="s">
        <v>1731</v>
      </c>
      <c r="G994" s="232" t="s">
        <v>262</v>
      </c>
      <c r="H994" s="233">
        <v>712.572</v>
      </c>
      <c r="I994" s="234"/>
      <c r="J994" s="235">
        <f>ROUND(I994*H994,2)</f>
        <v>0</v>
      </c>
      <c r="K994" s="231" t="s">
        <v>303</v>
      </c>
      <c r="L994" s="46"/>
      <c r="M994" s="236" t="s">
        <v>1</v>
      </c>
      <c r="N994" s="237" t="s">
        <v>48</v>
      </c>
      <c r="O994" s="93"/>
      <c r="P994" s="238">
        <f>O994*H994</f>
        <v>0</v>
      </c>
      <c r="Q994" s="238">
        <v>0</v>
      </c>
      <c r="R994" s="238">
        <f>Q994*H994</f>
        <v>0</v>
      </c>
      <c r="S994" s="238">
        <v>0</v>
      </c>
      <c r="T994" s="239">
        <f>S994*H994</f>
        <v>0</v>
      </c>
      <c r="U994" s="40"/>
      <c r="V994" s="40"/>
      <c r="W994" s="40"/>
      <c r="X994" s="40"/>
      <c r="Y994" s="40"/>
      <c r="Z994" s="40"/>
      <c r="AA994" s="40"/>
      <c r="AB994" s="40"/>
      <c r="AC994" s="40"/>
      <c r="AD994" s="40"/>
      <c r="AE994" s="40"/>
      <c r="AR994" s="240" t="s">
        <v>1707</v>
      </c>
      <c r="AT994" s="240" t="s">
        <v>192</v>
      </c>
      <c r="AU994" s="240" t="s">
        <v>93</v>
      </c>
      <c r="AY994" s="18" t="s">
        <v>189</v>
      </c>
      <c r="BE994" s="241">
        <f>IF(N994="základní",J994,0)</f>
        <v>0</v>
      </c>
      <c r="BF994" s="241">
        <f>IF(N994="snížená",J994,0)</f>
        <v>0</v>
      </c>
      <c r="BG994" s="241">
        <f>IF(N994="zákl. přenesená",J994,0)</f>
        <v>0</v>
      </c>
      <c r="BH994" s="241">
        <f>IF(N994="sníž. přenesená",J994,0)</f>
        <v>0</v>
      </c>
      <c r="BI994" s="241">
        <f>IF(N994="nulová",J994,0)</f>
        <v>0</v>
      </c>
      <c r="BJ994" s="18" t="s">
        <v>91</v>
      </c>
      <c r="BK994" s="241">
        <f>ROUND(I994*H994,2)</f>
        <v>0</v>
      </c>
      <c r="BL994" s="18" t="s">
        <v>1707</v>
      </c>
      <c r="BM994" s="240" t="s">
        <v>1732</v>
      </c>
    </row>
    <row r="995" s="2" customFormat="1">
      <c r="A995" s="40"/>
      <c r="B995" s="41"/>
      <c r="C995" s="42"/>
      <c r="D995" s="242" t="s">
        <v>199</v>
      </c>
      <c r="E995" s="42"/>
      <c r="F995" s="243" t="s">
        <v>1733</v>
      </c>
      <c r="G995" s="42"/>
      <c r="H995" s="42"/>
      <c r="I995" s="244"/>
      <c r="J995" s="42"/>
      <c r="K995" s="42"/>
      <c r="L995" s="46"/>
      <c r="M995" s="245"/>
      <c r="N995" s="246"/>
      <c r="O995" s="93"/>
      <c r="P995" s="93"/>
      <c r="Q995" s="93"/>
      <c r="R995" s="93"/>
      <c r="S995" s="93"/>
      <c r="T995" s="94"/>
      <c r="U995" s="40"/>
      <c r="V995" s="40"/>
      <c r="W995" s="40"/>
      <c r="X995" s="40"/>
      <c r="Y995" s="40"/>
      <c r="Z995" s="40"/>
      <c r="AA995" s="40"/>
      <c r="AB995" s="40"/>
      <c r="AC995" s="40"/>
      <c r="AD995" s="40"/>
      <c r="AE995" s="40"/>
      <c r="AT995" s="18" t="s">
        <v>199</v>
      </c>
      <c r="AU995" s="18" t="s">
        <v>93</v>
      </c>
    </row>
    <row r="996" s="14" customFormat="1">
      <c r="A996" s="14"/>
      <c r="B996" s="265"/>
      <c r="C996" s="266"/>
      <c r="D996" s="242" t="s">
        <v>277</v>
      </c>
      <c r="E996" s="267" t="s">
        <v>1</v>
      </c>
      <c r="F996" s="268" t="s">
        <v>805</v>
      </c>
      <c r="G996" s="266"/>
      <c r="H996" s="267" t="s">
        <v>1</v>
      </c>
      <c r="I996" s="269"/>
      <c r="J996" s="266"/>
      <c r="K996" s="266"/>
      <c r="L996" s="270"/>
      <c r="M996" s="271"/>
      <c r="N996" s="272"/>
      <c r="O996" s="272"/>
      <c r="P996" s="272"/>
      <c r="Q996" s="272"/>
      <c r="R996" s="272"/>
      <c r="S996" s="272"/>
      <c r="T996" s="273"/>
      <c r="U996" s="14"/>
      <c r="V996" s="14"/>
      <c r="W996" s="14"/>
      <c r="X996" s="14"/>
      <c r="Y996" s="14"/>
      <c r="Z996" s="14"/>
      <c r="AA996" s="14"/>
      <c r="AB996" s="14"/>
      <c r="AC996" s="14"/>
      <c r="AD996" s="14"/>
      <c r="AE996" s="14"/>
      <c r="AT996" s="274" t="s">
        <v>277</v>
      </c>
      <c r="AU996" s="274" t="s">
        <v>93</v>
      </c>
      <c r="AV996" s="14" t="s">
        <v>91</v>
      </c>
      <c r="AW996" s="14" t="s">
        <v>38</v>
      </c>
      <c r="AX996" s="14" t="s">
        <v>83</v>
      </c>
      <c r="AY996" s="274" t="s">
        <v>189</v>
      </c>
    </row>
    <row r="997" s="13" customFormat="1">
      <c r="A997" s="13"/>
      <c r="B997" s="251"/>
      <c r="C997" s="252"/>
      <c r="D997" s="242" t="s">
        <v>277</v>
      </c>
      <c r="E997" s="275" t="s">
        <v>1</v>
      </c>
      <c r="F997" s="253" t="s">
        <v>1734</v>
      </c>
      <c r="G997" s="252"/>
      <c r="H997" s="254">
        <v>712.572</v>
      </c>
      <c r="I997" s="255"/>
      <c r="J997" s="252"/>
      <c r="K997" s="252"/>
      <c r="L997" s="256"/>
      <c r="M997" s="257"/>
      <c r="N997" s="258"/>
      <c r="O997" s="258"/>
      <c r="P997" s="258"/>
      <c r="Q997" s="258"/>
      <c r="R997" s="258"/>
      <c r="S997" s="258"/>
      <c r="T997" s="259"/>
      <c r="U997" s="13"/>
      <c r="V997" s="13"/>
      <c r="W997" s="13"/>
      <c r="X997" s="13"/>
      <c r="Y997" s="13"/>
      <c r="Z997" s="13"/>
      <c r="AA997" s="13"/>
      <c r="AB997" s="13"/>
      <c r="AC997" s="13"/>
      <c r="AD997" s="13"/>
      <c r="AE997" s="13"/>
      <c r="AT997" s="260" t="s">
        <v>277</v>
      </c>
      <c r="AU997" s="260" t="s">
        <v>93</v>
      </c>
      <c r="AV997" s="13" t="s">
        <v>93</v>
      </c>
      <c r="AW997" s="13" t="s">
        <v>38</v>
      </c>
      <c r="AX997" s="13" t="s">
        <v>83</v>
      </c>
      <c r="AY997" s="260" t="s">
        <v>189</v>
      </c>
    </row>
    <row r="998" s="15" customFormat="1">
      <c r="A998" s="15"/>
      <c r="B998" s="276"/>
      <c r="C998" s="277"/>
      <c r="D998" s="242" t="s">
        <v>277</v>
      </c>
      <c r="E998" s="278" t="s">
        <v>1</v>
      </c>
      <c r="F998" s="279" t="s">
        <v>354</v>
      </c>
      <c r="G998" s="277"/>
      <c r="H998" s="280">
        <v>712.572</v>
      </c>
      <c r="I998" s="281"/>
      <c r="J998" s="277"/>
      <c r="K998" s="277"/>
      <c r="L998" s="282"/>
      <c r="M998" s="283"/>
      <c r="N998" s="284"/>
      <c r="O998" s="284"/>
      <c r="P998" s="284"/>
      <c r="Q998" s="284"/>
      <c r="R998" s="284"/>
      <c r="S998" s="284"/>
      <c r="T998" s="285"/>
      <c r="U998" s="15"/>
      <c r="V998" s="15"/>
      <c r="W998" s="15"/>
      <c r="X998" s="15"/>
      <c r="Y998" s="15"/>
      <c r="Z998" s="15"/>
      <c r="AA998" s="15"/>
      <c r="AB998" s="15"/>
      <c r="AC998" s="15"/>
      <c r="AD998" s="15"/>
      <c r="AE998" s="15"/>
      <c r="AT998" s="286" t="s">
        <v>277</v>
      </c>
      <c r="AU998" s="286" t="s">
        <v>93</v>
      </c>
      <c r="AV998" s="15" t="s">
        <v>211</v>
      </c>
      <c r="AW998" s="15" t="s">
        <v>38</v>
      </c>
      <c r="AX998" s="15" t="s">
        <v>91</v>
      </c>
      <c r="AY998" s="286" t="s">
        <v>189</v>
      </c>
    </row>
    <row r="999" s="12" customFormat="1" ht="22.8" customHeight="1">
      <c r="A999" s="12"/>
      <c r="B999" s="213"/>
      <c r="C999" s="214"/>
      <c r="D999" s="215" t="s">
        <v>82</v>
      </c>
      <c r="E999" s="227" t="s">
        <v>1735</v>
      </c>
      <c r="F999" s="227" t="s">
        <v>1736</v>
      </c>
      <c r="G999" s="214"/>
      <c r="H999" s="214"/>
      <c r="I999" s="217"/>
      <c r="J999" s="228">
        <f>BK999</f>
        <v>0</v>
      </c>
      <c r="K999" s="214"/>
      <c r="L999" s="219"/>
      <c r="M999" s="220"/>
      <c r="N999" s="221"/>
      <c r="O999" s="221"/>
      <c r="P999" s="222">
        <f>SUM(P1000:P1004)</f>
        <v>0</v>
      </c>
      <c r="Q999" s="221"/>
      <c r="R999" s="222">
        <f>SUM(R1000:R1004)</f>
        <v>0</v>
      </c>
      <c r="S999" s="221"/>
      <c r="T999" s="223">
        <f>SUM(T1000:T1004)</f>
        <v>0</v>
      </c>
      <c r="U999" s="12"/>
      <c r="V999" s="12"/>
      <c r="W999" s="12"/>
      <c r="X999" s="12"/>
      <c r="Y999" s="12"/>
      <c r="Z999" s="12"/>
      <c r="AA999" s="12"/>
      <c r="AB999" s="12"/>
      <c r="AC999" s="12"/>
      <c r="AD999" s="12"/>
      <c r="AE999" s="12"/>
      <c r="AR999" s="224" t="s">
        <v>211</v>
      </c>
      <c r="AT999" s="225" t="s">
        <v>82</v>
      </c>
      <c r="AU999" s="225" t="s">
        <v>91</v>
      </c>
      <c r="AY999" s="224" t="s">
        <v>189</v>
      </c>
      <c r="BK999" s="226">
        <f>SUM(BK1000:BK1004)</f>
        <v>0</v>
      </c>
    </row>
    <row r="1000" s="2" customFormat="1" ht="16.5" customHeight="1">
      <c r="A1000" s="40"/>
      <c r="B1000" s="41"/>
      <c r="C1000" s="229" t="s">
        <v>1737</v>
      </c>
      <c r="D1000" s="229" t="s">
        <v>192</v>
      </c>
      <c r="E1000" s="230" t="s">
        <v>1738</v>
      </c>
      <c r="F1000" s="231" t="s">
        <v>1739</v>
      </c>
      <c r="G1000" s="232" t="s">
        <v>285</v>
      </c>
      <c r="H1000" s="233">
        <v>6</v>
      </c>
      <c r="I1000" s="234"/>
      <c r="J1000" s="235">
        <f>ROUND(I1000*H1000,2)</f>
        <v>0</v>
      </c>
      <c r="K1000" s="231" t="s">
        <v>303</v>
      </c>
      <c r="L1000" s="46"/>
      <c r="M1000" s="236" t="s">
        <v>1</v>
      </c>
      <c r="N1000" s="237" t="s">
        <v>48</v>
      </c>
      <c r="O1000" s="93"/>
      <c r="P1000" s="238">
        <f>O1000*H1000</f>
        <v>0</v>
      </c>
      <c r="Q1000" s="238">
        <v>0</v>
      </c>
      <c r="R1000" s="238">
        <f>Q1000*H1000</f>
        <v>0</v>
      </c>
      <c r="S1000" s="238">
        <v>0</v>
      </c>
      <c r="T1000" s="239">
        <f>S1000*H1000</f>
        <v>0</v>
      </c>
      <c r="U1000" s="40"/>
      <c r="V1000" s="40"/>
      <c r="W1000" s="40"/>
      <c r="X1000" s="40"/>
      <c r="Y1000" s="40"/>
      <c r="Z1000" s="40"/>
      <c r="AA1000" s="40"/>
      <c r="AB1000" s="40"/>
      <c r="AC1000" s="40"/>
      <c r="AD1000" s="40"/>
      <c r="AE1000" s="40"/>
      <c r="AR1000" s="240" t="s">
        <v>1707</v>
      </c>
      <c r="AT1000" s="240" t="s">
        <v>192</v>
      </c>
      <c r="AU1000" s="240" t="s">
        <v>93</v>
      </c>
      <c r="AY1000" s="18" t="s">
        <v>189</v>
      </c>
      <c r="BE1000" s="241">
        <f>IF(N1000="základní",J1000,0)</f>
        <v>0</v>
      </c>
      <c r="BF1000" s="241">
        <f>IF(N1000="snížená",J1000,0)</f>
        <v>0</v>
      </c>
      <c r="BG1000" s="241">
        <f>IF(N1000="zákl. přenesená",J1000,0)</f>
        <v>0</v>
      </c>
      <c r="BH1000" s="241">
        <f>IF(N1000="sníž. přenesená",J1000,0)</f>
        <v>0</v>
      </c>
      <c r="BI1000" s="241">
        <f>IF(N1000="nulová",J1000,0)</f>
        <v>0</v>
      </c>
      <c r="BJ1000" s="18" t="s">
        <v>91</v>
      </c>
      <c r="BK1000" s="241">
        <f>ROUND(I1000*H1000,2)</f>
        <v>0</v>
      </c>
      <c r="BL1000" s="18" t="s">
        <v>1707</v>
      </c>
      <c r="BM1000" s="240" t="s">
        <v>1740</v>
      </c>
    </row>
    <row r="1001" s="2" customFormat="1" ht="16.5" customHeight="1">
      <c r="A1001" s="40"/>
      <c r="B1001" s="41"/>
      <c r="C1001" s="229" t="s">
        <v>1741</v>
      </c>
      <c r="D1001" s="229" t="s">
        <v>192</v>
      </c>
      <c r="E1001" s="230" t="s">
        <v>1742</v>
      </c>
      <c r="F1001" s="231" t="s">
        <v>1743</v>
      </c>
      <c r="G1001" s="232" t="s">
        <v>285</v>
      </c>
      <c r="H1001" s="233">
        <v>20</v>
      </c>
      <c r="I1001" s="234"/>
      <c r="J1001" s="235">
        <f>ROUND(I1001*H1001,2)</f>
        <v>0</v>
      </c>
      <c r="K1001" s="231" t="s">
        <v>303</v>
      </c>
      <c r="L1001" s="46"/>
      <c r="M1001" s="236" t="s">
        <v>1</v>
      </c>
      <c r="N1001" s="237" t="s">
        <v>48</v>
      </c>
      <c r="O1001" s="93"/>
      <c r="P1001" s="238">
        <f>O1001*H1001</f>
        <v>0</v>
      </c>
      <c r="Q1001" s="238">
        <v>0</v>
      </c>
      <c r="R1001" s="238">
        <f>Q1001*H1001</f>
        <v>0</v>
      </c>
      <c r="S1001" s="238">
        <v>0</v>
      </c>
      <c r="T1001" s="239">
        <f>S1001*H1001</f>
        <v>0</v>
      </c>
      <c r="U1001" s="40"/>
      <c r="V1001" s="40"/>
      <c r="W1001" s="40"/>
      <c r="X1001" s="40"/>
      <c r="Y1001" s="40"/>
      <c r="Z1001" s="40"/>
      <c r="AA1001" s="40"/>
      <c r="AB1001" s="40"/>
      <c r="AC1001" s="40"/>
      <c r="AD1001" s="40"/>
      <c r="AE1001" s="40"/>
      <c r="AR1001" s="240" t="s">
        <v>1707</v>
      </c>
      <c r="AT1001" s="240" t="s">
        <v>192</v>
      </c>
      <c r="AU1001" s="240" t="s">
        <v>93</v>
      </c>
      <c r="AY1001" s="18" t="s">
        <v>189</v>
      </c>
      <c r="BE1001" s="241">
        <f>IF(N1001="základní",J1001,0)</f>
        <v>0</v>
      </c>
      <c r="BF1001" s="241">
        <f>IF(N1001="snížená",J1001,0)</f>
        <v>0</v>
      </c>
      <c r="BG1001" s="241">
        <f>IF(N1001="zákl. přenesená",J1001,0)</f>
        <v>0</v>
      </c>
      <c r="BH1001" s="241">
        <f>IF(N1001="sníž. přenesená",J1001,0)</f>
        <v>0</v>
      </c>
      <c r="BI1001" s="241">
        <f>IF(N1001="nulová",J1001,0)</f>
        <v>0</v>
      </c>
      <c r="BJ1001" s="18" t="s">
        <v>91</v>
      </c>
      <c r="BK1001" s="241">
        <f>ROUND(I1001*H1001,2)</f>
        <v>0</v>
      </c>
      <c r="BL1001" s="18" t="s">
        <v>1707</v>
      </c>
      <c r="BM1001" s="240" t="s">
        <v>1744</v>
      </c>
    </row>
    <row r="1002" s="2" customFormat="1" ht="16.5" customHeight="1">
      <c r="A1002" s="40"/>
      <c r="B1002" s="41"/>
      <c r="C1002" s="229" t="s">
        <v>1745</v>
      </c>
      <c r="D1002" s="229" t="s">
        <v>192</v>
      </c>
      <c r="E1002" s="230" t="s">
        <v>1746</v>
      </c>
      <c r="F1002" s="231" t="s">
        <v>1747</v>
      </c>
      <c r="G1002" s="232" t="s">
        <v>289</v>
      </c>
      <c r="H1002" s="233">
        <v>36</v>
      </c>
      <c r="I1002" s="234"/>
      <c r="J1002" s="235">
        <f>ROUND(I1002*H1002,2)</f>
        <v>0</v>
      </c>
      <c r="K1002" s="231" t="s">
        <v>303</v>
      </c>
      <c r="L1002" s="46"/>
      <c r="M1002" s="236" t="s">
        <v>1</v>
      </c>
      <c r="N1002" s="237" t="s">
        <v>48</v>
      </c>
      <c r="O1002" s="93"/>
      <c r="P1002" s="238">
        <f>O1002*H1002</f>
        <v>0</v>
      </c>
      <c r="Q1002" s="238">
        <v>0</v>
      </c>
      <c r="R1002" s="238">
        <f>Q1002*H1002</f>
        <v>0</v>
      </c>
      <c r="S1002" s="238">
        <v>0</v>
      </c>
      <c r="T1002" s="239">
        <f>S1002*H1002</f>
        <v>0</v>
      </c>
      <c r="U1002" s="40"/>
      <c r="V1002" s="40"/>
      <c r="W1002" s="40"/>
      <c r="X1002" s="40"/>
      <c r="Y1002" s="40"/>
      <c r="Z1002" s="40"/>
      <c r="AA1002" s="40"/>
      <c r="AB1002" s="40"/>
      <c r="AC1002" s="40"/>
      <c r="AD1002" s="40"/>
      <c r="AE1002" s="40"/>
      <c r="AR1002" s="240" t="s">
        <v>1707</v>
      </c>
      <c r="AT1002" s="240" t="s">
        <v>192</v>
      </c>
      <c r="AU1002" s="240" t="s">
        <v>93</v>
      </c>
      <c r="AY1002" s="18" t="s">
        <v>189</v>
      </c>
      <c r="BE1002" s="241">
        <f>IF(N1002="základní",J1002,0)</f>
        <v>0</v>
      </c>
      <c r="BF1002" s="241">
        <f>IF(N1002="snížená",J1002,0)</f>
        <v>0</v>
      </c>
      <c r="BG1002" s="241">
        <f>IF(N1002="zákl. přenesená",J1002,0)</f>
        <v>0</v>
      </c>
      <c r="BH1002" s="241">
        <f>IF(N1002="sníž. přenesená",J1002,0)</f>
        <v>0</v>
      </c>
      <c r="BI1002" s="241">
        <f>IF(N1002="nulová",J1002,0)</f>
        <v>0</v>
      </c>
      <c r="BJ1002" s="18" t="s">
        <v>91</v>
      </c>
      <c r="BK1002" s="241">
        <f>ROUND(I1002*H1002,2)</f>
        <v>0</v>
      </c>
      <c r="BL1002" s="18" t="s">
        <v>1707</v>
      </c>
      <c r="BM1002" s="240" t="s">
        <v>1748</v>
      </c>
    </row>
    <row r="1003" s="2" customFormat="1" ht="16.5" customHeight="1">
      <c r="A1003" s="40"/>
      <c r="B1003" s="41"/>
      <c r="C1003" s="229" t="s">
        <v>1749</v>
      </c>
      <c r="D1003" s="229" t="s">
        <v>192</v>
      </c>
      <c r="E1003" s="230" t="s">
        <v>1750</v>
      </c>
      <c r="F1003" s="231" t="s">
        <v>1751</v>
      </c>
      <c r="G1003" s="232" t="s">
        <v>285</v>
      </c>
      <c r="H1003" s="233">
        <v>1</v>
      </c>
      <c r="I1003" s="234"/>
      <c r="J1003" s="235">
        <f>ROUND(I1003*H1003,2)</f>
        <v>0</v>
      </c>
      <c r="K1003" s="231" t="s">
        <v>303</v>
      </c>
      <c r="L1003" s="46"/>
      <c r="M1003" s="236" t="s">
        <v>1</v>
      </c>
      <c r="N1003" s="237" t="s">
        <v>48</v>
      </c>
      <c r="O1003" s="93"/>
      <c r="P1003" s="238">
        <f>O1003*H1003</f>
        <v>0</v>
      </c>
      <c r="Q1003" s="238">
        <v>0</v>
      </c>
      <c r="R1003" s="238">
        <f>Q1003*H1003</f>
        <v>0</v>
      </c>
      <c r="S1003" s="238">
        <v>0</v>
      </c>
      <c r="T1003" s="239">
        <f>S1003*H1003</f>
        <v>0</v>
      </c>
      <c r="U1003" s="40"/>
      <c r="V1003" s="40"/>
      <c r="W1003" s="40"/>
      <c r="X1003" s="40"/>
      <c r="Y1003" s="40"/>
      <c r="Z1003" s="40"/>
      <c r="AA1003" s="40"/>
      <c r="AB1003" s="40"/>
      <c r="AC1003" s="40"/>
      <c r="AD1003" s="40"/>
      <c r="AE1003" s="40"/>
      <c r="AR1003" s="240" t="s">
        <v>1707</v>
      </c>
      <c r="AT1003" s="240" t="s">
        <v>192</v>
      </c>
      <c r="AU1003" s="240" t="s">
        <v>93</v>
      </c>
      <c r="AY1003" s="18" t="s">
        <v>189</v>
      </c>
      <c r="BE1003" s="241">
        <f>IF(N1003="základní",J1003,0)</f>
        <v>0</v>
      </c>
      <c r="BF1003" s="241">
        <f>IF(N1003="snížená",J1003,0)</f>
        <v>0</v>
      </c>
      <c r="BG1003" s="241">
        <f>IF(N1003="zákl. přenesená",J1003,0)</f>
        <v>0</v>
      </c>
      <c r="BH1003" s="241">
        <f>IF(N1003="sníž. přenesená",J1003,0)</f>
        <v>0</v>
      </c>
      <c r="BI1003" s="241">
        <f>IF(N1003="nulová",J1003,0)</f>
        <v>0</v>
      </c>
      <c r="BJ1003" s="18" t="s">
        <v>91</v>
      </c>
      <c r="BK1003" s="241">
        <f>ROUND(I1003*H1003,2)</f>
        <v>0</v>
      </c>
      <c r="BL1003" s="18" t="s">
        <v>1707</v>
      </c>
      <c r="BM1003" s="240" t="s">
        <v>1752</v>
      </c>
    </row>
    <row r="1004" s="2" customFormat="1" ht="16.5" customHeight="1">
      <c r="A1004" s="40"/>
      <c r="B1004" s="41"/>
      <c r="C1004" s="229" t="s">
        <v>1753</v>
      </c>
      <c r="D1004" s="229" t="s">
        <v>192</v>
      </c>
      <c r="E1004" s="230" t="s">
        <v>1754</v>
      </c>
      <c r="F1004" s="231" t="s">
        <v>1755</v>
      </c>
      <c r="G1004" s="232" t="s">
        <v>285</v>
      </c>
      <c r="H1004" s="233">
        <v>1</v>
      </c>
      <c r="I1004" s="234"/>
      <c r="J1004" s="235">
        <f>ROUND(I1004*H1004,2)</f>
        <v>0</v>
      </c>
      <c r="K1004" s="231" t="s">
        <v>303</v>
      </c>
      <c r="L1004" s="46"/>
      <c r="M1004" s="236" t="s">
        <v>1</v>
      </c>
      <c r="N1004" s="237" t="s">
        <v>48</v>
      </c>
      <c r="O1004" s="93"/>
      <c r="P1004" s="238">
        <f>O1004*H1004</f>
        <v>0</v>
      </c>
      <c r="Q1004" s="238">
        <v>0</v>
      </c>
      <c r="R1004" s="238">
        <f>Q1004*H1004</f>
        <v>0</v>
      </c>
      <c r="S1004" s="238">
        <v>0</v>
      </c>
      <c r="T1004" s="239">
        <f>S1004*H1004</f>
        <v>0</v>
      </c>
      <c r="U1004" s="40"/>
      <c r="V1004" s="40"/>
      <c r="W1004" s="40"/>
      <c r="X1004" s="40"/>
      <c r="Y1004" s="40"/>
      <c r="Z1004" s="40"/>
      <c r="AA1004" s="40"/>
      <c r="AB1004" s="40"/>
      <c r="AC1004" s="40"/>
      <c r="AD1004" s="40"/>
      <c r="AE1004" s="40"/>
      <c r="AR1004" s="240" t="s">
        <v>1707</v>
      </c>
      <c r="AT1004" s="240" t="s">
        <v>192</v>
      </c>
      <c r="AU1004" s="240" t="s">
        <v>93</v>
      </c>
      <c r="AY1004" s="18" t="s">
        <v>189</v>
      </c>
      <c r="BE1004" s="241">
        <f>IF(N1004="základní",J1004,0)</f>
        <v>0</v>
      </c>
      <c r="BF1004" s="241">
        <f>IF(N1004="snížená",J1004,0)</f>
        <v>0</v>
      </c>
      <c r="BG1004" s="241">
        <f>IF(N1004="zákl. přenesená",J1004,0)</f>
        <v>0</v>
      </c>
      <c r="BH1004" s="241">
        <f>IF(N1004="sníž. přenesená",J1004,0)</f>
        <v>0</v>
      </c>
      <c r="BI1004" s="241">
        <f>IF(N1004="nulová",J1004,0)</f>
        <v>0</v>
      </c>
      <c r="BJ1004" s="18" t="s">
        <v>91</v>
      </c>
      <c r="BK1004" s="241">
        <f>ROUND(I1004*H1004,2)</f>
        <v>0</v>
      </c>
      <c r="BL1004" s="18" t="s">
        <v>1707</v>
      </c>
      <c r="BM1004" s="240" t="s">
        <v>1756</v>
      </c>
    </row>
    <row r="1005" s="12" customFormat="1" ht="22.8" customHeight="1">
      <c r="A1005" s="12"/>
      <c r="B1005" s="213"/>
      <c r="C1005" s="214"/>
      <c r="D1005" s="215" t="s">
        <v>82</v>
      </c>
      <c r="E1005" s="227" t="s">
        <v>1757</v>
      </c>
      <c r="F1005" s="227" t="s">
        <v>1758</v>
      </c>
      <c r="G1005" s="214"/>
      <c r="H1005" s="214"/>
      <c r="I1005" s="217"/>
      <c r="J1005" s="228">
        <f>BK1005</f>
        <v>0</v>
      </c>
      <c r="K1005" s="214"/>
      <c r="L1005" s="219"/>
      <c r="M1005" s="220"/>
      <c r="N1005" s="221"/>
      <c r="O1005" s="221"/>
      <c r="P1005" s="222">
        <f>SUM(P1006:P1035)</f>
        <v>0</v>
      </c>
      <c r="Q1005" s="221"/>
      <c r="R1005" s="222">
        <f>SUM(R1006:R1035)</f>
        <v>0</v>
      </c>
      <c r="S1005" s="221"/>
      <c r="T1005" s="223">
        <f>SUM(T1006:T1035)</f>
        <v>0</v>
      </c>
      <c r="U1005" s="12"/>
      <c r="V1005" s="12"/>
      <c r="W1005" s="12"/>
      <c r="X1005" s="12"/>
      <c r="Y1005" s="12"/>
      <c r="Z1005" s="12"/>
      <c r="AA1005" s="12"/>
      <c r="AB1005" s="12"/>
      <c r="AC1005" s="12"/>
      <c r="AD1005" s="12"/>
      <c r="AE1005" s="12"/>
      <c r="AR1005" s="224" t="s">
        <v>211</v>
      </c>
      <c r="AT1005" s="225" t="s">
        <v>82</v>
      </c>
      <c r="AU1005" s="225" t="s">
        <v>91</v>
      </c>
      <c r="AY1005" s="224" t="s">
        <v>189</v>
      </c>
      <c r="BK1005" s="226">
        <f>SUM(BK1006:BK1035)</f>
        <v>0</v>
      </c>
    </row>
    <row r="1006" s="2" customFormat="1" ht="16.5" customHeight="1">
      <c r="A1006" s="40"/>
      <c r="B1006" s="41"/>
      <c r="C1006" s="229" t="s">
        <v>1759</v>
      </c>
      <c r="D1006" s="229" t="s">
        <v>192</v>
      </c>
      <c r="E1006" s="230" t="s">
        <v>1760</v>
      </c>
      <c r="F1006" s="231" t="s">
        <v>1761</v>
      </c>
      <c r="G1006" s="232" t="s">
        <v>289</v>
      </c>
      <c r="H1006" s="233">
        <v>6.5</v>
      </c>
      <c r="I1006" s="234"/>
      <c r="J1006" s="235">
        <f>ROUND(I1006*H1006,2)</f>
        <v>0</v>
      </c>
      <c r="K1006" s="231" t="s">
        <v>303</v>
      </c>
      <c r="L1006" s="46"/>
      <c r="M1006" s="236" t="s">
        <v>1</v>
      </c>
      <c r="N1006" s="237" t="s">
        <v>48</v>
      </c>
      <c r="O1006" s="93"/>
      <c r="P1006" s="238">
        <f>O1006*H1006</f>
        <v>0</v>
      </c>
      <c r="Q1006" s="238">
        <v>0</v>
      </c>
      <c r="R1006" s="238">
        <f>Q1006*H1006</f>
        <v>0</v>
      </c>
      <c r="S1006" s="238">
        <v>0</v>
      </c>
      <c r="T1006" s="239">
        <f>S1006*H1006</f>
        <v>0</v>
      </c>
      <c r="U1006" s="40"/>
      <c r="V1006" s="40"/>
      <c r="W1006" s="40"/>
      <c r="X1006" s="40"/>
      <c r="Y1006" s="40"/>
      <c r="Z1006" s="40"/>
      <c r="AA1006" s="40"/>
      <c r="AB1006" s="40"/>
      <c r="AC1006" s="40"/>
      <c r="AD1006" s="40"/>
      <c r="AE1006" s="40"/>
      <c r="AR1006" s="240" t="s">
        <v>1707</v>
      </c>
      <c r="AT1006" s="240" t="s">
        <v>192</v>
      </c>
      <c r="AU1006" s="240" t="s">
        <v>93</v>
      </c>
      <c r="AY1006" s="18" t="s">
        <v>189</v>
      </c>
      <c r="BE1006" s="241">
        <f>IF(N1006="základní",J1006,0)</f>
        <v>0</v>
      </c>
      <c r="BF1006" s="241">
        <f>IF(N1006="snížená",J1006,0)</f>
        <v>0</v>
      </c>
      <c r="BG1006" s="241">
        <f>IF(N1006="zákl. přenesená",J1006,0)</f>
        <v>0</v>
      </c>
      <c r="BH1006" s="241">
        <f>IF(N1006="sníž. přenesená",J1006,0)</f>
        <v>0</v>
      </c>
      <c r="BI1006" s="241">
        <f>IF(N1006="nulová",J1006,0)</f>
        <v>0</v>
      </c>
      <c r="BJ1006" s="18" t="s">
        <v>91</v>
      </c>
      <c r="BK1006" s="241">
        <f>ROUND(I1006*H1006,2)</f>
        <v>0</v>
      </c>
      <c r="BL1006" s="18" t="s">
        <v>1707</v>
      </c>
      <c r="BM1006" s="240" t="s">
        <v>1762</v>
      </c>
    </row>
    <row r="1007" s="2" customFormat="1">
      <c r="A1007" s="40"/>
      <c r="B1007" s="41"/>
      <c r="C1007" s="42"/>
      <c r="D1007" s="242" t="s">
        <v>199</v>
      </c>
      <c r="E1007" s="42"/>
      <c r="F1007" s="243" t="s">
        <v>1437</v>
      </c>
      <c r="G1007" s="42"/>
      <c r="H1007" s="42"/>
      <c r="I1007" s="244"/>
      <c r="J1007" s="42"/>
      <c r="K1007" s="42"/>
      <c r="L1007" s="46"/>
      <c r="M1007" s="245"/>
      <c r="N1007" s="246"/>
      <c r="O1007" s="93"/>
      <c r="P1007" s="93"/>
      <c r="Q1007" s="93"/>
      <c r="R1007" s="93"/>
      <c r="S1007" s="93"/>
      <c r="T1007" s="94"/>
      <c r="U1007" s="40"/>
      <c r="V1007" s="40"/>
      <c r="W1007" s="40"/>
      <c r="X1007" s="40"/>
      <c r="Y1007" s="40"/>
      <c r="Z1007" s="40"/>
      <c r="AA1007" s="40"/>
      <c r="AB1007" s="40"/>
      <c r="AC1007" s="40"/>
      <c r="AD1007" s="40"/>
      <c r="AE1007" s="40"/>
      <c r="AT1007" s="18" t="s">
        <v>199</v>
      </c>
      <c r="AU1007" s="18" t="s">
        <v>93</v>
      </c>
    </row>
    <row r="1008" s="2" customFormat="1" ht="16.5" customHeight="1">
      <c r="A1008" s="40"/>
      <c r="B1008" s="41"/>
      <c r="C1008" s="229" t="s">
        <v>1763</v>
      </c>
      <c r="D1008" s="229" t="s">
        <v>192</v>
      </c>
      <c r="E1008" s="230" t="s">
        <v>1764</v>
      </c>
      <c r="F1008" s="231" t="s">
        <v>1765</v>
      </c>
      <c r="G1008" s="232" t="s">
        <v>289</v>
      </c>
      <c r="H1008" s="233">
        <v>7</v>
      </c>
      <c r="I1008" s="234"/>
      <c r="J1008" s="235">
        <f>ROUND(I1008*H1008,2)</f>
        <v>0</v>
      </c>
      <c r="K1008" s="231" t="s">
        <v>303</v>
      </c>
      <c r="L1008" s="46"/>
      <c r="M1008" s="236" t="s">
        <v>1</v>
      </c>
      <c r="N1008" s="237" t="s">
        <v>48</v>
      </c>
      <c r="O1008" s="93"/>
      <c r="P1008" s="238">
        <f>O1008*H1008</f>
        <v>0</v>
      </c>
      <c r="Q1008" s="238">
        <v>0</v>
      </c>
      <c r="R1008" s="238">
        <f>Q1008*H1008</f>
        <v>0</v>
      </c>
      <c r="S1008" s="238">
        <v>0</v>
      </c>
      <c r="T1008" s="239">
        <f>S1008*H1008</f>
        <v>0</v>
      </c>
      <c r="U1008" s="40"/>
      <c r="V1008" s="40"/>
      <c r="W1008" s="40"/>
      <c r="X1008" s="40"/>
      <c r="Y1008" s="40"/>
      <c r="Z1008" s="40"/>
      <c r="AA1008" s="40"/>
      <c r="AB1008" s="40"/>
      <c r="AC1008" s="40"/>
      <c r="AD1008" s="40"/>
      <c r="AE1008" s="40"/>
      <c r="AR1008" s="240" t="s">
        <v>1707</v>
      </c>
      <c r="AT1008" s="240" t="s">
        <v>192</v>
      </c>
      <c r="AU1008" s="240" t="s">
        <v>93</v>
      </c>
      <c r="AY1008" s="18" t="s">
        <v>189</v>
      </c>
      <c r="BE1008" s="241">
        <f>IF(N1008="základní",J1008,0)</f>
        <v>0</v>
      </c>
      <c r="BF1008" s="241">
        <f>IF(N1008="snížená",J1008,0)</f>
        <v>0</v>
      </c>
      <c r="BG1008" s="241">
        <f>IF(N1008="zákl. přenesená",J1008,0)</f>
        <v>0</v>
      </c>
      <c r="BH1008" s="241">
        <f>IF(N1008="sníž. přenesená",J1008,0)</f>
        <v>0</v>
      </c>
      <c r="BI1008" s="241">
        <f>IF(N1008="nulová",J1008,0)</f>
        <v>0</v>
      </c>
      <c r="BJ1008" s="18" t="s">
        <v>91</v>
      </c>
      <c r="BK1008" s="241">
        <f>ROUND(I1008*H1008,2)</f>
        <v>0</v>
      </c>
      <c r="BL1008" s="18" t="s">
        <v>1707</v>
      </c>
      <c r="BM1008" s="240" t="s">
        <v>1766</v>
      </c>
    </row>
    <row r="1009" s="2" customFormat="1">
      <c r="A1009" s="40"/>
      <c r="B1009" s="41"/>
      <c r="C1009" s="42"/>
      <c r="D1009" s="242" t="s">
        <v>199</v>
      </c>
      <c r="E1009" s="42"/>
      <c r="F1009" s="243" t="s">
        <v>1437</v>
      </c>
      <c r="G1009" s="42"/>
      <c r="H1009" s="42"/>
      <c r="I1009" s="244"/>
      <c r="J1009" s="42"/>
      <c r="K1009" s="42"/>
      <c r="L1009" s="46"/>
      <c r="M1009" s="245"/>
      <c r="N1009" s="246"/>
      <c r="O1009" s="93"/>
      <c r="P1009" s="93"/>
      <c r="Q1009" s="93"/>
      <c r="R1009" s="93"/>
      <c r="S1009" s="93"/>
      <c r="T1009" s="94"/>
      <c r="U1009" s="40"/>
      <c r="V1009" s="40"/>
      <c r="W1009" s="40"/>
      <c r="X1009" s="40"/>
      <c r="Y1009" s="40"/>
      <c r="Z1009" s="40"/>
      <c r="AA1009" s="40"/>
      <c r="AB1009" s="40"/>
      <c r="AC1009" s="40"/>
      <c r="AD1009" s="40"/>
      <c r="AE1009" s="40"/>
      <c r="AT1009" s="18" t="s">
        <v>199</v>
      </c>
      <c r="AU1009" s="18" t="s">
        <v>93</v>
      </c>
    </row>
    <row r="1010" s="2" customFormat="1" ht="16.5" customHeight="1">
      <c r="A1010" s="40"/>
      <c r="B1010" s="41"/>
      <c r="C1010" s="229" t="s">
        <v>1767</v>
      </c>
      <c r="D1010" s="229" t="s">
        <v>192</v>
      </c>
      <c r="E1010" s="230" t="s">
        <v>1768</v>
      </c>
      <c r="F1010" s="231" t="s">
        <v>1769</v>
      </c>
      <c r="G1010" s="232" t="s">
        <v>289</v>
      </c>
      <c r="H1010" s="233">
        <v>2.2000000000000002</v>
      </c>
      <c r="I1010" s="234"/>
      <c r="J1010" s="235">
        <f>ROUND(I1010*H1010,2)</f>
        <v>0</v>
      </c>
      <c r="K1010" s="231" t="s">
        <v>303</v>
      </c>
      <c r="L1010" s="46"/>
      <c r="M1010" s="236" t="s">
        <v>1</v>
      </c>
      <c r="N1010" s="237" t="s">
        <v>48</v>
      </c>
      <c r="O1010" s="93"/>
      <c r="P1010" s="238">
        <f>O1010*H1010</f>
        <v>0</v>
      </c>
      <c r="Q1010" s="238">
        <v>0</v>
      </c>
      <c r="R1010" s="238">
        <f>Q1010*H1010</f>
        <v>0</v>
      </c>
      <c r="S1010" s="238">
        <v>0</v>
      </c>
      <c r="T1010" s="239">
        <f>S1010*H1010</f>
        <v>0</v>
      </c>
      <c r="U1010" s="40"/>
      <c r="V1010" s="40"/>
      <c r="W1010" s="40"/>
      <c r="X1010" s="40"/>
      <c r="Y1010" s="40"/>
      <c r="Z1010" s="40"/>
      <c r="AA1010" s="40"/>
      <c r="AB1010" s="40"/>
      <c r="AC1010" s="40"/>
      <c r="AD1010" s="40"/>
      <c r="AE1010" s="40"/>
      <c r="AR1010" s="240" t="s">
        <v>1707</v>
      </c>
      <c r="AT1010" s="240" t="s">
        <v>192</v>
      </c>
      <c r="AU1010" s="240" t="s">
        <v>93</v>
      </c>
      <c r="AY1010" s="18" t="s">
        <v>189</v>
      </c>
      <c r="BE1010" s="241">
        <f>IF(N1010="základní",J1010,0)</f>
        <v>0</v>
      </c>
      <c r="BF1010" s="241">
        <f>IF(N1010="snížená",J1010,0)</f>
        <v>0</v>
      </c>
      <c r="BG1010" s="241">
        <f>IF(N1010="zákl. přenesená",J1010,0)</f>
        <v>0</v>
      </c>
      <c r="BH1010" s="241">
        <f>IF(N1010="sníž. přenesená",J1010,0)</f>
        <v>0</v>
      </c>
      <c r="BI1010" s="241">
        <f>IF(N1010="nulová",J1010,0)</f>
        <v>0</v>
      </c>
      <c r="BJ1010" s="18" t="s">
        <v>91</v>
      </c>
      <c r="BK1010" s="241">
        <f>ROUND(I1010*H1010,2)</f>
        <v>0</v>
      </c>
      <c r="BL1010" s="18" t="s">
        <v>1707</v>
      </c>
      <c r="BM1010" s="240" t="s">
        <v>1770</v>
      </c>
    </row>
    <row r="1011" s="2" customFormat="1">
      <c r="A1011" s="40"/>
      <c r="B1011" s="41"/>
      <c r="C1011" s="42"/>
      <c r="D1011" s="242" t="s">
        <v>199</v>
      </c>
      <c r="E1011" s="42"/>
      <c r="F1011" s="243" t="s">
        <v>1437</v>
      </c>
      <c r="G1011" s="42"/>
      <c r="H1011" s="42"/>
      <c r="I1011" s="244"/>
      <c r="J1011" s="42"/>
      <c r="K1011" s="42"/>
      <c r="L1011" s="46"/>
      <c r="M1011" s="245"/>
      <c r="N1011" s="246"/>
      <c r="O1011" s="93"/>
      <c r="P1011" s="93"/>
      <c r="Q1011" s="93"/>
      <c r="R1011" s="93"/>
      <c r="S1011" s="93"/>
      <c r="T1011" s="94"/>
      <c r="U1011" s="40"/>
      <c r="V1011" s="40"/>
      <c r="W1011" s="40"/>
      <c r="X1011" s="40"/>
      <c r="Y1011" s="40"/>
      <c r="Z1011" s="40"/>
      <c r="AA1011" s="40"/>
      <c r="AB1011" s="40"/>
      <c r="AC1011" s="40"/>
      <c r="AD1011" s="40"/>
      <c r="AE1011" s="40"/>
      <c r="AT1011" s="18" t="s">
        <v>199</v>
      </c>
      <c r="AU1011" s="18" t="s">
        <v>93</v>
      </c>
    </row>
    <row r="1012" s="2" customFormat="1" ht="16.5" customHeight="1">
      <c r="A1012" s="40"/>
      <c r="B1012" s="41"/>
      <c r="C1012" s="229" t="s">
        <v>1771</v>
      </c>
      <c r="D1012" s="229" t="s">
        <v>192</v>
      </c>
      <c r="E1012" s="230" t="s">
        <v>1772</v>
      </c>
      <c r="F1012" s="231" t="s">
        <v>1773</v>
      </c>
      <c r="G1012" s="232" t="s">
        <v>289</v>
      </c>
      <c r="H1012" s="233">
        <v>5.9000000000000004</v>
      </c>
      <c r="I1012" s="234"/>
      <c r="J1012" s="235">
        <f>ROUND(I1012*H1012,2)</f>
        <v>0</v>
      </c>
      <c r="K1012" s="231" t="s">
        <v>303</v>
      </c>
      <c r="L1012" s="46"/>
      <c r="M1012" s="236" t="s">
        <v>1</v>
      </c>
      <c r="N1012" s="237" t="s">
        <v>48</v>
      </c>
      <c r="O1012" s="93"/>
      <c r="P1012" s="238">
        <f>O1012*H1012</f>
        <v>0</v>
      </c>
      <c r="Q1012" s="238">
        <v>0</v>
      </c>
      <c r="R1012" s="238">
        <f>Q1012*H1012</f>
        <v>0</v>
      </c>
      <c r="S1012" s="238">
        <v>0</v>
      </c>
      <c r="T1012" s="239">
        <f>S1012*H1012</f>
        <v>0</v>
      </c>
      <c r="U1012" s="40"/>
      <c r="V1012" s="40"/>
      <c r="W1012" s="40"/>
      <c r="X1012" s="40"/>
      <c r="Y1012" s="40"/>
      <c r="Z1012" s="40"/>
      <c r="AA1012" s="40"/>
      <c r="AB1012" s="40"/>
      <c r="AC1012" s="40"/>
      <c r="AD1012" s="40"/>
      <c r="AE1012" s="40"/>
      <c r="AR1012" s="240" t="s">
        <v>1707</v>
      </c>
      <c r="AT1012" s="240" t="s">
        <v>192</v>
      </c>
      <c r="AU1012" s="240" t="s">
        <v>93</v>
      </c>
      <c r="AY1012" s="18" t="s">
        <v>189</v>
      </c>
      <c r="BE1012" s="241">
        <f>IF(N1012="základní",J1012,0)</f>
        <v>0</v>
      </c>
      <c r="BF1012" s="241">
        <f>IF(N1012="snížená",J1012,0)</f>
        <v>0</v>
      </c>
      <c r="BG1012" s="241">
        <f>IF(N1012="zákl. přenesená",J1012,0)</f>
        <v>0</v>
      </c>
      <c r="BH1012" s="241">
        <f>IF(N1012="sníž. přenesená",J1012,0)</f>
        <v>0</v>
      </c>
      <c r="BI1012" s="241">
        <f>IF(N1012="nulová",J1012,0)</f>
        <v>0</v>
      </c>
      <c r="BJ1012" s="18" t="s">
        <v>91</v>
      </c>
      <c r="BK1012" s="241">
        <f>ROUND(I1012*H1012,2)</f>
        <v>0</v>
      </c>
      <c r="BL1012" s="18" t="s">
        <v>1707</v>
      </c>
      <c r="BM1012" s="240" t="s">
        <v>1774</v>
      </c>
    </row>
    <row r="1013" s="2" customFormat="1">
      <c r="A1013" s="40"/>
      <c r="B1013" s="41"/>
      <c r="C1013" s="42"/>
      <c r="D1013" s="242" t="s">
        <v>199</v>
      </c>
      <c r="E1013" s="42"/>
      <c r="F1013" s="243" t="s">
        <v>1437</v>
      </c>
      <c r="G1013" s="42"/>
      <c r="H1013" s="42"/>
      <c r="I1013" s="244"/>
      <c r="J1013" s="42"/>
      <c r="K1013" s="42"/>
      <c r="L1013" s="46"/>
      <c r="M1013" s="245"/>
      <c r="N1013" s="246"/>
      <c r="O1013" s="93"/>
      <c r="P1013" s="93"/>
      <c r="Q1013" s="93"/>
      <c r="R1013" s="93"/>
      <c r="S1013" s="93"/>
      <c r="T1013" s="94"/>
      <c r="U1013" s="40"/>
      <c r="V1013" s="40"/>
      <c r="W1013" s="40"/>
      <c r="X1013" s="40"/>
      <c r="Y1013" s="40"/>
      <c r="Z1013" s="40"/>
      <c r="AA1013" s="40"/>
      <c r="AB1013" s="40"/>
      <c r="AC1013" s="40"/>
      <c r="AD1013" s="40"/>
      <c r="AE1013" s="40"/>
      <c r="AT1013" s="18" t="s">
        <v>199</v>
      </c>
      <c r="AU1013" s="18" t="s">
        <v>93</v>
      </c>
    </row>
    <row r="1014" s="2" customFormat="1" ht="16.5" customHeight="1">
      <c r="A1014" s="40"/>
      <c r="B1014" s="41"/>
      <c r="C1014" s="229" t="s">
        <v>1775</v>
      </c>
      <c r="D1014" s="229" t="s">
        <v>192</v>
      </c>
      <c r="E1014" s="230" t="s">
        <v>1776</v>
      </c>
      <c r="F1014" s="231" t="s">
        <v>1777</v>
      </c>
      <c r="G1014" s="232" t="s">
        <v>289</v>
      </c>
      <c r="H1014" s="233">
        <v>34.200000000000003</v>
      </c>
      <c r="I1014" s="234"/>
      <c r="J1014" s="235">
        <f>ROUND(I1014*H1014,2)</f>
        <v>0</v>
      </c>
      <c r="K1014" s="231" t="s">
        <v>303</v>
      </c>
      <c r="L1014" s="46"/>
      <c r="M1014" s="236" t="s">
        <v>1</v>
      </c>
      <c r="N1014" s="237" t="s">
        <v>48</v>
      </c>
      <c r="O1014" s="93"/>
      <c r="P1014" s="238">
        <f>O1014*H1014</f>
        <v>0</v>
      </c>
      <c r="Q1014" s="238">
        <v>0</v>
      </c>
      <c r="R1014" s="238">
        <f>Q1014*H1014</f>
        <v>0</v>
      </c>
      <c r="S1014" s="238">
        <v>0</v>
      </c>
      <c r="T1014" s="239">
        <f>S1014*H1014</f>
        <v>0</v>
      </c>
      <c r="U1014" s="40"/>
      <c r="V1014" s="40"/>
      <c r="W1014" s="40"/>
      <c r="X1014" s="40"/>
      <c r="Y1014" s="40"/>
      <c r="Z1014" s="40"/>
      <c r="AA1014" s="40"/>
      <c r="AB1014" s="40"/>
      <c r="AC1014" s="40"/>
      <c r="AD1014" s="40"/>
      <c r="AE1014" s="40"/>
      <c r="AR1014" s="240" t="s">
        <v>1707</v>
      </c>
      <c r="AT1014" s="240" t="s">
        <v>192</v>
      </c>
      <c r="AU1014" s="240" t="s">
        <v>93</v>
      </c>
      <c r="AY1014" s="18" t="s">
        <v>189</v>
      </c>
      <c r="BE1014" s="241">
        <f>IF(N1014="základní",J1014,0)</f>
        <v>0</v>
      </c>
      <c r="BF1014" s="241">
        <f>IF(N1014="snížená",J1014,0)</f>
        <v>0</v>
      </c>
      <c r="BG1014" s="241">
        <f>IF(N1014="zákl. přenesená",J1014,0)</f>
        <v>0</v>
      </c>
      <c r="BH1014" s="241">
        <f>IF(N1014="sníž. přenesená",J1014,0)</f>
        <v>0</v>
      </c>
      <c r="BI1014" s="241">
        <f>IF(N1014="nulová",J1014,0)</f>
        <v>0</v>
      </c>
      <c r="BJ1014" s="18" t="s">
        <v>91</v>
      </c>
      <c r="BK1014" s="241">
        <f>ROUND(I1014*H1014,2)</f>
        <v>0</v>
      </c>
      <c r="BL1014" s="18" t="s">
        <v>1707</v>
      </c>
      <c r="BM1014" s="240" t="s">
        <v>1778</v>
      </c>
    </row>
    <row r="1015" s="2" customFormat="1">
      <c r="A1015" s="40"/>
      <c r="B1015" s="41"/>
      <c r="C1015" s="42"/>
      <c r="D1015" s="242" t="s">
        <v>199</v>
      </c>
      <c r="E1015" s="42"/>
      <c r="F1015" s="243" t="s">
        <v>1437</v>
      </c>
      <c r="G1015" s="42"/>
      <c r="H1015" s="42"/>
      <c r="I1015" s="244"/>
      <c r="J1015" s="42"/>
      <c r="K1015" s="42"/>
      <c r="L1015" s="46"/>
      <c r="M1015" s="245"/>
      <c r="N1015" s="246"/>
      <c r="O1015" s="93"/>
      <c r="P1015" s="93"/>
      <c r="Q1015" s="93"/>
      <c r="R1015" s="93"/>
      <c r="S1015" s="93"/>
      <c r="T1015" s="94"/>
      <c r="U1015" s="40"/>
      <c r="V1015" s="40"/>
      <c r="W1015" s="40"/>
      <c r="X1015" s="40"/>
      <c r="Y1015" s="40"/>
      <c r="Z1015" s="40"/>
      <c r="AA1015" s="40"/>
      <c r="AB1015" s="40"/>
      <c r="AC1015" s="40"/>
      <c r="AD1015" s="40"/>
      <c r="AE1015" s="40"/>
      <c r="AT1015" s="18" t="s">
        <v>199</v>
      </c>
      <c r="AU1015" s="18" t="s">
        <v>93</v>
      </c>
    </row>
    <row r="1016" s="2" customFormat="1" ht="16.5" customHeight="1">
      <c r="A1016" s="40"/>
      <c r="B1016" s="41"/>
      <c r="C1016" s="229" t="s">
        <v>1779</v>
      </c>
      <c r="D1016" s="229" t="s">
        <v>192</v>
      </c>
      <c r="E1016" s="230" t="s">
        <v>1780</v>
      </c>
      <c r="F1016" s="231" t="s">
        <v>1781</v>
      </c>
      <c r="G1016" s="232" t="s">
        <v>289</v>
      </c>
      <c r="H1016" s="233">
        <v>9.1999999999999993</v>
      </c>
      <c r="I1016" s="234"/>
      <c r="J1016" s="235">
        <f>ROUND(I1016*H1016,2)</f>
        <v>0</v>
      </c>
      <c r="K1016" s="231" t="s">
        <v>303</v>
      </c>
      <c r="L1016" s="46"/>
      <c r="M1016" s="236" t="s">
        <v>1</v>
      </c>
      <c r="N1016" s="237" t="s">
        <v>48</v>
      </c>
      <c r="O1016" s="93"/>
      <c r="P1016" s="238">
        <f>O1016*H1016</f>
        <v>0</v>
      </c>
      <c r="Q1016" s="238">
        <v>0</v>
      </c>
      <c r="R1016" s="238">
        <f>Q1016*H1016</f>
        <v>0</v>
      </c>
      <c r="S1016" s="238">
        <v>0</v>
      </c>
      <c r="T1016" s="239">
        <f>S1016*H1016</f>
        <v>0</v>
      </c>
      <c r="U1016" s="40"/>
      <c r="V1016" s="40"/>
      <c r="W1016" s="40"/>
      <c r="X1016" s="40"/>
      <c r="Y1016" s="40"/>
      <c r="Z1016" s="40"/>
      <c r="AA1016" s="40"/>
      <c r="AB1016" s="40"/>
      <c r="AC1016" s="40"/>
      <c r="AD1016" s="40"/>
      <c r="AE1016" s="40"/>
      <c r="AR1016" s="240" t="s">
        <v>1707</v>
      </c>
      <c r="AT1016" s="240" t="s">
        <v>192</v>
      </c>
      <c r="AU1016" s="240" t="s">
        <v>93</v>
      </c>
      <c r="AY1016" s="18" t="s">
        <v>189</v>
      </c>
      <c r="BE1016" s="241">
        <f>IF(N1016="základní",J1016,0)</f>
        <v>0</v>
      </c>
      <c r="BF1016" s="241">
        <f>IF(N1016="snížená",J1016,0)</f>
        <v>0</v>
      </c>
      <c r="BG1016" s="241">
        <f>IF(N1016="zákl. přenesená",J1016,0)</f>
        <v>0</v>
      </c>
      <c r="BH1016" s="241">
        <f>IF(N1016="sníž. přenesená",J1016,0)</f>
        <v>0</v>
      </c>
      <c r="BI1016" s="241">
        <f>IF(N1016="nulová",J1016,0)</f>
        <v>0</v>
      </c>
      <c r="BJ1016" s="18" t="s">
        <v>91</v>
      </c>
      <c r="BK1016" s="241">
        <f>ROUND(I1016*H1016,2)</f>
        <v>0</v>
      </c>
      <c r="BL1016" s="18" t="s">
        <v>1707</v>
      </c>
      <c r="BM1016" s="240" t="s">
        <v>1782</v>
      </c>
    </row>
    <row r="1017" s="2" customFormat="1">
      <c r="A1017" s="40"/>
      <c r="B1017" s="41"/>
      <c r="C1017" s="42"/>
      <c r="D1017" s="242" t="s">
        <v>199</v>
      </c>
      <c r="E1017" s="42"/>
      <c r="F1017" s="243" t="s">
        <v>1437</v>
      </c>
      <c r="G1017" s="42"/>
      <c r="H1017" s="42"/>
      <c r="I1017" s="244"/>
      <c r="J1017" s="42"/>
      <c r="K1017" s="42"/>
      <c r="L1017" s="46"/>
      <c r="M1017" s="245"/>
      <c r="N1017" s="246"/>
      <c r="O1017" s="93"/>
      <c r="P1017" s="93"/>
      <c r="Q1017" s="93"/>
      <c r="R1017" s="93"/>
      <c r="S1017" s="93"/>
      <c r="T1017" s="94"/>
      <c r="U1017" s="40"/>
      <c r="V1017" s="40"/>
      <c r="W1017" s="40"/>
      <c r="X1017" s="40"/>
      <c r="Y1017" s="40"/>
      <c r="Z1017" s="40"/>
      <c r="AA1017" s="40"/>
      <c r="AB1017" s="40"/>
      <c r="AC1017" s="40"/>
      <c r="AD1017" s="40"/>
      <c r="AE1017" s="40"/>
      <c r="AT1017" s="18" t="s">
        <v>199</v>
      </c>
      <c r="AU1017" s="18" t="s">
        <v>93</v>
      </c>
    </row>
    <row r="1018" s="2" customFormat="1" ht="16.5" customHeight="1">
      <c r="A1018" s="40"/>
      <c r="B1018" s="41"/>
      <c r="C1018" s="229" t="s">
        <v>1783</v>
      </c>
      <c r="D1018" s="229" t="s">
        <v>192</v>
      </c>
      <c r="E1018" s="230" t="s">
        <v>1784</v>
      </c>
      <c r="F1018" s="231" t="s">
        <v>1785</v>
      </c>
      <c r="G1018" s="232" t="s">
        <v>285</v>
      </c>
      <c r="H1018" s="233">
        <v>3</v>
      </c>
      <c r="I1018" s="234"/>
      <c r="J1018" s="235">
        <f>ROUND(I1018*H1018,2)</f>
        <v>0</v>
      </c>
      <c r="K1018" s="231" t="s">
        <v>303</v>
      </c>
      <c r="L1018" s="46"/>
      <c r="M1018" s="236" t="s">
        <v>1</v>
      </c>
      <c r="N1018" s="237" t="s">
        <v>48</v>
      </c>
      <c r="O1018" s="93"/>
      <c r="P1018" s="238">
        <f>O1018*H1018</f>
        <v>0</v>
      </c>
      <c r="Q1018" s="238">
        <v>0</v>
      </c>
      <c r="R1018" s="238">
        <f>Q1018*H1018</f>
        <v>0</v>
      </c>
      <c r="S1018" s="238">
        <v>0</v>
      </c>
      <c r="T1018" s="239">
        <f>S1018*H1018</f>
        <v>0</v>
      </c>
      <c r="U1018" s="40"/>
      <c r="V1018" s="40"/>
      <c r="W1018" s="40"/>
      <c r="X1018" s="40"/>
      <c r="Y1018" s="40"/>
      <c r="Z1018" s="40"/>
      <c r="AA1018" s="40"/>
      <c r="AB1018" s="40"/>
      <c r="AC1018" s="40"/>
      <c r="AD1018" s="40"/>
      <c r="AE1018" s="40"/>
      <c r="AR1018" s="240" t="s">
        <v>1707</v>
      </c>
      <c r="AT1018" s="240" t="s">
        <v>192</v>
      </c>
      <c r="AU1018" s="240" t="s">
        <v>93</v>
      </c>
      <c r="AY1018" s="18" t="s">
        <v>189</v>
      </c>
      <c r="BE1018" s="241">
        <f>IF(N1018="základní",J1018,0)</f>
        <v>0</v>
      </c>
      <c r="BF1018" s="241">
        <f>IF(N1018="snížená",J1018,0)</f>
        <v>0</v>
      </c>
      <c r="BG1018" s="241">
        <f>IF(N1018="zákl. přenesená",J1018,0)</f>
        <v>0</v>
      </c>
      <c r="BH1018" s="241">
        <f>IF(N1018="sníž. přenesená",J1018,0)</f>
        <v>0</v>
      </c>
      <c r="BI1018" s="241">
        <f>IF(N1018="nulová",J1018,0)</f>
        <v>0</v>
      </c>
      <c r="BJ1018" s="18" t="s">
        <v>91</v>
      </c>
      <c r="BK1018" s="241">
        <f>ROUND(I1018*H1018,2)</f>
        <v>0</v>
      </c>
      <c r="BL1018" s="18" t="s">
        <v>1707</v>
      </c>
      <c r="BM1018" s="240" t="s">
        <v>1786</v>
      </c>
    </row>
    <row r="1019" s="2" customFormat="1">
      <c r="A1019" s="40"/>
      <c r="B1019" s="41"/>
      <c r="C1019" s="42"/>
      <c r="D1019" s="242" t="s">
        <v>199</v>
      </c>
      <c r="E1019" s="42"/>
      <c r="F1019" s="243" t="s">
        <v>1437</v>
      </c>
      <c r="G1019" s="42"/>
      <c r="H1019" s="42"/>
      <c r="I1019" s="244"/>
      <c r="J1019" s="42"/>
      <c r="K1019" s="42"/>
      <c r="L1019" s="46"/>
      <c r="M1019" s="245"/>
      <c r="N1019" s="246"/>
      <c r="O1019" s="93"/>
      <c r="P1019" s="93"/>
      <c r="Q1019" s="93"/>
      <c r="R1019" s="93"/>
      <c r="S1019" s="93"/>
      <c r="T1019" s="94"/>
      <c r="U1019" s="40"/>
      <c r="V1019" s="40"/>
      <c r="W1019" s="40"/>
      <c r="X1019" s="40"/>
      <c r="Y1019" s="40"/>
      <c r="Z1019" s="40"/>
      <c r="AA1019" s="40"/>
      <c r="AB1019" s="40"/>
      <c r="AC1019" s="40"/>
      <c r="AD1019" s="40"/>
      <c r="AE1019" s="40"/>
      <c r="AT1019" s="18" t="s">
        <v>199</v>
      </c>
      <c r="AU1019" s="18" t="s">
        <v>93</v>
      </c>
    </row>
    <row r="1020" s="2" customFormat="1" ht="16.5" customHeight="1">
      <c r="A1020" s="40"/>
      <c r="B1020" s="41"/>
      <c r="C1020" s="229" t="s">
        <v>1787</v>
      </c>
      <c r="D1020" s="229" t="s">
        <v>192</v>
      </c>
      <c r="E1020" s="230" t="s">
        <v>1788</v>
      </c>
      <c r="F1020" s="231" t="s">
        <v>1789</v>
      </c>
      <c r="G1020" s="232" t="s">
        <v>1355</v>
      </c>
      <c r="H1020" s="233">
        <v>38</v>
      </c>
      <c r="I1020" s="234"/>
      <c r="J1020" s="235">
        <f>ROUND(I1020*H1020,2)</f>
        <v>0</v>
      </c>
      <c r="K1020" s="231" t="s">
        <v>303</v>
      </c>
      <c r="L1020" s="46"/>
      <c r="M1020" s="236" t="s">
        <v>1</v>
      </c>
      <c r="N1020" s="237" t="s">
        <v>48</v>
      </c>
      <c r="O1020" s="93"/>
      <c r="P1020" s="238">
        <f>O1020*H1020</f>
        <v>0</v>
      </c>
      <c r="Q1020" s="238">
        <v>0</v>
      </c>
      <c r="R1020" s="238">
        <f>Q1020*H1020</f>
        <v>0</v>
      </c>
      <c r="S1020" s="238">
        <v>0</v>
      </c>
      <c r="T1020" s="239">
        <f>S1020*H1020</f>
        <v>0</v>
      </c>
      <c r="U1020" s="40"/>
      <c r="V1020" s="40"/>
      <c r="W1020" s="40"/>
      <c r="X1020" s="40"/>
      <c r="Y1020" s="40"/>
      <c r="Z1020" s="40"/>
      <c r="AA1020" s="40"/>
      <c r="AB1020" s="40"/>
      <c r="AC1020" s="40"/>
      <c r="AD1020" s="40"/>
      <c r="AE1020" s="40"/>
      <c r="AR1020" s="240" t="s">
        <v>1707</v>
      </c>
      <c r="AT1020" s="240" t="s">
        <v>192</v>
      </c>
      <c r="AU1020" s="240" t="s">
        <v>93</v>
      </c>
      <c r="AY1020" s="18" t="s">
        <v>189</v>
      </c>
      <c r="BE1020" s="241">
        <f>IF(N1020="základní",J1020,0)</f>
        <v>0</v>
      </c>
      <c r="BF1020" s="241">
        <f>IF(N1020="snížená",J1020,0)</f>
        <v>0</v>
      </c>
      <c r="BG1020" s="241">
        <f>IF(N1020="zákl. přenesená",J1020,0)</f>
        <v>0</v>
      </c>
      <c r="BH1020" s="241">
        <f>IF(N1020="sníž. přenesená",J1020,0)</f>
        <v>0</v>
      </c>
      <c r="BI1020" s="241">
        <f>IF(N1020="nulová",J1020,0)</f>
        <v>0</v>
      </c>
      <c r="BJ1020" s="18" t="s">
        <v>91</v>
      </c>
      <c r="BK1020" s="241">
        <f>ROUND(I1020*H1020,2)</f>
        <v>0</v>
      </c>
      <c r="BL1020" s="18" t="s">
        <v>1707</v>
      </c>
      <c r="BM1020" s="240" t="s">
        <v>1790</v>
      </c>
    </row>
    <row r="1021" s="2" customFormat="1">
      <c r="A1021" s="40"/>
      <c r="B1021" s="41"/>
      <c r="C1021" s="42"/>
      <c r="D1021" s="242" t="s">
        <v>199</v>
      </c>
      <c r="E1021" s="42"/>
      <c r="F1021" s="243" t="s">
        <v>1437</v>
      </c>
      <c r="G1021" s="42"/>
      <c r="H1021" s="42"/>
      <c r="I1021" s="244"/>
      <c r="J1021" s="42"/>
      <c r="K1021" s="42"/>
      <c r="L1021" s="46"/>
      <c r="M1021" s="245"/>
      <c r="N1021" s="246"/>
      <c r="O1021" s="93"/>
      <c r="P1021" s="93"/>
      <c r="Q1021" s="93"/>
      <c r="R1021" s="93"/>
      <c r="S1021" s="93"/>
      <c r="T1021" s="94"/>
      <c r="U1021" s="40"/>
      <c r="V1021" s="40"/>
      <c r="W1021" s="40"/>
      <c r="X1021" s="40"/>
      <c r="Y1021" s="40"/>
      <c r="Z1021" s="40"/>
      <c r="AA1021" s="40"/>
      <c r="AB1021" s="40"/>
      <c r="AC1021" s="40"/>
      <c r="AD1021" s="40"/>
      <c r="AE1021" s="40"/>
      <c r="AT1021" s="18" t="s">
        <v>199</v>
      </c>
      <c r="AU1021" s="18" t="s">
        <v>93</v>
      </c>
    </row>
    <row r="1022" s="2" customFormat="1" ht="16.5" customHeight="1">
      <c r="A1022" s="40"/>
      <c r="B1022" s="41"/>
      <c r="C1022" s="229" t="s">
        <v>1791</v>
      </c>
      <c r="D1022" s="229" t="s">
        <v>192</v>
      </c>
      <c r="E1022" s="230" t="s">
        <v>1792</v>
      </c>
      <c r="F1022" s="231" t="s">
        <v>1793</v>
      </c>
      <c r="G1022" s="232" t="s">
        <v>289</v>
      </c>
      <c r="H1022" s="233">
        <v>2.7000000000000002</v>
      </c>
      <c r="I1022" s="234"/>
      <c r="J1022" s="235">
        <f>ROUND(I1022*H1022,2)</f>
        <v>0</v>
      </c>
      <c r="K1022" s="231" t="s">
        <v>303</v>
      </c>
      <c r="L1022" s="46"/>
      <c r="M1022" s="236" t="s">
        <v>1</v>
      </c>
      <c r="N1022" s="237" t="s">
        <v>48</v>
      </c>
      <c r="O1022" s="93"/>
      <c r="P1022" s="238">
        <f>O1022*H1022</f>
        <v>0</v>
      </c>
      <c r="Q1022" s="238">
        <v>0</v>
      </c>
      <c r="R1022" s="238">
        <f>Q1022*H1022</f>
        <v>0</v>
      </c>
      <c r="S1022" s="238">
        <v>0</v>
      </c>
      <c r="T1022" s="239">
        <f>S1022*H1022</f>
        <v>0</v>
      </c>
      <c r="U1022" s="40"/>
      <c r="V1022" s="40"/>
      <c r="W1022" s="40"/>
      <c r="X1022" s="40"/>
      <c r="Y1022" s="40"/>
      <c r="Z1022" s="40"/>
      <c r="AA1022" s="40"/>
      <c r="AB1022" s="40"/>
      <c r="AC1022" s="40"/>
      <c r="AD1022" s="40"/>
      <c r="AE1022" s="40"/>
      <c r="AR1022" s="240" t="s">
        <v>1707</v>
      </c>
      <c r="AT1022" s="240" t="s">
        <v>192</v>
      </c>
      <c r="AU1022" s="240" t="s">
        <v>93</v>
      </c>
      <c r="AY1022" s="18" t="s">
        <v>189</v>
      </c>
      <c r="BE1022" s="241">
        <f>IF(N1022="základní",J1022,0)</f>
        <v>0</v>
      </c>
      <c r="BF1022" s="241">
        <f>IF(N1022="snížená",J1022,0)</f>
        <v>0</v>
      </c>
      <c r="BG1022" s="241">
        <f>IF(N1022="zákl. přenesená",J1022,0)</f>
        <v>0</v>
      </c>
      <c r="BH1022" s="241">
        <f>IF(N1022="sníž. přenesená",J1022,0)</f>
        <v>0</v>
      </c>
      <c r="BI1022" s="241">
        <f>IF(N1022="nulová",J1022,0)</f>
        <v>0</v>
      </c>
      <c r="BJ1022" s="18" t="s">
        <v>91</v>
      </c>
      <c r="BK1022" s="241">
        <f>ROUND(I1022*H1022,2)</f>
        <v>0</v>
      </c>
      <c r="BL1022" s="18" t="s">
        <v>1707</v>
      </c>
      <c r="BM1022" s="240" t="s">
        <v>1794</v>
      </c>
    </row>
    <row r="1023" s="2" customFormat="1">
      <c r="A1023" s="40"/>
      <c r="B1023" s="41"/>
      <c r="C1023" s="42"/>
      <c r="D1023" s="242" t="s">
        <v>199</v>
      </c>
      <c r="E1023" s="42"/>
      <c r="F1023" s="243" t="s">
        <v>1437</v>
      </c>
      <c r="G1023" s="42"/>
      <c r="H1023" s="42"/>
      <c r="I1023" s="244"/>
      <c r="J1023" s="42"/>
      <c r="K1023" s="42"/>
      <c r="L1023" s="46"/>
      <c r="M1023" s="245"/>
      <c r="N1023" s="246"/>
      <c r="O1023" s="93"/>
      <c r="P1023" s="93"/>
      <c r="Q1023" s="93"/>
      <c r="R1023" s="93"/>
      <c r="S1023" s="93"/>
      <c r="T1023" s="94"/>
      <c r="U1023" s="40"/>
      <c r="V1023" s="40"/>
      <c r="W1023" s="40"/>
      <c r="X1023" s="40"/>
      <c r="Y1023" s="40"/>
      <c r="Z1023" s="40"/>
      <c r="AA1023" s="40"/>
      <c r="AB1023" s="40"/>
      <c r="AC1023" s="40"/>
      <c r="AD1023" s="40"/>
      <c r="AE1023" s="40"/>
      <c r="AT1023" s="18" t="s">
        <v>199</v>
      </c>
      <c r="AU1023" s="18" t="s">
        <v>93</v>
      </c>
    </row>
    <row r="1024" s="2" customFormat="1" ht="16.5" customHeight="1">
      <c r="A1024" s="40"/>
      <c r="B1024" s="41"/>
      <c r="C1024" s="229" t="s">
        <v>1795</v>
      </c>
      <c r="D1024" s="229" t="s">
        <v>192</v>
      </c>
      <c r="E1024" s="230" t="s">
        <v>1796</v>
      </c>
      <c r="F1024" s="231" t="s">
        <v>1797</v>
      </c>
      <c r="G1024" s="232" t="s">
        <v>285</v>
      </c>
      <c r="H1024" s="233">
        <v>7</v>
      </c>
      <c r="I1024" s="234"/>
      <c r="J1024" s="235">
        <f>ROUND(I1024*H1024,2)</f>
        <v>0</v>
      </c>
      <c r="K1024" s="231" t="s">
        <v>303</v>
      </c>
      <c r="L1024" s="46"/>
      <c r="M1024" s="236" t="s">
        <v>1</v>
      </c>
      <c r="N1024" s="237" t="s">
        <v>48</v>
      </c>
      <c r="O1024" s="93"/>
      <c r="P1024" s="238">
        <f>O1024*H1024</f>
        <v>0</v>
      </c>
      <c r="Q1024" s="238">
        <v>0</v>
      </c>
      <c r="R1024" s="238">
        <f>Q1024*H1024</f>
        <v>0</v>
      </c>
      <c r="S1024" s="238">
        <v>0</v>
      </c>
      <c r="T1024" s="239">
        <f>S1024*H1024</f>
        <v>0</v>
      </c>
      <c r="U1024" s="40"/>
      <c r="V1024" s="40"/>
      <c r="W1024" s="40"/>
      <c r="X1024" s="40"/>
      <c r="Y1024" s="40"/>
      <c r="Z1024" s="40"/>
      <c r="AA1024" s="40"/>
      <c r="AB1024" s="40"/>
      <c r="AC1024" s="40"/>
      <c r="AD1024" s="40"/>
      <c r="AE1024" s="40"/>
      <c r="AR1024" s="240" t="s">
        <v>1707</v>
      </c>
      <c r="AT1024" s="240" t="s">
        <v>192</v>
      </c>
      <c r="AU1024" s="240" t="s">
        <v>93</v>
      </c>
      <c r="AY1024" s="18" t="s">
        <v>189</v>
      </c>
      <c r="BE1024" s="241">
        <f>IF(N1024="základní",J1024,0)</f>
        <v>0</v>
      </c>
      <c r="BF1024" s="241">
        <f>IF(N1024="snížená",J1024,0)</f>
        <v>0</v>
      </c>
      <c r="BG1024" s="241">
        <f>IF(N1024="zákl. přenesená",J1024,0)</f>
        <v>0</v>
      </c>
      <c r="BH1024" s="241">
        <f>IF(N1024="sníž. přenesená",J1024,0)</f>
        <v>0</v>
      </c>
      <c r="BI1024" s="241">
        <f>IF(N1024="nulová",J1024,0)</f>
        <v>0</v>
      </c>
      <c r="BJ1024" s="18" t="s">
        <v>91</v>
      </c>
      <c r="BK1024" s="241">
        <f>ROUND(I1024*H1024,2)</f>
        <v>0</v>
      </c>
      <c r="BL1024" s="18" t="s">
        <v>1707</v>
      </c>
      <c r="BM1024" s="240" t="s">
        <v>1798</v>
      </c>
    </row>
    <row r="1025" s="2" customFormat="1">
      <c r="A1025" s="40"/>
      <c r="B1025" s="41"/>
      <c r="C1025" s="42"/>
      <c r="D1025" s="242" t="s">
        <v>199</v>
      </c>
      <c r="E1025" s="42"/>
      <c r="F1025" s="243" t="s">
        <v>1437</v>
      </c>
      <c r="G1025" s="42"/>
      <c r="H1025" s="42"/>
      <c r="I1025" s="244"/>
      <c r="J1025" s="42"/>
      <c r="K1025" s="42"/>
      <c r="L1025" s="46"/>
      <c r="M1025" s="245"/>
      <c r="N1025" s="246"/>
      <c r="O1025" s="93"/>
      <c r="P1025" s="93"/>
      <c r="Q1025" s="93"/>
      <c r="R1025" s="93"/>
      <c r="S1025" s="93"/>
      <c r="T1025" s="94"/>
      <c r="U1025" s="40"/>
      <c r="V1025" s="40"/>
      <c r="W1025" s="40"/>
      <c r="X1025" s="40"/>
      <c r="Y1025" s="40"/>
      <c r="Z1025" s="40"/>
      <c r="AA1025" s="40"/>
      <c r="AB1025" s="40"/>
      <c r="AC1025" s="40"/>
      <c r="AD1025" s="40"/>
      <c r="AE1025" s="40"/>
      <c r="AT1025" s="18" t="s">
        <v>199</v>
      </c>
      <c r="AU1025" s="18" t="s">
        <v>93</v>
      </c>
    </row>
    <row r="1026" s="2" customFormat="1" ht="16.5" customHeight="1">
      <c r="A1026" s="40"/>
      <c r="B1026" s="41"/>
      <c r="C1026" s="229" t="s">
        <v>1799</v>
      </c>
      <c r="D1026" s="229" t="s">
        <v>192</v>
      </c>
      <c r="E1026" s="230" t="s">
        <v>1800</v>
      </c>
      <c r="F1026" s="231" t="s">
        <v>1801</v>
      </c>
      <c r="G1026" s="232" t="s">
        <v>285</v>
      </c>
      <c r="H1026" s="233">
        <v>1</v>
      </c>
      <c r="I1026" s="234"/>
      <c r="J1026" s="235">
        <f>ROUND(I1026*H1026,2)</f>
        <v>0</v>
      </c>
      <c r="K1026" s="231" t="s">
        <v>303</v>
      </c>
      <c r="L1026" s="46"/>
      <c r="M1026" s="236" t="s">
        <v>1</v>
      </c>
      <c r="N1026" s="237" t="s">
        <v>48</v>
      </c>
      <c r="O1026" s="93"/>
      <c r="P1026" s="238">
        <f>O1026*H1026</f>
        <v>0</v>
      </c>
      <c r="Q1026" s="238">
        <v>0</v>
      </c>
      <c r="R1026" s="238">
        <f>Q1026*H1026</f>
        <v>0</v>
      </c>
      <c r="S1026" s="238">
        <v>0</v>
      </c>
      <c r="T1026" s="239">
        <f>S1026*H1026</f>
        <v>0</v>
      </c>
      <c r="U1026" s="40"/>
      <c r="V1026" s="40"/>
      <c r="W1026" s="40"/>
      <c r="X1026" s="40"/>
      <c r="Y1026" s="40"/>
      <c r="Z1026" s="40"/>
      <c r="AA1026" s="40"/>
      <c r="AB1026" s="40"/>
      <c r="AC1026" s="40"/>
      <c r="AD1026" s="40"/>
      <c r="AE1026" s="40"/>
      <c r="AR1026" s="240" t="s">
        <v>1707</v>
      </c>
      <c r="AT1026" s="240" t="s">
        <v>192</v>
      </c>
      <c r="AU1026" s="240" t="s">
        <v>93</v>
      </c>
      <c r="AY1026" s="18" t="s">
        <v>189</v>
      </c>
      <c r="BE1026" s="241">
        <f>IF(N1026="základní",J1026,0)</f>
        <v>0</v>
      </c>
      <c r="BF1026" s="241">
        <f>IF(N1026="snížená",J1026,0)</f>
        <v>0</v>
      </c>
      <c r="BG1026" s="241">
        <f>IF(N1026="zákl. přenesená",J1026,0)</f>
        <v>0</v>
      </c>
      <c r="BH1026" s="241">
        <f>IF(N1026="sníž. přenesená",J1026,0)</f>
        <v>0</v>
      </c>
      <c r="BI1026" s="241">
        <f>IF(N1026="nulová",J1026,0)</f>
        <v>0</v>
      </c>
      <c r="BJ1026" s="18" t="s">
        <v>91</v>
      </c>
      <c r="BK1026" s="241">
        <f>ROUND(I1026*H1026,2)</f>
        <v>0</v>
      </c>
      <c r="BL1026" s="18" t="s">
        <v>1707</v>
      </c>
      <c r="BM1026" s="240" t="s">
        <v>1802</v>
      </c>
    </row>
    <row r="1027" s="2" customFormat="1">
      <c r="A1027" s="40"/>
      <c r="B1027" s="41"/>
      <c r="C1027" s="42"/>
      <c r="D1027" s="242" t="s">
        <v>199</v>
      </c>
      <c r="E1027" s="42"/>
      <c r="F1027" s="243" t="s">
        <v>1437</v>
      </c>
      <c r="G1027" s="42"/>
      <c r="H1027" s="42"/>
      <c r="I1027" s="244"/>
      <c r="J1027" s="42"/>
      <c r="K1027" s="42"/>
      <c r="L1027" s="46"/>
      <c r="M1027" s="245"/>
      <c r="N1027" s="246"/>
      <c r="O1027" s="93"/>
      <c r="P1027" s="93"/>
      <c r="Q1027" s="93"/>
      <c r="R1027" s="93"/>
      <c r="S1027" s="93"/>
      <c r="T1027" s="94"/>
      <c r="U1027" s="40"/>
      <c r="V1027" s="40"/>
      <c r="W1027" s="40"/>
      <c r="X1027" s="40"/>
      <c r="Y1027" s="40"/>
      <c r="Z1027" s="40"/>
      <c r="AA1027" s="40"/>
      <c r="AB1027" s="40"/>
      <c r="AC1027" s="40"/>
      <c r="AD1027" s="40"/>
      <c r="AE1027" s="40"/>
      <c r="AT1027" s="18" t="s">
        <v>199</v>
      </c>
      <c r="AU1027" s="18" t="s">
        <v>93</v>
      </c>
    </row>
    <row r="1028" s="2" customFormat="1" ht="16.5" customHeight="1">
      <c r="A1028" s="40"/>
      <c r="B1028" s="41"/>
      <c r="C1028" s="229" t="s">
        <v>1803</v>
      </c>
      <c r="D1028" s="229" t="s">
        <v>192</v>
      </c>
      <c r="E1028" s="230" t="s">
        <v>1804</v>
      </c>
      <c r="F1028" s="231" t="s">
        <v>1805</v>
      </c>
      <c r="G1028" s="232" t="s">
        <v>1355</v>
      </c>
      <c r="H1028" s="233">
        <v>149</v>
      </c>
      <c r="I1028" s="234"/>
      <c r="J1028" s="235">
        <f>ROUND(I1028*H1028,2)</f>
        <v>0</v>
      </c>
      <c r="K1028" s="231" t="s">
        <v>303</v>
      </c>
      <c r="L1028" s="46"/>
      <c r="M1028" s="236" t="s">
        <v>1</v>
      </c>
      <c r="N1028" s="237" t="s">
        <v>48</v>
      </c>
      <c r="O1028" s="93"/>
      <c r="P1028" s="238">
        <f>O1028*H1028</f>
        <v>0</v>
      </c>
      <c r="Q1028" s="238">
        <v>0</v>
      </c>
      <c r="R1028" s="238">
        <f>Q1028*H1028</f>
        <v>0</v>
      </c>
      <c r="S1028" s="238">
        <v>0</v>
      </c>
      <c r="T1028" s="239">
        <f>S1028*H1028</f>
        <v>0</v>
      </c>
      <c r="U1028" s="40"/>
      <c r="V1028" s="40"/>
      <c r="W1028" s="40"/>
      <c r="X1028" s="40"/>
      <c r="Y1028" s="40"/>
      <c r="Z1028" s="40"/>
      <c r="AA1028" s="40"/>
      <c r="AB1028" s="40"/>
      <c r="AC1028" s="40"/>
      <c r="AD1028" s="40"/>
      <c r="AE1028" s="40"/>
      <c r="AR1028" s="240" t="s">
        <v>1707</v>
      </c>
      <c r="AT1028" s="240" t="s">
        <v>192</v>
      </c>
      <c r="AU1028" s="240" t="s">
        <v>93</v>
      </c>
      <c r="AY1028" s="18" t="s">
        <v>189</v>
      </c>
      <c r="BE1028" s="241">
        <f>IF(N1028="základní",J1028,0)</f>
        <v>0</v>
      </c>
      <c r="BF1028" s="241">
        <f>IF(N1028="snížená",J1028,0)</f>
        <v>0</v>
      </c>
      <c r="BG1028" s="241">
        <f>IF(N1028="zákl. přenesená",J1028,0)</f>
        <v>0</v>
      </c>
      <c r="BH1028" s="241">
        <f>IF(N1028="sníž. přenesená",J1028,0)</f>
        <v>0</v>
      </c>
      <c r="BI1028" s="241">
        <f>IF(N1028="nulová",J1028,0)</f>
        <v>0</v>
      </c>
      <c r="BJ1028" s="18" t="s">
        <v>91</v>
      </c>
      <c r="BK1028" s="241">
        <f>ROUND(I1028*H1028,2)</f>
        <v>0</v>
      </c>
      <c r="BL1028" s="18" t="s">
        <v>1707</v>
      </c>
      <c r="BM1028" s="240" t="s">
        <v>1806</v>
      </c>
    </row>
    <row r="1029" s="2" customFormat="1">
      <c r="A1029" s="40"/>
      <c r="B1029" s="41"/>
      <c r="C1029" s="42"/>
      <c r="D1029" s="242" t="s">
        <v>199</v>
      </c>
      <c r="E1029" s="42"/>
      <c r="F1029" s="243" t="s">
        <v>1437</v>
      </c>
      <c r="G1029" s="42"/>
      <c r="H1029" s="42"/>
      <c r="I1029" s="244"/>
      <c r="J1029" s="42"/>
      <c r="K1029" s="42"/>
      <c r="L1029" s="46"/>
      <c r="M1029" s="245"/>
      <c r="N1029" s="246"/>
      <c r="O1029" s="93"/>
      <c r="P1029" s="93"/>
      <c r="Q1029" s="93"/>
      <c r="R1029" s="93"/>
      <c r="S1029" s="93"/>
      <c r="T1029" s="94"/>
      <c r="U1029" s="40"/>
      <c r="V1029" s="40"/>
      <c r="W1029" s="40"/>
      <c r="X1029" s="40"/>
      <c r="Y1029" s="40"/>
      <c r="Z1029" s="40"/>
      <c r="AA1029" s="40"/>
      <c r="AB1029" s="40"/>
      <c r="AC1029" s="40"/>
      <c r="AD1029" s="40"/>
      <c r="AE1029" s="40"/>
      <c r="AT1029" s="18" t="s">
        <v>199</v>
      </c>
      <c r="AU1029" s="18" t="s">
        <v>93</v>
      </c>
    </row>
    <row r="1030" s="2" customFormat="1" ht="16.5" customHeight="1">
      <c r="A1030" s="40"/>
      <c r="B1030" s="41"/>
      <c r="C1030" s="229" t="s">
        <v>1807</v>
      </c>
      <c r="D1030" s="229" t="s">
        <v>192</v>
      </c>
      <c r="E1030" s="230" t="s">
        <v>1808</v>
      </c>
      <c r="F1030" s="231" t="s">
        <v>1809</v>
      </c>
      <c r="G1030" s="232" t="s">
        <v>1355</v>
      </c>
      <c r="H1030" s="233">
        <v>254</v>
      </c>
      <c r="I1030" s="234"/>
      <c r="J1030" s="235">
        <f>ROUND(I1030*H1030,2)</f>
        <v>0</v>
      </c>
      <c r="K1030" s="231" t="s">
        <v>303</v>
      </c>
      <c r="L1030" s="46"/>
      <c r="M1030" s="236" t="s">
        <v>1</v>
      </c>
      <c r="N1030" s="237" t="s">
        <v>48</v>
      </c>
      <c r="O1030" s="93"/>
      <c r="P1030" s="238">
        <f>O1030*H1030</f>
        <v>0</v>
      </c>
      <c r="Q1030" s="238">
        <v>0</v>
      </c>
      <c r="R1030" s="238">
        <f>Q1030*H1030</f>
        <v>0</v>
      </c>
      <c r="S1030" s="238">
        <v>0</v>
      </c>
      <c r="T1030" s="239">
        <f>S1030*H1030</f>
        <v>0</v>
      </c>
      <c r="U1030" s="40"/>
      <c r="V1030" s="40"/>
      <c r="W1030" s="40"/>
      <c r="X1030" s="40"/>
      <c r="Y1030" s="40"/>
      <c r="Z1030" s="40"/>
      <c r="AA1030" s="40"/>
      <c r="AB1030" s="40"/>
      <c r="AC1030" s="40"/>
      <c r="AD1030" s="40"/>
      <c r="AE1030" s="40"/>
      <c r="AR1030" s="240" t="s">
        <v>1707</v>
      </c>
      <c r="AT1030" s="240" t="s">
        <v>192</v>
      </c>
      <c r="AU1030" s="240" t="s">
        <v>93</v>
      </c>
      <c r="AY1030" s="18" t="s">
        <v>189</v>
      </c>
      <c r="BE1030" s="241">
        <f>IF(N1030="základní",J1030,0)</f>
        <v>0</v>
      </c>
      <c r="BF1030" s="241">
        <f>IF(N1030="snížená",J1030,0)</f>
        <v>0</v>
      </c>
      <c r="BG1030" s="241">
        <f>IF(N1030="zákl. přenesená",J1030,0)</f>
        <v>0</v>
      </c>
      <c r="BH1030" s="241">
        <f>IF(N1030="sníž. přenesená",J1030,0)</f>
        <v>0</v>
      </c>
      <c r="BI1030" s="241">
        <f>IF(N1030="nulová",J1030,0)</f>
        <v>0</v>
      </c>
      <c r="BJ1030" s="18" t="s">
        <v>91</v>
      </c>
      <c r="BK1030" s="241">
        <f>ROUND(I1030*H1030,2)</f>
        <v>0</v>
      </c>
      <c r="BL1030" s="18" t="s">
        <v>1707</v>
      </c>
      <c r="BM1030" s="240" t="s">
        <v>1810</v>
      </c>
    </row>
    <row r="1031" s="2" customFormat="1">
      <c r="A1031" s="40"/>
      <c r="B1031" s="41"/>
      <c r="C1031" s="42"/>
      <c r="D1031" s="242" t="s">
        <v>199</v>
      </c>
      <c r="E1031" s="42"/>
      <c r="F1031" s="243" t="s">
        <v>1437</v>
      </c>
      <c r="G1031" s="42"/>
      <c r="H1031" s="42"/>
      <c r="I1031" s="244"/>
      <c r="J1031" s="42"/>
      <c r="K1031" s="42"/>
      <c r="L1031" s="46"/>
      <c r="M1031" s="245"/>
      <c r="N1031" s="246"/>
      <c r="O1031" s="93"/>
      <c r="P1031" s="93"/>
      <c r="Q1031" s="93"/>
      <c r="R1031" s="93"/>
      <c r="S1031" s="93"/>
      <c r="T1031" s="94"/>
      <c r="U1031" s="40"/>
      <c r="V1031" s="40"/>
      <c r="W1031" s="40"/>
      <c r="X1031" s="40"/>
      <c r="Y1031" s="40"/>
      <c r="Z1031" s="40"/>
      <c r="AA1031" s="40"/>
      <c r="AB1031" s="40"/>
      <c r="AC1031" s="40"/>
      <c r="AD1031" s="40"/>
      <c r="AE1031" s="40"/>
      <c r="AT1031" s="18" t="s">
        <v>199</v>
      </c>
      <c r="AU1031" s="18" t="s">
        <v>93</v>
      </c>
    </row>
    <row r="1032" s="2" customFormat="1" ht="16.5" customHeight="1">
      <c r="A1032" s="40"/>
      <c r="B1032" s="41"/>
      <c r="C1032" s="229" t="s">
        <v>1811</v>
      </c>
      <c r="D1032" s="229" t="s">
        <v>192</v>
      </c>
      <c r="E1032" s="230" t="s">
        <v>1812</v>
      </c>
      <c r="F1032" s="231" t="s">
        <v>1813</v>
      </c>
      <c r="G1032" s="232" t="s">
        <v>1355</v>
      </c>
      <c r="H1032" s="233">
        <v>202</v>
      </c>
      <c r="I1032" s="234"/>
      <c r="J1032" s="235">
        <f>ROUND(I1032*H1032,2)</f>
        <v>0</v>
      </c>
      <c r="K1032" s="231" t="s">
        <v>303</v>
      </c>
      <c r="L1032" s="46"/>
      <c r="M1032" s="236" t="s">
        <v>1</v>
      </c>
      <c r="N1032" s="237" t="s">
        <v>48</v>
      </c>
      <c r="O1032" s="93"/>
      <c r="P1032" s="238">
        <f>O1032*H1032</f>
        <v>0</v>
      </c>
      <c r="Q1032" s="238">
        <v>0</v>
      </c>
      <c r="R1032" s="238">
        <f>Q1032*H1032</f>
        <v>0</v>
      </c>
      <c r="S1032" s="238">
        <v>0</v>
      </c>
      <c r="T1032" s="239">
        <f>S1032*H1032</f>
        <v>0</v>
      </c>
      <c r="U1032" s="40"/>
      <c r="V1032" s="40"/>
      <c r="W1032" s="40"/>
      <c r="X1032" s="40"/>
      <c r="Y1032" s="40"/>
      <c r="Z1032" s="40"/>
      <c r="AA1032" s="40"/>
      <c r="AB1032" s="40"/>
      <c r="AC1032" s="40"/>
      <c r="AD1032" s="40"/>
      <c r="AE1032" s="40"/>
      <c r="AR1032" s="240" t="s">
        <v>1707</v>
      </c>
      <c r="AT1032" s="240" t="s">
        <v>192</v>
      </c>
      <c r="AU1032" s="240" t="s">
        <v>93</v>
      </c>
      <c r="AY1032" s="18" t="s">
        <v>189</v>
      </c>
      <c r="BE1032" s="241">
        <f>IF(N1032="základní",J1032,0)</f>
        <v>0</v>
      </c>
      <c r="BF1032" s="241">
        <f>IF(N1032="snížená",J1032,0)</f>
        <v>0</v>
      </c>
      <c r="BG1032" s="241">
        <f>IF(N1032="zákl. přenesená",J1032,0)</f>
        <v>0</v>
      </c>
      <c r="BH1032" s="241">
        <f>IF(N1032="sníž. přenesená",J1032,0)</f>
        <v>0</v>
      </c>
      <c r="BI1032" s="241">
        <f>IF(N1032="nulová",J1032,0)</f>
        <v>0</v>
      </c>
      <c r="BJ1032" s="18" t="s">
        <v>91</v>
      </c>
      <c r="BK1032" s="241">
        <f>ROUND(I1032*H1032,2)</f>
        <v>0</v>
      </c>
      <c r="BL1032" s="18" t="s">
        <v>1707</v>
      </c>
      <c r="BM1032" s="240" t="s">
        <v>1814</v>
      </c>
    </row>
    <row r="1033" s="2" customFormat="1">
      <c r="A1033" s="40"/>
      <c r="B1033" s="41"/>
      <c r="C1033" s="42"/>
      <c r="D1033" s="242" t="s">
        <v>199</v>
      </c>
      <c r="E1033" s="42"/>
      <c r="F1033" s="243" t="s">
        <v>1437</v>
      </c>
      <c r="G1033" s="42"/>
      <c r="H1033" s="42"/>
      <c r="I1033" s="244"/>
      <c r="J1033" s="42"/>
      <c r="K1033" s="42"/>
      <c r="L1033" s="46"/>
      <c r="M1033" s="245"/>
      <c r="N1033" s="246"/>
      <c r="O1033" s="93"/>
      <c r="P1033" s="93"/>
      <c r="Q1033" s="93"/>
      <c r="R1033" s="93"/>
      <c r="S1033" s="93"/>
      <c r="T1033" s="94"/>
      <c r="U1033" s="40"/>
      <c r="V1033" s="40"/>
      <c r="W1033" s="40"/>
      <c r="X1033" s="40"/>
      <c r="Y1033" s="40"/>
      <c r="Z1033" s="40"/>
      <c r="AA1033" s="40"/>
      <c r="AB1033" s="40"/>
      <c r="AC1033" s="40"/>
      <c r="AD1033" s="40"/>
      <c r="AE1033" s="40"/>
      <c r="AT1033" s="18" t="s">
        <v>199</v>
      </c>
      <c r="AU1033" s="18" t="s">
        <v>93</v>
      </c>
    </row>
    <row r="1034" s="2" customFormat="1" ht="16.5" customHeight="1">
      <c r="A1034" s="40"/>
      <c r="B1034" s="41"/>
      <c r="C1034" s="229" t="s">
        <v>1815</v>
      </c>
      <c r="D1034" s="229" t="s">
        <v>192</v>
      </c>
      <c r="E1034" s="230" t="s">
        <v>1816</v>
      </c>
      <c r="F1034" s="231" t="s">
        <v>1817</v>
      </c>
      <c r="G1034" s="232" t="s">
        <v>1355</v>
      </c>
      <c r="H1034" s="233">
        <v>1527.0319999999999</v>
      </c>
      <c r="I1034" s="234"/>
      <c r="J1034" s="235">
        <f>ROUND(I1034*H1034,2)</f>
        <v>0</v>
      </c>
      <c r="K1034" s="231" t="s">
        <v>303</v>
      </c>
      <c r="L1034" s="46"/>
      <c r="M1034" s="236" t="s">
        <v>1</v>
      </c>
      <c r="N1034" s="237" t="s">
        <v>48</v>
      </c>
      <c r="O1034" s="93"/>
      <c r="P1034" s="238">
        <f>O1034*H1034</f>
        <v>0</v>
      </c>
      <c r="Q1034" s="238">
        <v>0</v>
      </c>
      <c r="R1034" s="238">
        <f>Q1034*H1034</f>
        <v>0</v>
      </c>
      <c r="S1034" s="238">
        <v>0</v>
      </c>
      <c r="T1034" s="239">
        <f>S1034*H1034</f>
        <v>0</v>
      </c>
      <c r="U1034" s="40"/>
      <c r="V1034" s="40"/>
      <c r="W1034" s="40"/>
      <c r="X1034" s="40"/>
      <c r="Y1034" s="40"/>
      <c r="Z1034" s="40"/>
      <c r="AA1034" s="40"/>
      <c r="AB1034" s="40"/>
      <c r="AC1034" s="40"/>
      <c r="AD1034" s="40"/>
      <c r="AE1034" s="40"/>
      <c r="AR1034" s="240" t="s">
        <v>1707</v>
      </c>
      <c r="AT1034" s="240" t="s">
        <v>192</v>
      </c>
      <c r="AU1034" s="240" t="s">
        <v>93</v>
      </c>
      <c r="AY1034" s="18" t="s">
        <v>189</v>
      </c>
      <c r="BE1034" s="241">
        <f>IF(N1034="základní",J1034,0)</f>
        <v>0</v>
      </c>
      <c r="BF1034" s="241">
        <f>IF(N1034="snížená",J1034,0)</f>
        <v>0</v>
      </c>
      <c r="BG1034" s="241">
        <f>IF(N1034="zákl. přenesená",J1034,0)</f>
        <v>0</v>
      </c>
      <c r="BH1034" s="241">
        <f>IF(N1034="sníž. přenesená",J1034,0)</f>
        <v>0</v>
      </c>
      <c r="BI1034" s="241">
        <f>IF(N1034="nulová",J1034,0)</f>
        <v>0</v>
      </c>
      <c r="BJ1034" s="18" t="s">
        <v>91</v>
      </c>
      <c r="BK1034" s="241">
        <f>ROUND(I1034*H1034,2)</f>
        <v>0</v>
      </c>
      <c r="BL1034" s="18" t="s">
        <v>1707</v>
      </c>
      <c r="BM1034" s="240" t="s">
        <v>1818</v>
      </c>
    </row>
    <row r="1035" s="2" customFormat="1">
      <c r="A1035" s="40"/>
      <c r="B1035" s="41"/>
      <c r="C1035" s="42"/>
      <c r="D1035" s="242" t="s">
        <v>199</v>
      </c>
      <c r="E1035" s="42"/>
      <c r="F1035" s="243" t="s">
        <v>1437</v>
      </c>
      <c r="G1035" s="42"/>
      <c r="H1035" s="42"/>
      <c r="I1035" s="244"/>
      <c r="J1035" s="42"/>
      <c r="K1035" s="42"/>
      <c r="L1035" s="46"/>
      <c r="M1035" s="247"/>
      <c r="N1035" s="248"/>
      <c r="O1035" s="249"/>
      <c r="P1035" s="249"/>
      <c r="Q1035" s="249"/>
      <c r="R1035" s="249"/>
      <c r="S1035" s="249"/>
      <c r="T1035" s="250"/>
      <c r="U1035" s="40"/>
      <c r="V1035" s="40"/>
      <c r="W1035" s="40"/>
      <c r="X1035" s="40"/>
      <c r="Y1035" s="40"/>
      <c r="Z1035" s="40"/>
      <c r="AA1035" s="40"/>
      <c r="AB1035" s="40"/>
      <c r="AC1035" s="40"/>
      <c r="AD1035" s="40"/>
      <c r="AE1035" s="40"/>
      <c r="AT1035" s="18" t="s">
        <v>199</v>
      </c>
      <c r="AU1035" s="18" t="s">
        <v>93</v>
      </c>
    </row>
    <row r="1036" s="2" customFormat="1" ht="6.96" customHeight="1">
      <c r="A1036" s="40"/>
      <c r="B1036" s="68"/>
      <c r="C1036" s="69"/>
      <c r="D1036" s="69"/>
      <c r="E1036" s="69"/>
      <c r="F1036" s="69"/>
      <c r="G1036" s="69"/>
      <c r="H1036" s="69"/>
      <c r="I1036" s="69"/>
      <c r="J1036" s="69"/>
      <c r="K1036" s="69"/>
      <c r="L1036" s="46"/>
      <c r="M1036" s="40"/>
      <c r="O1036" s="40"/>
      <c r="P1036" s="40"/>
      <c r="Q1036" s="40"/>
      <c r="R1036" s="40"/>
      <c r="S1036" s="40"/>
      <c r="T1036" s="40"/>
      <c r="U1036" s="40"/>
      <c r="V1036" s="40"/>
      <c r="W1036" s="40"/>
      <c r="X1036" s="40"/>
      <c r="Y1036" s="40"/>
      <c r="Z1036" s="40"/>
      <c r="AA1036" s="40"/>
      <c r="AB1036" s="40"/>
      <c r="AC1036" s="40"/>
      <c r="AD1036" s="40"/>
      <c r="AE1036" s="40"/>
    </row>
  </sheetData>
  <sheetProtection sheet="1" autoFilter="0" formatColumns="0" formatRows="0" objects="1" scenarios="1" spinCount="100000" saltValue="yCW55xyESizz49CVe2lH3h97z3TrgTkNvm64UK/Pvk87+Q0bReLTSr7xujIn6lSTvS1WD287z8yWDfH6toW5kg==" hashValue="lpLj06Lf1U1PAv7fAgax7ycHObJU/rTp74OQnT6l/6w96ugnFIs15OkvEyegOCkPBETBixanw/1eQs26Kixokw==" algorithmName="SHA-512" password="E785"/>
  <autoFilter ref="C149:K1035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38:H138"/>
    <mergeCell ref="E140:H140"/>
    <mergeCell ref="E142:H142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110</v>
      </c>
    </row>
    <row r="3" s="1" customFormat="1" ht="6.96" customHeight="1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21"/>
      <c r="AT3" s="18" t="s">
        <v>93</v>
      </c>
    </row>
    <row r="4" s="1" customFormat="1" ht="24.96" customHeight="1">
      <c r="B4" s="21"/>
      <c r="D4" s="151" t="s">
        <v>159</v>
      </c>
      <c r="L4" s="21"/>
      <c r="M4" s="15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3" t="s">
        <v>16</v>
      </c>
      <c r="L6" s="21"/>
    </row>
    <row r="7" s="1" customFormat="1" ht="16.5" customHeight="1">
      <c r="B7" s="21"/>
      <c r="E7" s="154" t="str">
        <f>'Rekapitulace stavby'!K6</f>
        <v>SPORTOVNÍ HALA _ SLEZSKÁ OSTRAVA</v>
      </c>
      <c r="F7" s="153"/>
      <c r="G7" s="153"/>
      <c r="H7" s="153"/>
      <c r="L7" s="21"/>
    </row>
    <row r="8">
      <c r="B8" s="21"/>
      <c r="D8" s="153" t="s">
        <v>160</v>
      </c>
      <c r="L8" s="21"/>
    </row>
    <row r="9" s="1" customFormat="1" ht="16.5" customHeight="1">
      <c r="B9" s="21"/>
      <c r="E9" s="154" t="s">
        <v>319</v>
      </c>
      <c r="F9" s="1"/>
      <c r="G9" s="1"/>
      <c r="H9" s="1"/>
      <c r="L9" s="21"/>
    </row>
    <row r="10" s="1" customFormat="1" ht="12" customHeight="1">
      <c r="B10" s="21"/>
      <c r="D10" s="153" t="s">
        <v>320</v>
      </c>
      <c r="L10" s="21"/>
    </row>
    <row r="11" s="2" customFormat="1" ht="16.5" customHeight="1">
      <c r="A11" s="40"/>
      <c r="B11" s="46"/>
      <c r="C11" s="40"/>
      <c r="D11" s="40"/>
      <c r="E11" s="165" t="s">
        <v>1819</v>
      </c>
      <c r="F11" s="40"/>
      <c r="G11" s="40"/>
      <c r="H11" s="40"/>
      <c r="I11" s="40"/>
      <c r="J11" s="40"/>
      <c r="K11" s="40"/>
      <c r="L11" s="65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53" t="s">
        <v>1820</v>
      </c>
      <c r="E12" s="40"/>
      <c r="F12" s="40"/>
      <c r="G12" s="40"/>
      <c r="H12" s="40"/>
      <c r="I12" s="40"/>
      <c r="J12" s="40"/>
      <c r="K12" s="40"/>
      <c r="L12" s="65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6.5" customHeight="1">
      <c r="A13" s="40"/>
      <c r="B13" s="46"/>
      <c r="C13" s="40"/>
      <c r="D13" s="40"/>
      <c r="E13" s="155" t="s">
        <v>1821</v>
      </c>
      <c r="F13" s="40"/>
      <c r="G13" s="40"/>
      <c r="H13" s="40"/>
      <c r="I13" s="40"/>
      <c r="J13" s="40"/>
      <c r="K13" s="40"/>
      <c r="L13" s="65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>
      <c r="A14" s="40"/>
      <c r="B14" s="46"/>
      <c r="C14" s="40"/>
      <c r="D14" s="40"/>
      <c r="E14" s="40"/>
      <c r="F14" s="40"/>
      <c r="G14" s="40"/>
      <c r="H14" s="40"/>
      <c r="I14" s="40"/>
      <c r="J14" s="40"/>
      <c r="K14" s="40"/>
      <c r="L14" s="65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2" customHeight="1">
      <c r="A15" s="40"/>
      <c r="B15" s="46"/>
      <c r="C15" s="40"/>
      <c r="D15" s="153" t="s">
        <v>18</v>
      </c>
      <c r="E15" s="40"/>
      <c r="F15" s="143" t="s">
        <v>19</v>
      </c>
      <c r="G15" s="40"/>
      <c r="H15" s="40"/>
      <c r="I15" s="153" t="s">
        <v>20</v>
      </c>
      <c r="J15" s="143" t="s">
        <v>1</v>
      </c>
      <c r="K15" s="40"/>
      <c r="L15" s="65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53" t="s">
        <v>22</v>
      </c>
      <c r="E16" s="40"/>
      <c r="F16" s="143" t="s">
        <v>23</v>
      </c>
      <c r="G16" s="40"/>
      <c r="H16" s="40"/>
      <c r="I16" s="153" t="s">
        <v>24</v>
      </c>
      <c r="J16" s="156" t="str">
        <f>'Rekapitulace stavby'!AN8</f>
        <v>13. 3. 2020</v>
      </c>
      <c r="K16" s="40"/>
      <c r="L16" s="65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0.8" customHeight="1">
      <c r="A17" s="40"/>
      <c r="B17" s="46"/>
      <c r="C17" s="40"/>
      <c r="D17" s="40"/>
      <c r="E17" s="40"/>
      <c r="F17" s="40"/>
      <c r="G17" s="40"/>
      <c r="H17" s="40"/>
      <c r="I17" s="40"/>
      <c r="J17" s="40"/>
      <c r="K17" s="40"/>
      <c r="L17" s="65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2" customHeight="1">
      <c r="A18" s="40"/>
      <c r="B18" s="46"/>
      <c r="C18" s="40"/>
      <c r="D18" s="153" t="s">
        <v>30</v>
      </c>
      <c r="E18" s="40"/>
      <c r="F18" s="40"/>
      <c r="G18" s="40"/>
      <c r="H18" s="40"/>
      <c r="I18" s="153" t="s">
        <v>31</v>
      </c>
      <c r="J18" s="143" t="s">
        <v>1</v>
      </c>
      <c r="K18" s="40"/>
      <c r="L18" s="65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8" customHeight="1">
      <c r="A19" s="40"/>
      <c r="B19" s="46"/>
      <c r="C19" s="40"/>
      <c r="D19" s="40"/>
      <c r="E19" s="143" t="s">
        <v>32</v>
      </c>
      <c r="F19" s="40"/>
      <c r="G19" s="40"/>
      <c r="H19" s="40"/>
      <c r="I19" s="153" t="s">
        <v>33</v>
      </c>
      <c r="J19" s="143" t="s">
        <v>1</v>
      </c>
      <c r="K19" s="40"/>
      <c r="L19" s="65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6.96" customHeight="1">
      <c r="A20" s="40"/>
      <c r="B20" s="46"/>
      <c r="C20" s="40"/>
      <c r="D20" s="40"/>
      <c r="E20" s="40"/>
      <c r="F20" s="40"/>
      <c r="G20" s="40"/>
      <c r="H20" s="40"/>
      <c r="I20" s="40"/>
      <c r="J20" s="40"/>
      <c r="K20" s="40"/>
      <c r="L20" s="65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2" customHeight="1">
      <c r="A21" s="40"/>
      <c r="B21" s="46"/>
      <c r="C21" s="40"/>
      <c r="D21" s="153" t="s">
        <v>34</v>
      </c>
      <c r="E21" s="40"/>
      <c r="F21" s="40"/>
      <c r="G21" s="40"/>
      <c r="H21" s="40"/>
      <c r="I21" s="153" t="s">
        <v>31</v>
      </c>
      <c r="J21" s="34" t="str">
        <f>'Rekapitulace stavby'!AN13</f>
        <v>Vyplň údaj</v>
      </c>
      <c r="K21" s="40"/>
      <c r="L21" s="65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8" customHeight="1">
      <c r="A22" s="40"/>
      <c r="B22" s="46"/>
      <c r="C22" s="40"/>
      <c r="D22" s="40"/>
      <c r="E22" s="34" t="str">
        <f>'Rekapitulace stavby'!E14</f>
        <v>Vyplň údaj</v>
      </c>
      <c r="F22" s="143"/>
      <c r="G22" s="143"/>
      <c r="H22" s="143"/>
      <c r="I22" s="153" t="s">
        <v>33</v>
      </c>
      <c r="J22" s="34" t="str">
        <f>'Rekapitulace stavby'!AN14</f>
        <v>Vyplň údaj</v>
      </c>
      <c r="K22" s="40"/>
      <c r="L22" s="65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6.96" customHeight="1">
      <c r="A23" s="40"/>
      <c r="B23" s="46"/>
      <c r="C23" s="40"/>
      <c r="D23" s="40"/>
      <c r="E23" s="40"/>
      <c r="F23" s="40"/>
      <c r="G23" s="40"/>
      <c r="H23" s="40"/>
      <c r="I23" s="40"/>
      <c r="J23" s="40"/>
      <c r="K23" s="40"/>
      <c r="L23" s="65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2" customHeight="1">
      <c r="A24" s="40"/>
      <c r="B24" s="46"/>
      <c r="C24" s="40"/>
      <c r="D24" s="153" t="s">
        <v>36</v>
      </c>
      <c r="E24" s="40"/>
      <c r="F24" s="40"/>
      <c r="G24" s="40"/>
      <c r="H24" s="40"/>
      <c r="I24" s="153" t="s">
        <v>31</v>
      </c>
      <c r="J24" s="143" t="s">
        <v>1</v>
      </c>
      <c r="K24" s="40"/>
      <c r="L24" s="65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8" customHeight="1">
      <c r="A25" s="40"/>
      <c r="B25" s="46"/>
      <c r="C25" s="40"/>
      <c r="D25" s="40"/>
      <c r="E25" s="143" t="s">
        <v>37</v>
      </c>
      <c r="F25" s="40"/>
      <c r="G25" s="40"/>
      <c r="H25" s="40"/>
      <c r="I25" s="153" t="s">
        <v>33</v>
      </c>
      <c r="J25" s="143" t="s">
        <v>1</v>
      </c>
      <c r="K25" s="40"/>
      <c r="L25" s="65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6.96" customHeight="1">
      <c r="A26" s="40"/>
      <c r="B26" s="46"/>
      <c r="C26" s="40"/>
      <c r="D26" s="40"/>
      <c r="E26" s="40"/>
      <c r="F26" s="40"/>
      <c r="G26" s="40"/>
      <c r="H26" s="40"/>
      <c r="I26" s="40"/>
      <c r="J26" s="40"/>
      <c r="K26" s="40"/>
      <c r="L26" s="65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12" customHeight="1">
      <c r="A27" s="40"/>
      <c r="B27" s="46"/>
      <c r="C27" s="40"/>
      <c r="D27" s="153" t="s">
        <v>39</v>
      </c>
      <c r="E27" s="40"/>
      <c r="F27" s="40"/>
      <c r="G27" s="40"/>
      <c r="H27" s="40"/>
      <c r="I27" s="153" t="s">
        <v>31</v>
      </c>
      <c r="J27" s="143" t="str">
        <f>IF('Rekapitulace stavby'!AN19="","",'Rekapitulace stavby'!AN19)</f>
        <v/>
      </c>
      <c r="K27" s="40"/>
      <c r="L27" s="65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8" customHeight="1">
      <c r="A28" s="40"/>
      <c r="B28" s="46"/>
      <c r="C28" s="40"/>
      <c r="D28" s="40"/>
      <c r="E28" s="143" t="str">
        <f>IF('Rekapitulace stavby'!E20="","",'Rekapitulace stavby'!E20)</f>
        <v xml:space="preserve"> </v>
      </c>
      <c r="F28" s="40"/>
      <c r="G28" s="40"/>
      <c r="H28" s="40"/>
      <c r="I28" s="153" t="s">
        <v>33</v>
      </c>
      <c r="J28" s="143" t="str">
        <f>IF('Rekapitulace stavby'!AN20="","",'Rekapitulace stavby'!AN20)</f>
        <v/>
      </c>
      <c r="K28" s="40"/>
      <c r="L28" s="65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40"/>
      <c r="E29" s="40"/>
      <c r="F29" s="40"/>
      <c r="G29" s="40"/>
      <c r="H29" s="40"/>
      <c r="I29" s="40"/>
      <c r="J29" s="40"/>
      <c r="K29" s="40"/>
      <c r="L29" s="65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12" customHeight="1">
      <c r="A30" s="40"/>
      <c r="B30" s="46"/>
      <c r="C30" s="40"/>
      <c r="D30" s="153" t="s">
        <v>41</v>
      </c>
      <c r="E30" s="40"/>
      <c r="F30" s="40"/>
      <c r="G30" s="40"/>
      <c r="H30" s="40"/>
      <c r="I30" s="40"/>
      <c r="J30" s="40"/>
      <c r="K30" s="40"/>
      <c r="L30" s="65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8" customFormat="1" ht="71.25" customHeight="1">
      <c r="A31" s="157"/>
      <c r="B31" s="158"/>
      <c r="C31" s="157"/>
      <c r="D31" s="157"/>
      <c r="E31" s="159" t="s">
        <v>42</v>
      </c>
      <c r="F31" s="159"/>
      <c r="G31" s="159"/>
      <c r="H31" s="159"/>
      <c r="I31" s="157"/>
      <c r="J31" s="157"/>
      <c r="K31" s="157"/>
      <c r="L31" s="160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</row>
    <row r="32" s="2" customFormat="1" ht="6.96" customHeight="1">
      <c r="A32" s="40"/>
      <c r="B32" s="46"/>
      <c r="C32" s="40"/>
      <c r="D32" s="40"/>
      <c r="E32" s="40"/>
      <c r="F32" s="40"/>
      <c r="G32" s="40"/>
      <c r="H32" s="40"/>
      <c r="I32" s="40"/>
      <c r="J32" s="40"/>
      <c r="K32" s="40"/>
      <c r="L32" s="65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61"/>
      <c r="E33" s="161"/>
      <c r="F33" s="161"/>
      <c r="G33" s="161"/>
      <c r="H33" s="161"/>
      <c r="I33" s="161"/>
      <c r="J33" s="161"/>
      <c r="K33" s="161"/>
      <c r="L33" s="65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25.44" customHeight="1">
      <c r="A34" s="40"/>
      <c r="B34" s="46"/>
      <c r="C34" s="40"/>
      <c r="D34" s="162" t="s">
        <v>43</v>
      </c>
      <c r="E34" s="40"/>
      <c r="F34" s="40"/>
      <c r="G34" s="40"/>
      <c r="H34" s="40"/>
      <c r="I34" s="40"/>
      <c r="J34" s="163">
        <f>ROUND(J125, 2)</f>
        <v>0</v>
      </c>
      <c r="K34" s="40"/>
      <c r="L34" s="65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6.96" customHeight="1">
      <c r="A35" s="40"/>
      <c r="B35" s="46"/>
      <c r="C35" s="40"/>
      <c r="D35" s="161"/>
      <c r="E35" s="161"/>
      <c r="F35" s="161"/>
      <c r="G35" s="161"/>
      <c r="H35" s="161"/>
      <c r="I35" s="161"/>
      <c r="J35" s="161"/>
      <c r="K35" s="161"/>
      <c r="L35" s="65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40"/>
      <c r="F36" s="164" t="s">
        <v>45</v>
      </c>
      <c r="G36" s="40"/>
      <c r="H36" s="40"/>
      <c r="I36" s="164" t="s">
        <v>44</v>
      </c>
      <c r="J36" s="164" t="s">
        <v>46</v>
      </c>
      <c r="K36" s="40"/>
      <c r="L36" s="65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s="2" customFormat="1" ht="14.4" customHeight="1">
      <c r="A37" s="40"/>
      <c r="B37" s="46"/>
      <c r="C37" s="40"/>
      <c r="D37" s="165" t="s">
        <v>47</v>
      </c>
      <c r="E37" s="153" t="s">
        <v>48</v>
      </c>
      <c r="F37" s="166">
        <f>ROUND((SUM(BE125:BE127)),  2)</f>
        <v>0</v>
      </c>
      <c r="G37" s="40"/>
      <c r="H37" s="40"/>
      <c r="I37" s="167">
        <v>0.20999999999999999</v>
      </c>
      <c r="J37" s="166">
        <f>ROUND(((SUM(BE125:BE127))*I37),  2)</f>
        <v>0</v>
      </c>
      <c r="K37" s="40"/>
      <c r="L37" s="65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14.4" customHeight="1">
      <c r="A38" s="40"/>
      <c r="B38" s="46"/>
      <c r="C38" s="40"/>
      <c r="D38" s="40"/>
      <c r="E38" s="153" t="s">
        <v>49</v>
      </c>
      <c r="F38" s="166">
        <f>ROUND((SUM(BF125:BF127)),  2)</f>
        <v>0</v>
      </c>
      <c r="G38" s="40"/>
      <c r="H38" s="40"/>
      <c r="I38" s="167">
        <v>0.14999999999999999</v>
      </c>
      <c r="J38" s="166">
        <f>ROUND(((SUM(BF125:BF127))*I38),  2)</f>
        <v>0</v>
      </c>
      <c r="K38" s="40"/>
      <c r="L38" s="65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53" t="s">
        <v>50</v>
      </c>
      <c r="F39" s="166">
        <f>ROUND((SUM(BG125:BG127)),  2)</f>
        <v>0</v>
      </c>
      <c r="G39" s="40"/>
      <c r="H39" s="40"/>
      <c r="I39" s="167">
        <v>0.20999999999999999</v>
      </c>
      <c r="J39" s="166">
        <f>0</f>
        <v>0</v>
      </c>
      <c r="K39" s="40"/>
      <c r="L39" s="65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hidden="1" s="2" customFormat="1" ht="14.4" customHeight="1">
      <c r="A40" s="40"/>
      <c r="B40" s="46"/>
      <c r="C40" s="40"/>
      <c r="D40" s="40"/>
      <c r="E40" s="153" t="s">
        <v>51</v>
      </c>
      <c r="F40" s="166">
        <f>ROUND((SUM(BH125:BH127)),  2)</f>
        <v>0</v>
      </c>
      <c r="G40" s="40"/>
      <c r="H40" s="40"/>
      <c r="I40" s="167">
        <v>0.14999999999999999</v>
      </c>
      <c r="J40" s="166">
        <f>0</f>
        <v>0</v>
      </c>
      <c r="K40" s="40"/>
      <c r="L40" s="65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hidden="1" s="2" customFormat="1" ht="14.4" customHeight="1">
      <c r="A41" s="40"/>
      <c r="B41" s="46"/>
      <c r="C41" s="40"/>
      <c r="D41" s="40"/>
      <c r="E41" s="153" t="s">
        <v>52</v>
      </c>
      <c r="F41" s="166">
        <f>ROUND((SUM(BI125:BI127)),  2)</f>
        <v>0</v>
      </c>
      <c r="G41" s="40"/>
      <c r="H41" s="40"/>
      <c r="I41" s="167">
        <v>0</v>
      </c>
      <c r="J41" s="166">
        <f>0</f>
        <v>0</v>
      </c>
      <c r="K41" s="40"/>
      <c r="L41" s="65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6.96" customHeight="1">
      <c r="A42" s="40"/>
      <c r="B42" s="46"/>
      <c r="C42" s="40"/>
      <c r="D42" s="40"/>
      <c r="E42" s="40"/>
      <c r="F42" s="40"/>
      <c r="G42" s="40"/>
      <c r="H42" s="40"/>
      <c r="I42" s="40"/>
      <c r="J42" s="40"/>
      <c r="K42" s="40"/>
      <c r="L42" s="65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3" s="2" customFormat="1" ht="25.44" customHeight="1">
      <c r="A43" s="40"/>
      <c r="B43" s="46"/>
      <c r="C43" s="168"/>
      <c r="D43" s="169" t="s">
        <v>53</v>
      </c>
      <c r="E43" s="170"/>
      <c r="F43" s="170"/>
      <c r="G43" s="171" t="s">
        <v>54</v>
      </c>
      <c r="H43" s="172" t="s">
        <v>55</v>
      </c>
      <c r="I43" s="170"/>
      <c r="J43" s="173">
        <f>SUM(J34:J41)</f>
        <v>0</v>
      </c>
      <c r="K43" s="174"/>
      <c r="L43" s="65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</row>
    <row r="44" s="2" customFormat="1" ht="14.4" customHeight="1">
      <c r="A44" s="40"/>
      <c r="B44" s="46"/>
      <c r="C44" s="40"/>
      <c r="D44" s="40"/>
      <c r="E44" s="40"/>
      <c r="F44" s="40"/>
      <c r="G44" s="40"/>
      <c r="H44" s="40"/>
      <c r="I44" s="40"/>
      <c r="J44" s="40"/>
      <c r="K44" s="40"/>
      <c r="L44" s="65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5"/>
      <c r="D50" s="175" t="s">
        <v>56</v>
      </c>
      <c r="E50" s="176"/>
      <c r="F50" s="176"/>
      <c r="G50" s="175" t="s">
        <v>57</v>
      </c>
      <c r="H50" s="176"/>
      <c r="I50" s="176"/>
      <c r="J50" s="176"/>
      <c r="K50" s="176"/>
      <c r="L50" s="65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40"/>
      <c r="B61" s="46"/>
      <c r="C61" s="40"/>
      <c r="D61" s="177" t="s">
        <v>58</v>
      </c>
      <c r="E61" s="178"/>
      <c r="F61" s="179" t="s">
        <v>59</v>
      </c>
      <c r="G61" s="177" t="s">
        <v>58</v>
      </c>
      <c r="H61" s="178"/>
      <c r="I61" s="178"/>
      <c r="J61" s="180" t="s">
        <v>59</v>
      </c>
      <c r="K61" s="178"/>
      <c r="L61" s="65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40"/>
      <c r="B65" s="46"/>
      <c r="C65" s="40"/>
      <c r="D65" s="175" t="s">
        <v>60</v>
      </c>
      <c r="E65" s="181"/>
      <c r="F65" s="181"/>
      <c r="G65" s="175" t="s">
        <v>61</v>
      </c>
      <c r="H65" s="181"/>
      <c r="I65" s="181"/>
      <c r="J65" s="181"/>
      <c r="K65" s="181"/>
      <c r="L65" s="65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40"/>
      <c r="B76" s="46"/>
      <c r="C76" s="40"/>
      <c r="D76" s="177" t="s">
        <v>58</v>
      </c>
      <c r="E76" s="178"/>
      <c r="F76" s="179" t="s">
        <v>59</v>
      </c>
      <c r="G76" s="177" t="s">
        <v>58</v>
      </c>
      <c r="H76" s="178"/>
      <c r="I76" s="178"/>
      <c r="J76" s="180" t="s">
        <v>59</v>
      </c>
      <c r="K76" s="178"/>
      <c r="L76" s="65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4.4" customHeight="1">
      <c r="A77" s="40"/>
      <c r="B77" s="182"/>
      <c r="C77" s="183"/>
      <c r="D77" s="183"/>
      <c r="E77" s="183"/>
      <c r="F77" s="183"/>
      <c r="G77" s="183"/>
      <c r="H77" s="183"/>
      <c r="I77" s="183"/>
      <c r="J77" s="183"/>
      <c r="K77" s="183"/>
      <c r="L77" s="65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81" s="2" customFormat="1" ht="6.96" customHeight="1">
      <c r="A81" s="40"/>
      <c r="B81" s="184"/>
      <c r="C81" s="185"/>
      <c r="D81" s="185"/>
      <c r="E81" s="185"/>
      <c r="F81" s="185"/>
      <c r="G81" s="185"/>
      <c r="H81" s="185"/>
      <c r="I81" s="185"/>
      <c r="J81" s="185"/>
      <c r="K81" s="185"/>
      <c r="L81" s="65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24.96" customHeight="1">
      <c r="A82" s="40"/>
      <c r="B82" s="41"/>
      <c r="C82" s="24" t="s">
        <v>162</v>
      </c>
      <c r="D82" s="42"/>
      <c r="E82" s="42"/>
      <c r="F82" s="42"/>
      <c r="G82" s="42"/>
      <c r="H82" s="42"/>
      <c r="I82" s="42"/>
      <c r="J82" s="42"/>
      <c r="K82" s="42"/>
      <c r="L82" s="65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65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3" t="s">
        <v>16</v>
      </c>
      <c r="D84" s="42"/>
      <c r="E84" s="42"/>
      <c r="F84" s="42"/>
      <c r="G84" s="42"/>
      <c r="H84" s="42"/>
      <c r="I84" s="42"/>
      <c r="J84" s="42"/>
      <c r="K84" s="42"/>
      <c r="L84" s="65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186" t="str">
        <f>E7</f>
        <v>SPORTOVNÍ HALA _ SLEZSKÁ OSTRAVA</v>
      </c>
      <c r="F85" s="33"/>
      <c r="G85" s="33"/>
      <c r="H85" s="33"/>
      <c r="I85" s="42"/>
      <c r="J85" s="42"/>
      <c r="K85" s="42"/>
      <c r="L85" s="65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1" customFormat="1" ht="12" customHeight="1">
      <c r="B86" s="22"/>
      <c r="C86" s="33" t="s">
        <v>160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1" customFormat="1" ht="16.5" customHeight="1">
      <c r="B87" s="22"/>
      <c r="C87" s="23"/>
      <c r="D87" s="23"/>
      <c r="E87" s="186" t="s">
        <v>319</v>
      </c>
      <c r="F87" s="23"/>
      <c r="G87" s="23"/>
      <c r="H87" s="23"/>
      <c r="I87" s="23"/>
      <c r="J87" s="23"/>
      <c r="K87" s="23"/>
      <c r="L87" s="21"/>
    </row>
    <row r="88" s="1" customFormat="1" ht="12" customHeight="1">
      <c r="B88" s="22"/>
      <c r="C88" s="33" t="s">
        <v>320</v>
      </c>
      <c r="D88" s="23"/>
      <c r="E88" s="23"/>
      <c r="F88" s="23"/>
      <c r="G88" s="23"/>
      <c r="H88" s="23"/>
      <c r="I88" s="23"/>
      <c r="J88" s="23"/>
      <c r="K88" s="23"/>
      <c r="L88" s="21"/>
    </row>
    <row r="89" s="2" customFormat="1" ht="16.5" customHeight="1">
      <c r="A89" s="40"/>
      <c r="B89" s="41"/>
      <c r="C89" s="42"/>
      <c r="D89" s="42"/>
      <c r="E89" s="309" t="s">
        <v>1819</v>
      </c>
      <c r="F89" s="42"/>
      <c r="G89" s="42"/>
      <c r="H89" s="42"/>
      <c r="I89" s="42"/>
      <c r="J89" s="42"/>
      <c r="K89" s="42"/>
      <c r="L89" s="65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2" customHeight="1">
      <c r="A90" s="40"/>
      <c r="B90" s="41"/>
      <c r="C90" s="33" t="s">
        <v>1820</v>
      </c>
      <c r="D90" s="42"/>
      <c r="E90" s="42"/>
      <c r="F90" s="42"/>
      <c r="G90" s="42"/>
      <c r="H90" s="42"/>
      <c r="I90" s="42"/>
      <c r="J90" s="42"/>
      <c r="K90" s="42"/>
      <c r="L90" s="65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6.5" customHeight="1">
      <c r="A91" s="40"/>
      <c r="B91" s="41"/>
      <c r="C91" s="42"/>
      <c r="D91" s="42"/>
      <c r="E91" s="78" t="str">
        <f>E13</f>
        <v>D.1.4.1 - Zdravotně technické instalace</v>
      </c>
      <c r="F91" s="42"/>
      <c r="G91" s="42"/>
      <c r="H91" s="42"/>
      <c r="I91" s="42"/>
      <c r="J91" s="42"/>
      <c r="K91" s="42"/>
      <c r="L91" s="65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6.96" customHeight="1">
      <c r="A92" s="40"/>
      <c r="B92" s="41"/>
      <c r="C92" s="42"/>
      <c r="D92" s="42"/>
      <c r="E92" s="42"/>
      <c r="F92" s="42"/>
      <c r="G92" s="42"/>
      <c r="H92" s="42"/>
      <c r="I92" s="42"/>
      <c r="J92" s="42"/>
      <c r="K92" s="42"/>
      <c r="L92" s="65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2" customHeight="1">
      <c r="A93" s="40"/>
      <c r="B93" s="41"/>
      <c r="C93" s="33" t="s">
        <v>22</v>
      </c>
      <c r="D93" s="42"/>
      <c r="E93" s="42"/>
      <c r="F93" s="28" t="str">
        <f>F16</f>
        <v>Slezská Ostrava</v>
      </c>
      <c r="G93" s="42"/>
      <c r="H93" s="42"/>
      <c r="I93" s="33" t="s">
        <v>24</v>
      </c>
      <c r="J93" s="81" t="str">
        <f>IF(J16="","",J16)</f>
        <v>13. 3. 2020</v>
      </c>
      <c r="K93" s="42"/>
      <c r="L93" s="65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6.96" customHeight="1">
      <c r="A94" s="40"/>
      <c r="B94" s="41"/>
      <c r="C94" s="42"/>
      <c r="D94" s="42"/>
      <c r="E94" s="42"/>
      <c r="F94" s="42"/>
      <c r="G94" s="42"/>
      <c r="H94" s="42"/>
      <c r="I94" s="42"/>
      <c r="J94" s="42"/>
      <c r="K94" s="42"/>
      <c r="L94" s="65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5.15" customHeight="1">
      <c r="A95" s="40"/>
      <c r="B95" s="41"/>
      <c r="C95" s="33" t="s">
        <v>30</v>
      </c>
      <c r="D95" s="42"/>
      <c r="E95" s="42"/>
      <c r="F95" s="28" t="str">
        <f>E19</f>
        <v>Statutární město Ostrava</v>
      </c>
      <c r="G95" s="42"/>
      <c r="H95" s="42"/>
      <c r="I95" s="33" t="s">
        <v>36</v>
      </c>
      <c r="J95" s="38" t="str">
        <f>E25</f>
        <v>PPS Kania, s.r.o</v>
      </c>
      <c r="K95" s="42"/>
      <c r="L95" s="65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15.15" customHeight="1">
      <c r="A96" s="40"/>
      <c r="B96" s="41"/>
      <c r="C96" s="33" t="s">
        <v>34</v>
      </c>
      <c r="D96" s="42"/>
      <c r="E96" s="42"/>
      <c r="F96" s="28" t="str">
        <f>IF(E22="","",E22)</f>
        <v>Vyplň údaj</v>
      </c>
      <c r="G96" s="42"/>
      <c r="H96" s="42"/>
      <c r="I96" s="33" t="s">
        <v>39</v>
      </c>
      <c r="J96" s="38" t="str">
        <f>E28</f>
        <v xml:space="preserve"> </v>
      </c>
      <c r="K96" s="42"/>
      <c r="L96" s="65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10.32" customHeight="1">
      <c r="A97" s="40"/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65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2" customFormat="1" ht="29.28" customHeight="1">
      <c r="A98" s="40"/>
      <c r="B98" s="41"/>
      <c r="C98" s="187" t="s">
        <v>163</v>
      </c>
      <c r="D98" s="188"/>
      <c r="E98" s="188"/>
      <c r="F98" s="188"/>
      <c r="G98" s="188"/>
      <c r="H98" s="188"/>
      <c r="I98" s="188"/>
      <c r="J98" s="189" t="s">
        <v>164</v>
      </c>
      <c r="K98" s="188"/>
      <c r="L98" s="65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</row>
    <row r="99" s="2" customFormat="1" ht="10.32" customHeight="1">
      <c r="A99" s="40"/>
      <c r="B99" s="41"/>
      <c r="C99" s="42"/>
      <c r="D99" s="42"/>
      <c r="E99" s="42"/>
      <c r="F99" s="42"/>
      <c r="G99" s="42"/>
      <c r="H99" s="42"/>
      <c r="I99" s="42"/>
      <c r="J99" s="42"/>
      <c r="K99" s="42"/>
      <c r="L99" s="65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</row>
    <row r="100" s="2" customFormat="1" ht="22.8" customHeight="1">
      <c r="A100" s="40"/>
      <c r="B100" s="41"/>
      <c r="C100" s="190" t="s">
        <v>165</v>
      </c>
      <c r="D100" s="42"/>
      <c r="E100" s="42"/>
      <c r="F100" s="42"/>
      <c r="G100" s="42"/>
      <c r="H100" s="42"/>
      <c r="I100" s="42"/>
      <c r="J100" s="112">
        <f>J125</f>
        <v>0</v>
      </c>
      <c r="K100" s="42"/>
      <c r="L100" s="65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U100" s="18" t="s">
        <v>166</v>
      </c>
    </row>
    <row r="101" s="9" customFormat="1" ht="24.96" customHeight="1">
      <c r="A101" s="9"/>
      <c r="B101" s="191"/>
      <c r="C101" s="192"/>
      <c r="D101" s="193" t="s">
        <v>1822</v>
      </c>
      <c r="E101" s="194"/>
      <c r="F101" s="194"/>
      <c r="G101" s="194"/>
      <c r="H101" s="194"/>
      <c r="I101" s="194"/>
      <c r="J101" s="195">
        <f>J126</f>
        <v>0</v>
      </c>
      <c r="K101" s="192"/>
      <c r="L101" s="196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2" customFormat="1" ht="21.84" customHeight="1">
      <c r="A102" s="40"/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65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</row>
    <row r="103" s="2" customFormat="1" ht="6.96" customHeight="1">
      <c r="A103" s="40"/>
      <c r="B103" s="68"/>
      <c r="C103" s="69"/>
      <c r="D103" s="69"/>
      <c r="E103" s="69"/>
      <c r="F103" s="69"/>
      <c r="G103" s="69"/>
      <c r="H103" s="69"/>
      <c r="I103" s="69"/>
      <c r="J103" s="69"/>
      <c r="K103" s="69"/>
      <c r="L103" s="65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</row>
    <row r="107" s="2" customFormat="1" ht="6.96" customHeight="1">
      <c r="A107" s="40"/>
      <c r="B107" s="70"/>
      <c r="C107" s="71"/>
      <c r="D107" s="71"/>
      <c r="E107" s="71"/>
      <c r="F107" s="71"/>
      <c r="G107" s="71"/>
      <c r="H107" s="71"/>
      <c r="I107" s="71"/>
      <c r="J107" s="71"/>
      <c r="K107" s="71"/>
      <c r="L107" s="65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</row>
    <row r="108" s="2" customFormat="1" ht="24.96" customHeight="1">
      <c r="A108" s="40"/>
      <c r="B108" s="41"/>
      <c r="C108" s="24" t="s">
        <v>174</v>
      </c>
      <c r="D108" s="42"/>
      <c r="E108" s="42"/>
      <c r="F108" s="42"/>
      <c r="G108" s="42"/>
      <c r="H108" s="42"/>
      <c r="I108" s="42"/>
      <c r="J108" s="42"/>
      <c r="K108" s="42"/>
      <c r="L108" s="65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</row>
    <row r="109" s="2" customFormat="1" ht="6.96" customHeight="1">
      <c r="A109" s="40"/>
      <c r="B109" s="41"/>
      <c r="C109" s="42"/>
      <c r="D109" s="42"/>
      <c r="E109" s="42"/>
      <c r="F109" s="42"/>
      <c r="G109" s="42"/>
      <c r="H109" s="42"/>
      <c r="I109" s="42"/>
      <c r="J109" s="42"/>
      <c r="K109" s="42"/>
      <c r="L109" s="65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</row>
    <row r="110" s="2" customFormat="1" ht="12" customHeight="1">
      <c r="A110" s="40"/>
      <c r="B110" s="41"/>
      <c r="C110" s="33" t="s">
        <v>16</v>
      </c>
      <c r="D110" s="42"/>
      <c r="E110" s="42"/>
      <c r="F110" s="42"/>
      <c r="G110" s="42"/>
      <c r="H110" s="42"/>
      <c r="I110" s="42"/>
      <c r="J110" s="42"/>
      <c r="K110" s="42"/>
      <c r="L110" s="65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</row>
    <row r="111" s="2" customFormat="1" ht="16.5" customHeight="1">
      <c r="A111" s="40"/>
      <c r="B111" s="41"/>
      <c r="C111" s="42"/>
      <c r="D111" s="42"/>
      <c r="E111" s="186" t="str">
        <f>E7</f>
        <v>SPORTOVNÍ HALA _ SLEZSKÁ OSTRAVA</v>
      </c>
      <c r="F111" s="33"/>
      <c r="G111" s="33"/>
      <c r="H111" s="33"/>
      <c r="I111" s="42"/>
      <c r="J111" s="42"/>
      <c r="K111" s="42"/>
      <c r="L111" s="65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</row>
    <row r="112" s="1" customFormat="1" ht="12" customHeight="1">
      <c r="B112" s="22"/>
      <c r="C112" s="33" t="s">
        <v>160</v>
      </c>
      <c r="D112" s="23"/>
      <c r="E112" s="23"/>
      <c r="F112" s="23"/>
      <c r="G112" s="23"/>
      <c r="H112" s="23"/>
      <c r="I112" s="23"/>
      <c r="J112" s="23"/>
      <c r="K112" s="23"/>
      <c r="L112" s="21"/>
    </row>
    <row r="113" s="1" customFormat="1" ht="16.5" customHeight="1">
      <c r="B113" s="22"/>
      <c r="C113" s="23"/>
      <c r="D113" s="23"/>
      <c r="E113" s="186" t="s">
        <v>319</v>
      </c>
      <c r="F113" s="23"/>
      <c r="G113" s="23"/>
      <c r="H113" s="23"/>
      <c r="I113" s="23"/>
      <c r="J113" s="23"/>
      <c r="K113" s="23"/>
      <c r="L113" s="21"/>
    </row>
    <row r="114" s="1" customFormat="1" ht="12" customHeight="1">
      <c r="B114" s="22"/>
      <c r="C114" s="33" t="s">
        <v>320</v>
      </c>
      <c r="D114" s="23"/>
      <c r="E114" s="23"/>
      <c r="F114" s="23"/>
      <c r="G114" s="23"/>
      <c r="H114" s="23"/>
      <c r="I114" s="23"/>
      <c r="J114" s="23"/>
      <c r="K114" s="23"/>
      <c r="L114" s="21"/>
    </row>
    <row r="115" s="2" customFormat="1" ht="16.5" customHeight="1">
      <c r="A115" s="40"/>
      <c r="B115" s="41"/>
      <c r="C115" s="42"/>
      <c r="D115" s="42"/>
      <c r="E115" s="309" t="s">
        <v>1819</v>
      </c>
      <c r="F115" s="42"/>
      <c r="G115" s="42"/>
      <c r="H115" s="42"/>
      <c r="I115" s="42"/>
      <c r="J115" s="42"/>
      <c r="K115" s="42"/>
      <c r="L115" s="65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</row>
    <row r="116" s="2" customFormat="1" ht="12" customHeight="1">
      <c r="A116" s="40"/>
      <c r="B116" s="41"/>
      <c r="C116" s="33" t="s">
        <v>1820</v>
      </c>
      <c r="D116" s="42"/>
      <c r="E116" s="42"/>
      <c r="F116" s="42"/>
      <c r="G116" s="42"/>
      <c r="H116" s="42"/>
      <c r="I116" s="42"/>
      <c r="J116" s="42"/>
      <c r="K116" s="42"/>
      <c r="L116" s="65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</row>
    <row r="117" s="2" customFormat="1" ht="16.5" customHeight="1">
      <c r="A117" s="40"/>
      <c r="B117" s="41"/>
      <c r="C117" s="42"/>
      <c r="D117" s="42"/>
      <c r="E117" s="78" t="str">
        <f>E13</f>
        <v>D.1.4.1 - Zdravotně technické instalace</v>
      </c>
      <c r="F117" s="42"/>
      <c r="G117" s="42"/>
      <c r="H117" s="42"/>
      <c r="I117" s="42"/>
      <c r="J117" s="42"/>
      <c r="K117" s="42"/>
      <c r="L117" s="65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</row>
    <row r="118" s="2" customFormat="1" ht="6.96" customHeight="1">
      <c r="A118" s="40"/>
      <c r="B118" s="41"/>
      <c r="C118" s="42"/>
      <c r="D118" s="42"/>
      <c r="E118" s="42"/>
      <c r="F118" s="42"/>
      <c r="G118" s="42"/>
      <c r="H118" s="42"/>
      <c r="I118" s="42"/>
      <c r="J118" s="42"/>
      <c r="K118" s="42"/>
      <c r="L118" s="65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</row>
    <row r="119" s="2" customFormat="1" ht="12" customHeight="1">
      <c r="A119" s="40"/>
      <c r="B119" s="41"/>
      <c r="C119" s="33" t="s">
        <v>22</v>
      </c>
      <c r="D119" s="42"/>
      <c r="E119" s="42"/>
      <c r="F119" s="28" t="str">
        <f>F16</f>
        <v>Slezská Ostrava</v>
      </c>
      <c r="G119" s="42"/>
      <c r="H119" s="42"/>
      <c r="I119" s="33" t="s">
        <v>24</v>
      </c>
      <c r="J119" s="81" t="str">
        <f>IF(J16="","",J16)</f>
        <v>13. 3. 2020</v>
      </c>
      <c r="K119" s="42"/>
      <c r="L119" s="65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</row>
    <row r="120" s="2" customFormat="1" ht="6.96" customHeight="1">
      <c r="A120" s="40"/>
      <c r="B120" s="41"/>
      <c r="C120" s="42"/>
      <c r="D120" s="42"/>
      <c r="E120" s="42"/>
      <c r="F120" s="42"/>
      <c r="G120" s="42"/>
      <c r="H120" s="42"/>
      <c r="I120" s="42"/>
      <c r="J120" s="42"/>
      <c r="K120" s="42"/>
      <c r="L120" s="65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</row>
    <row r="121" s="2" customFormat="1" ht="15.15" customHeight="1">
      <c r="A121" s="40"/>
      <c r="B121" s="41"/>
      <c r="C121" s="33" t="s">
        <v>30</v>
      </c>
      <c r="D121" s="42"/>
      <c r="E121" s="42"/>
      <c r="F121" s="28" t="str">
        <f>E19</f>
        <v>Statutární město Ostrava</v>
      </c>
      <c r="G121" s="42"/>
      <c r="H121" s="42"/>
      <c r="I121" s="33" t="s">
        <v>36</v>
      </c>
      <c r="J121" s="38" t="str">
        <f>E25</f>
        <v>PPS Kania, s.r.o</v>
      </c>
      <c r="K121" s="42"/>
      <c r="L121" s="65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</row>
    <row r="122" s="2" customFormat="1" ht="15.15" customHeight="1">
      <c r="A122" s="40"/>
      <c r="B122" s="41"/>
      <c r="C122" s="33" t="s">
        <v>34</v>
      </c>
      <c r="D122" s="42"/>
      <c r="E122" s="42"/>
      <c r="F122" s="28" t="str">
        <f>IF(E22="","",E22)</f>
        <v>Vyplň údaj</v>
      </c>
      <c r="G122" s="42"/>
      <c r="H122" s="42"/>
      <c r="I122" s="33" t="s">
        <v>39</v>
      </c>
      <c r="J122" s="38" t="str">
        <f>E28</f>
        <v xml:space="preserve"> </v>
      </c>
      <c r="K122" s="42"/>
      <c r="L122" s="65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</row>
    <row r="123" s="2" customFormat="1" ht="10.32" customHeight="1">
      <c r="A123" s="40"/>
      <c r="B123" s="41"/>
      <c r="C123" s="42"/>
      <c r="D123" s="42"/>
      <c r="E123" s="42"/>
      <c r="F123" s="42"/>
      <c r="G123" s="42"/>
      <c r="H123" s="42"/>
      <c r="I123" s="42"/>
      <c r="J123" s="42"/>
      <c r="K123" s="42"/>
      <c r="L123" s="65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</row>
    <row r="124" s="11" customFormat="1" ht="29.28" customHeight="1">
      <c r="A124" s="202"/>
      <c r="B124" s="203"/>
      <c r="C124" s="204" t="s">
        <v>175</v>
      </c>
      <c r="D124" s="205" t="s">
        <v>68</v>
      </c>
      <c r="E124" s="205" t="s">
        <v>64</v>
      </c>
      <c r="F124" s="205" t="s">
        <v>65</v>
      </c>
      <c r="G124" s="205" t="s">
        <v>176</v>
      </c>
      <c r="H124" s="205" t="s">
        <v>177</v>
      </c>
      <c r="I124" s="205" t="s">
        <v>178</v>
      </c>
      <c r="J124" s="205" t="s">
        <v>164</v>
      </c>
      <c r="K124" s="206" t="s">
        <v>179</v>
      </c>
      <c r="L124" s="207"/>
      <c r="M124" s="102" t="s">
        <v>1</v>
      </c>
      <c r="N124" s="103" t="s">
        <v>47</v>
      </c>
      <c r="O124" s="103" t="s">
        <v>180</v>
      </c>
      <c r="P124" s="103" t="s">
        <v>181</v>
      </c>
      <c r="Q124" s="103" t="s">
        <v>182</v>
      </c>
      <c r="R124" s="103" t="s">
        <v>183</v>
      </c>
      <c r="S124" s="103" t="s">
        <v>184</v>
      </c>
      <c r="T124" s="104" t="s">
        <v>185</v>
      </c>
      <c r="U124" s="202"/>
      <c r="V124" s="202"/>
      <c r="W124" s="202"/>
      <c r="X124" s="202"/>
      <c r="Y124" s="202"/>
      <c r="Z124" s="202"/>
      <c r="AA124" s="202"/>
      <c r="AB124" s="202"/>
      <c r="AC124" s="202"/>
      <c r="AD124" s="202"/>
      <c r="AE124" s="202"/>
    </row>
    <row r="125" s="2" customFormat="1" ht="22.8" customHeight="1">
      <c r="A125" s="40"/>
      <c r="B125" s="41"/>
      <c r="C125" s="109" t="s">
        <v>186</v>
      </c>
      <c r="D125" s="42"/>
      <c r="E125" s="42"/>
      <c r="F125" s="42"/>
      <c r="G125" s="42"/>
      <c r="H125" s="42"/>
      <c r="I125" s="42"/>
      <c r="J125" s="208">
        <f>BK125</f>
        <v>0</v>
      </c>
      <c r="K125" s="42"/>
      <c r="L125" s="46"/>
      <c r="M125" s="105"/>
      <c r="N125" s="209"/>
      <c r="O125" s="106"/>
      <c r="P125" s="210">
        <f>P126</f>
        <v>0</v>
      </c>
      <c r="Q125" s="106"/>
      <c r="R125" s="210">
        <f>R126</f>
        <v>0</v>
      </c>
      <c r="S125" s="106"/>
      <c r="T125" s="211">
        <f>T126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8" t="s">
        <v>82</v>
      </c>
      <c r="AU125" s="18" t="s">
        <v>166</v>
      </c>
      <c r="BK125" s="212">
        <f>BK126</f>
        <v>0</v>
      </c>
    </row>
    <row r="126" s="12" customFormat="1" ht="25.92" customHeight="1">
      <c r="A126" s="12"/>
      <c r="B126" s="213"/>
      <c r="C126" s="214"/>
      <c r="D126" s="215" t="s">
        <v>82</v>
      </c>
      <c r="E126" s="216" t="s">
        <v>1702</v>
      </c>
      <c r="F126" s="216" t="s">
        <v>105</v>
      </c>
      <c r="G126" s="214"/>
      <c r="H126" s="214"/>
      <c r="I126" s="217"/>
      <c r="J126" s="218">
        <f>BK126</f>
        <v>0</v>
      </c>
      <c r="K126" s="214"/>
      <c r="L126" s="219"/>
      <c r="M126" s="220"/>
      <c r="N126" s="221"/>
      <c r="O126" s="221"/>
      <c r="P126" s="222">
        <f>P127</f>
        <v>0</v>
      </c>
      <c r="Q126" s="221"/>
      <c r="R126" s="222">
        <f>R127</f>
        <v>0</v>
      </c>
      <c r="S126" s="221"/>
      <c r="T126" s="223">
        <f>T127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4" t="s">
        <v>211</v>
      </c>
      <c r="AT126" s="225" t="s">
        <v>82</v>
      </c>
      <c r="AU126" s="225" t="s">
        <v>83</v>
      </c>
      <c r="AY126" s="224" t="s">
        <v>189</v>
      </c>
      <c r="BK126" s="226">
        <f>BK127</f>
        <v>0</v>
      </c>
    </row>
    <row r="127" s="2" customFormat="1" ht="16.5" customHeight="1">
      <c r="A127" s="40"/>
      <c r="B127" s="41"/>
      <c r="C127" s="229" t="s">
        <v>91</v>
      </c>
      <c r="D127" s="229" t="s">
        <v>192</v>
      </c>
      <c r="E127" s="230" t="s">
        <v>1823</v>
      </c>
      <c r="F127" s="231" t="s">
        <v>1824</v>
      </c>
      <c r="G127" s="232" t="s">
        <v>195</v>
      </c>
      <c r="H127" s="233">
        <v>1</v>
      </c>
      <c r="I127" s="234"/>
      <c r="J127" s="235">
        <f>ROUND(I127*H127,2)</f>
        <v>0</v>
      </c>
      <c r="K127" s="231" t="s">
        <v>1</v>
      </c>
      <c r="L127" s="46"/>
      <c r="M127" s="261" t="s">
        <v>1</v>
      </c>
      <c r="N127" s="262" t="s">
        <v>48</v>
      </c>
      <c r="O127" s="249"/>
      <c r="P127" s="263">
        <f>O127*H127</f>
        <v>0</v>
      </c>
      <c r="Q127" s="263">
        <v>0</v>
      </c>
      <c r="R127" s="263">
        <f>Q127*H127</f>
        <v>0</v>
      </c>
      <c r="S127" s="263">
        <v>0</v>
      </c>
      <c r="T127" s="264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40" t="s">
        <v>1707</v>
      </c>
      <c r="AT127" s="240" t="s">
        <v>192</v>
      </c>
      <c r="AU127" s="240" t="s">
        <v>91</v>
      </c>
      <c r="AY127" s="18" t="s">
        <v>189</v>
      </c>
      <c r="BE127" s="241">
        <f>IF(N127="základní",J127,0)</f>
        <v>0</v>
      </c>
      <c r="BF127" s="241">
        <f>IF(N127="snížená",J127,0)</f>
        <v>0</v>
      </c>
      <c r="BG127" s="241">
        <f>IF(N127="zákl. přenesená",J127,0)</f>
        <v>0</v>
      </c>
      <c r="BH127" s="241">
        <f>IF(N127="sníž. přenesená",J127,0)</f>
        <v>0</v>
      </c>
      <c r="BI127" s="241">
        <f>IF(N127="nulová",J127,0)</f>
        <v>0</v>
      </c>
      <c r="BJ127" s="18" t="s">
        <v>91</v>
      </c>
      <c r="BK127" s="241">
        <f>ROUND(I127*H127,2)</f>
        <v>0</v>
      </c>
      <c r="BL127" s="18" t="s">
        <v>1707</v>
      </c>
      <c r="BM127" s="240" t="s">
        <v>1825</v>
      </c>
    </row>
    <row r="128" s="2" customFormat="1" ht="6.96" customHeight="1">
      <c r="A128" s="40"/>
      <c r="B128" s="68"/>
      <c r="C128" s="69"/>
      <c r="D128" s="69"/>
      <c r="E128" s="69"/>
      <c r="F128" s="69"/>
      <c r="G128" s="69"/>
      <c r="H128" s="69"/>
      <c r="I128" s="69"/>
      <c r="J128" s="69"/>
      <c r="K128" s="69"/>
      <c r="L128" s="46"/>
      <c r="M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</row>
  </sheetData>
  <sheetProtection sheet="1" autoFilter="0" formatColumns="0" formatRows="0" objects="1" scenarios="1" spinCount="100000" saltValue="8lDtxHOmwXeQGHSD/ysMYQrzv0B7orvaPgLN3R+VxpidNGIR4Cl3ckThYoLn9VHapr2x+V6s7j8P+f8Ztz4lXw==" hashValue="qGijXmuoHy2ux/bysKKg+vKK6ZEPvc3f+PBcKw1KOlb8fhUUjoA+j7KAMGyDT6iRMRNErAaBAxOCclv2YsDQpQ==" algorithmName="SHA-512" password="E785"/>
  <autoFilter ref="C124:K127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11:H111"/>
    <mergeCell ref="E115:H115"/>
    <mergeCell ref="E113:H113"/>
    <mergeCell ref="E117:H117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113</v>
      </c>
    </row>
    <row r="3" s="1" customFormat="1" ht="6.96" customHeight="1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21"/>
      <c r="AT3" s="18" t="s">
        <v>93</v>
      </c>
    </row>
    <row r="4" s="1" customFormat="1" ht="24.96" customHeight="1">
      <c r="B4" s="21"/>
      <c r="D4" s="151" t="s">
        <v>159</v>
      </c>
      <c r="L4" s="21"/>
      <c r="M4" s="15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3" t="s">
        <v>16</v>
      </c>
      <c r="L6" s="21"/>
    </row>
    <row r="7" s="1" customFormat="1" ht="16.5" customHeight="1">
      <c r="B7" s="21"/>
      <c r="E7" s="154" t="str">
        <f>'Rekapitulace stavby'!K6</f>
        <v>SPORTOVNÍ HALA _ SLEZSKÁ OSTRAVA</v>
      </c>
      <c r="F7" s="153"/>
      <c r="G7" s="153"/>
      <c r="H7" s="153"/>
      <c r="L7" s="21"/>
    </row>
    <row r="8">
      <c r="B8" s="21"/>
      <c r="D8" s="153" t="s">
        <v>160</v>
      </c>
      <c r="L8" s="21"/>
    </row>
    <row r="9" s="1" customFormat="1" ht="16.5" customHeight="1">
      <c r="B9" s="21"/>
      <c r="E9" s="154" t="s">
        <v>319</v>
      </c>
      <c r="F9" s="1"/>
      <c r="G9" s="1"/>
      <c r="H9" s="1"/>
      <c r="L9" s="21"/>
    </row>
    <row r="10" s="1" customFormat="1" ht="12" customHeight="1">
      <c r="B10" s="21"/>
      <c r="D10" s="153" t="s">
        <v>320</v>
      </c>
      <c r="L10" s="21"/>
    </row>
    <row r="11" s="2" customFormat="1" ht="16.5" customHeight="1">
      <c r="A11" s="40"/>
      <c r="B11" s="46"/>
      <c r="C11" s="40"/>
      <c r="D11" s="40"/>
      <c r="E11" s="165" t="s">
        <v>1819</v>
      </c>
      <c r="F11" s="40"/>
      <c r="G11" s="40"/>
      <c r="H11" s="40"/>
      <c r="I11" s="40"/>
      <c r="J11" s="40"/>
      <c r="K11" s="40"/>
      <c r="L11" s="65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53" t="s">
        <v>1820</v>
      </c>
      <c r="E12" s="40"/>
      <c r="F12" s="40"/>
      <c r="G12" s="40"/>
      <c r="H12" s="40"/>
      <c r="I12" s="40"/>
      <c r="J12" s="40"/>
      <c r="K12" s="40"/>
      <c r="L12" s="65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6.5" customHeight="1">
      <c r="A13" s="40"/>
      <c r="B13" s="46"/>
      <c r="C13" s="40"/>
      <c r="D13" s="40"/>
      <c r="E13" s="155" t="s">
        <v>1826</v>
      </c>
      <c r="F13" s="40"/>
      <c r="G13" s="40"/>
      <c r="H13" s="40"/>
      <c r="I13" s="40"/>
      <c r="J13" s="40"/>
      <c r="K13" s="40"/>
      <c r="L13" s="65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>
      <c r="A14" s="40"/>
      <c r="B14" s="46"/>
      <c r="C14" s="40"/>
      <c r="D14" s="40"/>
      <c r="E14" s="40"/>
      <c r="F14" s="40"/>
      <c r="G14" s="40"/>
      <c r="H14" s="40"/>
      <c r="I14" s="40"/>
      <c r="J14" s="40"/>
      <c r="K14" s="40"/>
      <c r="L14" s="65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2" customHeight="1">
      <c r="A15" s="40"/>
      <c r="B15" s="46"/>
      <c r="C15" s="40"/>
      <c r="D15" s="153" t="s">
        <v>18</v>
      </c>
      <c r="E15" s="40"/>
      <c r="F15" s="143" t="s">
        <v>19</v>
      </c>
      <c r="G15" s="40"/>
      <c r="H15" s="40"/>
      <c r="I15" s="153" t="s">
        <v>20</v>
      </c>
      <c r="J15" s="143" t="s">
        <v>1</v>
      </c>
      <c r="K15" s="40"/>
      <c r="L15" s="65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53" t="s">
        <v>22</v>
      </c>
      <c r="E16" s="40"/>
      <c r="F16" s="143" t="s">
        <v>23</v>
      </c>
      <c r="G16" s="40"/>
      <c r="H16" s="40"/>
      <c r="I16" s="153" t="s">
        <v>24</v>
      </c>
      <c r="J16" s="156" t="str">
        <f>'Rekapitulace stavby'!AN8</f>
        <v>13. 3. 2020</v>
      </c>
      <c r="K16" s="40"/>
      <c r="L16" s="65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0.8" customHeight="1">
      <c r="A17" s="40"/>
      <c r="B17" s="46"/>
      <c r="C17" s="40"/>
      <c r="D17" s="40"/>
      <c r="E17" s="40"/>
      <c r="F17" s="40"/>
      <c r="G17" s="40"/>
      <c r="H17" s="40"/>
      <c r="I17" s="40"/>
      <c r="J17" s="40"/>
      <c r="K17" s="40"/>
      <c r="L17" s="65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2" customHeight="1">
      <c r="A18" s="40"/>
      <c r="B18" s="46"/>
      <c r="C18" s="40"/>
      <c r="D18" s="153" t="s">
        <v>30</v>
      </c>
      <c r="E18" s="40"/>
      <c r="F18" s="40"/>
      <c r="G18" s="40"/>
      <c r="H18" s="40"/>
      <c r="I18" s="153" t="s">
        <v>31</v>
      </c>
      <c r="J18" s="143" t="s">
        <v>1</v>
      </c>
      <c r="K18" s="40"/>
      <c r="L18" s="65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8" customHeight="1">
      <c r="A19" s="40"/>
      <c r="B19" s="46"/>
      <c r="C19" s="40"/>
      <c r="D19" s="40"/>
      <c r="E19" s="143" t="s">
        <v>32</v>
      </c>
      <c r="F19" s="40"/>
      <c r="G19" s="40"/>
      <c r="H19" s="40"/>
      <c r="I19" s="153" t="s">
        <v>33</v>
      </c>
      <c r="J19" s="143" t="s">
        <v>1</v>
      </c>
      <c r="K19" s="40"/>
      <c r="L19" s="65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6.96" customHeight="1">
      <c r="A20" s="40"/>
      <c r="B20" s="46"/>
      <c r="C20" s="40"/>
      <c r="D20" s="40"/>
      <c r="E20" s="40"/>
      <c r="F20" s="40"/>
      <c r="G20" s="40"/>
      <c r="H20" s="40"/>
      <c r="I20" s="40"/>
      <c r="J20" s="40"/>
      <c r="K20" s="40"/>
      <c r="L20" s="65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2" customHeight="1">
      <c r="A21" s="40"/>
      <c r="B21" s="46"/>
      <c r="C21" s="40"/>
      <c r="D21" s="153" t="s">
        <v>34</v>
      </c>
      <c r="E21" s="40"/>
      <c r="F21" s="40"/>
      <c r="G21" s="40"/>
      <c r="H21" s="40"/>
      <c r="I21" s="153" t="s">
        <v>31</v>
      </c>
      <c r="J21" s="34" t="str">
        <f>'Rekapitulace stavby'!AN13</f>
        <v>Vyplň údaj</v>
      </c>
      <c r="K21" s="40"/>
      <c r="L21" s="65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8" customHeight="1">
      <c r="A22" s="40"/>
      <c r="B22" s="46"/>
      <c r="C22" s="40"/>
      <c r="D22" s="40"/>
      <c r="E22" s="34" t="str">
        <f>'Rekapitulace stavby'!E14</f>
        <v>Vyplň údaj</v>
      </c>
      <c r="F22" s="143"/>
      <c r="G22" s="143"/>
      <c r="H22" s="143"/>
      <c r="I22" s="153" t="s">
        <v>33</v>
      </c>
      <c r="J22" s="34" t="str">
        <f>'Rekapitulace stavby'!AN14</f>
        <v>Vyplň údaj</v>
      </c>
      <c r="K22" s="40"/>
      <c r="L22" s="65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6.96" customHeight="1">
      <c r="A23" s="40"/>
      <c r="B23" s="46"/>
      <c r="C23" s="40"/>
      <c r="D23" s="40"/>
      <c r="E23" s="40"/>
      <c r="F23" s="40"/>
      <c r="G23" s="40"/>
      <c r="H23" s="40"/>
      <c r="I23" s="40"/>
      <c r="J23" s="40"/>
      <c r="K23" s="40"/>
      <c r="L23" s="65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2" customHeight="1">
      <c r="A24" s="40"/>
      <c r="B24" s="46"/>
      <c r="C24" s="40"/>
      <c r="D24" s="153" t="s">
        <v>36</v>
      </c>
      <c r="E24" s="40"/>
      <c r="F24" s="40"/>
      <c r="G24" s="40"/>
      <c r="H24" s="40"/>
      <c r="I24" s="153" t="s">
        <v>31</v>
      </c>
      <c r="J24" s="143" t="s">
        <v>1</v>
      </c>
      <c r="K24" s="40"/>
      <c r="L24" s="65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8" customHeight="1">
      <c r="A25" s="40"/>
      <c r="B25" s="46"/>
      <c r="C25" s="40"/>
      <c r="D25" s="40"/>
      <c r="E25" s="143" t="s">
        <v>37</v>
      </c>
      <c r="F25" s="40"/>
      <c r="G25" s="40"/>
      <c r="H25" s="40"/>
      <c r="I25" s="153" t="s">
        <v>33</v>
      </c>
      <c r="J25" s="143" t="s">
        <v>1</v>
      </c>
      <c r="K25" s="40"/>
      <c r="L25" s="65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6.96" customHeight="1">
      <c r="A26" s="40"/>
      <c r="B26" s="46"/>
      <c r="C26" s="40"/>
      <c r="D26" s="40"/>
      <c r="E26" s="40"/>
      <c r="F26" s="40"/>
      <c r="G26" s="40"/>
      <c r="H26" s="40"/>
      <c r="I26" s="40"/>
      <c r="J26" s="40"/>
      <c r="K26" s="40"/>
      <c r="L26" s="65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12" customHeight="1">
      <c r="A27" s="40"/>
      <c r="B27" s="46"/>
      <c r="C27" s="40"/>
      <c r="D27" s="153" t="s">
        <v>39</v>
      </c>
      <c r="E27" s="40"/>
      <c r="F27" s="40"/>
      <c r="G27" s="40"/>
      <c r="H27" s="40"/>
      <c r="I27" s="153" t="s">
        <v>31</v>
      </c>
      <c r="J27" s="143" t="str">
        <f>IF('Rekapitulace stavby'!AN19="","",'Rekapitulace stavby'!AN19)</f>
        <v/>
      </c>
      <c r="K27" s="40"/>
      <c r="L27" s="65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8" customHeight="1">
      <c r="A28" s="40"/>
      <c r="B28" s="46"/>
      <c r="C28" s="40"/>
      <c r="D28" s="40"/>
      <c r="E28" s="143" t="str">
        <f>IF('Rekapitulace stavby'!E20="","",'Rekapitulace stavby'!E20)</f>
        <v xml:space="preserve"> </v>
      </c>
      <c r="F28" s="40"/>
      <c r="G28" s="40"/>
      <c r="H28" s="40"/>
      <c r="I28" s="153" t="s">
        <v>33</v>
      </c>
      <c r="J28" s="143" t="str">
        <f>IF('Rekapitulace stavby'!AN20="","",'Rekapitulace stavby'!AN20)</f>
        <v/>
      </c>
      <c r="K28" s="40"/>
      <c r="L28" s="65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40"/>
      <c r="E29" s="40"/>
      <c r="F29" s="40"/>
      <c r="G29" s="40"/>
      <c r="H29" s="40"/>
      <c r="I29" s="40"/>
      <c r="J29" s="40"/>
      <c r="K29" s="40"/>
      <c r="L29" s="65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12" customHeight="1">
      <c r="A30" s="40"/>
      <c r="B30" s="46"/>
      <c r="C30" s="40"/>
      <c r="D30" s="153" t="s">
        <v>41</v>
      </c>
      <c r="E30" s="40"/>
      <c r="F30" s="40"/>
      <c r="G30" s="40"/>
      <c r="H30" s="40"/>
      <c r="I30" s="40"/>
      <c r="J30" s="40"/>
      <c r="K30" s="40"/>
      <c r="L30" s="65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8" customFormat="1" ht="71.25" customHeight="1">
      <c r="A31" s="157"/>
      <c r="B31" s="158"/>
      <c r="C31" s="157"/>
      <c r="D31" s="157"/>
      <c r="E31" s="159" t="s">
        <v>42</v>
      </c>
      <c r="F31" s="159"/>
      <c r="G31" s="159"/>
      <c r="H31" s="159"/>
      <c r="I31" s="157"/>
      <c r="J31" s="157"/>
      <c r="K31" s="157"/>
      <c r="L31" s="160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</row>
    <row r="32" s="2" customFormat="1" ht="6.96" customHeight="1">
      <c r="A32" s="40"/>
      <c r="B32" s="46"/>
      <c r="C32" s="40"/>
      <c r="D32" s="40"/>
      <c r="E32" s="40"/>
      <c r="F32" s="40"/>
      <c r="G32" s="40"/>
      <c r="H32" s="40"/>
      <c r="I32" s="40"/>
      <c r="J32" s="40"/>
      <c r="K32" s="40"/>
      <c r="L32" s="65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61"/>
      <c r="E33" s="161"/>
      <c r="F33" s="161"/>
      <c r="G33" s="161"/>
      <c r="H33" s="161"/>
      <c r="I33" s="161"/>
      <c r="J33" s="161"/>
      <c r="K33" s="161"/>
      <c r="L33" s="65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25.44" customHeight="1">
      <c r="A34" s="40"/>
      <c r="B34" s="46"/>
      <c r="C34" s="40"/>
      <c r="D34" s="162" t="s">
        <v>43</v>
      </c>
      <c r="E34" s="40"/>
      <c r="F34" s="40"/>
      <c r="G34" s="40"/>
      <c r="H34" s="40"/>
      <c r="I34" s="40"/>
      <c r="J34" s="163">
        <f>ROUND(J125, 2)</f>
        <v>0</v>
      </c>
      <c r="K34" s="40"/>
      <c r="L34" s="65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6.96" customHeight="1">
      <c r="A35" s="40"/>
      <c r="B35" s="46"/>
      <c r="C35" s="40"/>
      <c r="D35" s="161"/>
      <c r="E35" s="161"/>
      <c r="F35" s="161"/>
      <c r="G35" s="161"/>
      <c r="H35" s="161"/>
      <c r="I35" s="161"/>
      <c r="J35" s="161"/>
      <c r="K35" s="161"/>
      <c r="L35" s="65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40"/>
      <c r="F36" s="164" t="s">
        <v>45</v>
      </c>
      <c r="G36" s="40"/>
      <c r="H36" s="40"/>
      <c r="I36" s="164" t="s">
        <v>44</v>
      </c>
      <c r="J36" s="164" t="s">
        <v>46</v>
      </c>
      <c r="K36" s="40"/>
      <c r="L36" s="65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s="2" customFormat="1" ht="14.4" customHeight="1">
      <c r="A37" s="40"/>
      <c r="B37" s="46"/>
      <c r="C37" s="40"/>
      <c r="D37" s="165" t="s">
        <v>47</v>
      </c>
      <c r="E37" s="153" t="s">
        <v>48</v>
      </c>
      <c r="F37" s="166">
        <f>ROUND((SUM(BE125:BE127)),  2)</f>
        <v>0</v>
      </c>
      <c r="G37" s="40"/>
      <c r="H37" s="40"/>
      <c r="I37" s="167">
        <v>0.20999999999999999</v>
      </c>
      <c r="J37" s="166">
        <f>ROUND(((SUM(BE125:BE127))*I37),  2)</f>
        <v>0</v>
      </c>
      <c r="K37" s="40"/>
      <c r="L37" s="65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14.4" customHeight="1">
      <c r="A38" s="40"/>
      <c r="B38" s="46"/>
      <c r="C38" s="40"/>
      <c r="D38" s="40"/>
      <c r="E38" s="153" t="s">
        <v>49</v>
      </c>
      <c r="F38" s="166">
        <f>ROUND((SUM(BF125:BF127)),  2)</f>
        <v>0</v>
      </c>
      <c r="G38" s="40"/>
      <c r="H38" s="40"/>
      <c r="I38" s="167">
        <v>0.14999999999999999</v>
      </c>
      <c r="J38" s="166">
        <f>ROUND(((SUM(BF125:BF127))*I38),  2)</f>
        <v>0</v>
      </c>
      <c r="K38" s="40"/>
      <c r="L38" s="65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53" t="s">
        <v>50</v>
      </c>
      <c r="F39" s="166">
        <f>ROUND((SUM(BG125:BG127)),  2)</f>
        <v>0</v>
      </c>
      <c r="G39" s="40"/>
      <c r="H39" s="40"/>
      <c r="I39" s="167">
        <v>0.20999999999999999</v>
      </c>
      <c r="J39" s="166">
        <f>0</f>
        <v>0</v>
      </c>
      <c r="K39" s="40"/>
      <c r="L39" s="65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hidden="1" s="2" customFormat="1" ht="14.4" customHeight="1">
      <c r="A40" s="40"/>
      <c r="B40" s="46"/>
      <c r="C40" s="40"/>
      <c r="D40" s="40"/>
      <c r="E40" s="153" t="s">
        <v>51</v>
      </c>
      <c r="F40" s="166">
        <f>ROUND((SUM(BH125:BH127)),  2)</f>
        <v>0</v>
      </c>
      <c r="G40" s="40"/>
      <c r="H40" s="40"/>
      <c r="I40" s="167">
        <v>0.14999999999999999</v>
      </c>
      <c r="J40" s="166">
        <f>0</f>
        <v>0</v>
      </c>
      <c r="K40" s="40"/>
      <c r="L40" s="65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hidden="1" s="2" customFormat="1" ht="14.4" customHeight="1">
      <c r="A41" s="40"/>
      <c r="B41" s="46"/>
      <c r="C41" s="40"/>
      <c r="D41" s="40"/>
      <c r="E41" s="153" t="s">
        <v>52</v>
      </c>
      <c r="F41" s="166">
        <f>ROUND((SUM(BI125:BI127)),  2)</f>
        <v>0</v>
      </c>
      <c r="G41" s="40"/>
      <c r="H41" s="40"/>
      <c r="I41" s="167">
        <v>0</v>
      </c>
      <c r="J41" s="166">
        <f>0</f>
        <v>0</v>
      </c>
      <c r="K41" s="40"/>
      <c r="L41" s="65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6.96" customHeight="1">
      <c r="A42" s="40"/>
      <c r="B42" s="46"/>
      <c r="C42" s="40"/>
      <c r="D42" s="40"/>
      <c r="E42" s="40"/>
      <c r="F42" s="40"/>
      <c r="G42" s="40"/>
      <c r="H42" s="40"/>
      <c r="I42" s="40"/>
      <c r="J42" s="40"/>
      <c r="K42" s="40"/>
      <c r="L42" s="65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3" s="2" customFormat="1" ht="25.44" customHeight="1">
      <c r="A43" s="40"/>
      <c r="B43" s="46"/>
      <c r="C43" s="168"/>
      <c r="D43" s="169" t="s">
        <v>53</v>
      </c>
      <c r="E43" s="170"/>
      <c r="F43" s="170"/>
      <c r="G43" s="171" t="s">
        <v>54</v>
      </c>
      <c r="H43" s="172" t="s">
        <v>55</v>
      </c>
      <c r="I43" s="170"/>
      <c r="J43" s="173">
        <f>SUM(J34:J41)</f>
        <v>0</v>
      </c>
      <c r="K43" s="174"/>
      <c r="L43" s="65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</row>
    <row r="44" s="2" customFormat="1" ht="14.4" customHeight="1">
      <c r="A44" s="40"/>
      <c r="B44" s="46"/>
      <c r="C44" s="40"/>
      <c r="D44" s="40"/>
      <c r="E44" s="40"/>
      <c r="F44" s="40"/>
      <c r="G44" s="40"/>
      <c r="H44" s="40"/>
      <c r="I44" s="40"/>
      <c r="J44" s="40"/>
      <c r="K44" s="40"/>
      <c r="L44" s="65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5"/>
      <c r="D50" s="175" t="s">
        <v>56</v>
      </c>
      <c r="E50" s="176"/>
      <c r="F50" s="176"/>
      <c r="G50" s="175" t="s">
        <v>57</v>
      </c>
      <c r="H50" s="176"/>
      <c r="I50" s="176"/>
      <c r="J50" s="176"/>
      <c r="K50" s="176"/>
      <c r="L50" s="65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40"/>
      <c r="B61" s="46"/>
      <c r="C61" s="40"/>
      <c r="D61" s="177" t="s">
        <v>58</v>
      </c>
      <c r="E61" s="178"/>
      <c r="F61" s="179" t="s">
        <v>59</v>
      </c>
      <c r="G61" s="177" t="s">
        <v>58</v>
      </c>
      <c r="H61" s="178"/>
      <c r="I61" s="178"/>
      <c r="J61" s="180" t="s">
        <v>59</v>
      </c>
      <c r="K61" s="178"/>
      <c r="L61" s="65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40"/>
      <c r="B65" s="46"/>
      <c r="C65" s="40"/>
      <c r="D65" s="175" t="s">
        <v>60</v>
      </c>
      <c r="E65" s="181"/>
      <c r="F65" s="181"/>
      <c r="G65" s="175" t="s">
        <v>61</v>
      </c>
      <c r="H65" s="181"/>
      <c r="I65" s="181"/>
      <c r="J65" s="181"/>
      <c r="K65" s="181"/>
      <c r="L65" s="65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40"/>
      <c r="B76" s="46"/>
      <c r="C76" s="40"/>
      <c r="D76" s="177" t="s">
        <v>58</v>
      </c>
      <c r="E76" s="178"/>
      <c r="F76" s="179" t="s">
        <v>59</v>
      </c>
      <c r="G76" s="177" t="s">
        <v>58</v>
      </c>
      <c r="H76" s="178"/>
      <c r="I76" s="178"/>
      <c r="J76" s="180" t="s">
        <v>59</v>
      </c>
      <c r="K76" s="178"/>
      <c r="L76" s="65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4.4" customHeight="1">
      <c r="A77" s="40"/>
      <c r="B77" s="182"/>
      <c r="C77" s="183"/>
      <c r="D77" s="183"/>
      <c r="E77" s="183"/>
      <c r="F77" s="183"/>
      <c r="G77" s="183"/>
      <c r="H77" s="183"/>
      <c r="I77" s="183"/>
      <c r="J77" s="183"/>
      <c r="K77" s="183"/>
      <c r="L77" s="65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81" s="2" customFormat="1" ht="6.96" customHeight="1">
      <c r="A81" s="40"/>
      <c r="B81" s="184"/>
      <c r="C81" s="185"/>
      <c r="D81" s="185"/>
      <c r="E81" s="185"/>
      <c r="F81" s="185"/>
      <c r="G81" s="185"/>
      <c r="H81" s="185"/>
      <c r="I81" s="185"/>
      <c r="J81" s="185"/>
      <c r="K81" s="185"/>
      <c r="L81" s="65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24.96" customHeight="1">
      <c r="A82" s="40"/>
      <c r="B82" s="41"/>
      <c r="C82" s="24" t="s">
        <v>162</v>
      </c>
      <c r="D82" s="42"/>
      <c r="E82" s="42"/>
      <c r="F82" s="42"/>
      <c r="G82" s="42"/>
      <c r="H82" s="42"/>
      <c r="I82" s="42"/>
      <c r="J82" s="42"/>
      <c r="K82" s="42"/>
      <c r="L82" s="65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65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3" t="s">
        <v>16</v>
      </c>
      <c r="D84" s="42"/>
      <c r="E84" s="42"/>
      <c r="F84" s="42"/>
      <c r="G84" s="42"/>
      <c r="H84" s="42"/>
      <c r="I84" s="42"/>
      <c r="J84" s="42"/>
      <c r="K84" s="42"/>
      <c r="L84" s="65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186" t="str">
        <f>E7</f>
        <v>SPORTOVNÍ HALA _ SLEZSKÁ OSTRAVA</v>
      </c>
      <c r="F85" s="33"/>
      <c r="G85" s="33"/>
      <c r="H85" s="33"/>
      <c r="I85" s="42"/>
      <c r="J85" s="42"/>
      <c r="K85" s="42"/>
      <c r="L85" s="65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1" customFormat="1" ht="12" customHeight="1">
      <c r="B86" s="22"/>
      <c r="C86" s="33" t="s">
        <v>160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1" customFormat="1" ht="16.5" customHeight="1">
      <c r="B87" s="22"/>
      <c r="C87" s="23"/>
      <c r="D87" s="23"/>
      <c r="E87" s="186" t="s">
        <v>319</v>
      </c>
      <c r="F87" s="23"/>
      <c r="G87" s="23"/>
      <c r="H87" s="23"/>
      <c r="I87" s="23"/>
      <c r="J87" s="23"/>
      <c r="K87" s="23"/>
      <c r="L87" s="21"/>
    </row>
    <row r="88" s="1" customFormat="1" ht="12" customHeight="1">
      <c r="B88" s="22"/>
      <c r="C88" s="33" t="s">
        <v>320</v>
      </c>
      <c r="D88" s="23"/>
      <c r="E88" s="23"/>
      <c r="F88" s="23"/>
      <c r="G88" s="23"/>
      <c r="H88" s="23"/>
      <c r="I88" s="23"/>
      <c r="J88" s="23"/>
      <c r="K88" s="23"/>
      <c r="L88" s="21"/>
    </row>
    <row r="89" s="2" customFormat="1" ht="16.5" customHeight="1">
      <c r="A89" s="40"/>
      <c r="B89" s="41"/>
      <c r="C89" s="42"/>
      <c r="D89" s="42"/>
      <c r="E89" s="309" t="s">
        <v>1819</v>
      </c>
      <c r="F89" s="42"/>
      <c r="G89" s="42"/>
      <c r="H89" s="42"/>
      <c r="I89" s="42"/>
      <c r="J89" s="42"/>
      <c r="K89" s="42"/>
      <c r="L89" s="65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2" customHeight="1">
      <c r="A90" s="40"/>
      <c r="B90" s="41"/>
      <c r="C90" s="33" t="s">
        <v>1820</v>
      </c>
      <c r="D90" s="42"/>
      <c r="E90" s="42"/>
      <c r="F90" s="42"/>
      <c r="G90" s="42"/>
      <c r="H90" s="42"/>
      <c r="I90" s="42"/>
      <c r="J90" s="42"/>
      <c r="K90" s="42"/>
      <c r="L90" s="65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6.5" customHeight="1">
      <c r="A91" s="40"/>
      <c r="B91" s="41"/>
      <c r="C91" s="42"/>
      <c r="D91" s="42"/>
      <c r="E91" s="78" t="str">
        <f>E13</f>
        <v>D.1.4.2 - Vzduchotechnika</v>
      </c>
      <c r="F91" s="42"/>
      <c r="G91" s="42"/>
      <c r="H91" s="42"/>
      <c r="I91" s="42"/>
      <c r="J91" s="42"/>
      <c r="K91" s="42"/>
      <c r="L91" s="65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6.96" customHeight="1">
      <c r="A92" s="40"/>
      <c r="B92" s="41"/>
      <c r="C92" s="42"/>
      <c r="D92" s="42"/>
      <c r="E92" s="42"/>
      <c r="F92" s="42"/>
      <c r="G92" s="42"/>
      <c r="H92" s="42"/>
      <c r="I92" s="42"/>
      <c r="J92" s="42"/>
      <c r="K92" s="42"/>
      <c r="L92" s="65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2" customHeight="1">
      <c r="A93" s="40"/>
      <c r="B93" s="41"/>
      <c r="C93" s="33" t="s">
        <v>22</v>
      </c>
      <c r="D93" s="42"/>
      <c r="E93" s="42"/>
      <c r="F93" s="28" t="str">
        <f>F16</f>
        <v>Slezská Ostrava</v>
      </c>
      <c r="G93" s="42"/>
      <c r="H93" s="42"/>
      <c r="I93" s="33" t="s">
        <v>24</v>
      </c>
      <c r="J93" s="81" t="str">
        <f>IF(J16="","",J16)</f>
        <v>13. 3. 2020</v>
      </c>
      <c r="K93" s="42"/>
      <c r="L93" s="65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6.96" customHeight="1">
      <c r="A94" s="40"/>
      <c r="B94" s="41"/>
      <c r="C94" s="42"/>
      <c r="D94" s="42"/>
      <c r="E94" s="42"/>
      <c r="F94" s="42"/>
      <c r="G94" s="42"/>
      <c r="H94" s="42"/>
      <c r="I94" s="42"/>
      <c r="J94" s="42"/>
      <c r="K94" s="42"/>
      <c r="L94" s="65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5.15" customHeight="1">
      <c r="A95" s="40"/>
      <c r="B95" s="41"/>
      <c r="C95" s="33" t="s">
        <v>30</v>
      </c>
      <c r="D95" s="42"/>
      <c r="E95" s="42"/>
      <c r="F95" s="28" t="str">
        <f>E19</f>
        <v>Statutární město Ostrava</v>
      </c>
      <c r="G95" s="42"/>
      <c r="H95" s="42"/>
      <c r="I95" s="33" t="s">
        <v>36</v>
      </c>
      <c r="J95" s="38" t="str">
        <f>E25</f>
        <v>PPS Kania, s.r.o</v>
      </c>
      <c r="K95" s="42"/>
      <c r="L95" s="65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15.15" customHeight="1">
      <c r="A96" s="40"/>
      <c r="B96" s="41"/>
      <c r="C96" s="33" t="s">
        <v>34</v>
      </c>
      <c r="D96" s="42"/>
      <c r="E96" s="42"/>
      <c r="F96" s="28" t="str">
        <f>IF(E22="","",E22)</f>
        <v>Vyplň údaj</v>
      </c>
      <c r="G96" s="42"/>
      <c r="H96" s="42"/>
      <c r="I96" s="33" t="s">
        <v>39</v>
      </c>
      <c r="J96" s="38" t="str">
        <f>E28</f>
        <v xml:space="preserve"> </v>
      </c>
      <c r="K96" s="42"/>
      <c r="L96" s="65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10.32" customHeight="1">
      <c r="A97" s="40"/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65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2" customFormat="1" ht="29.28" customHeight="1">
      <c r="A98" s="40"/>
      <c r="B98" s="41"/>
      <c r="C98" s="187" t="s">
        <v>163</v>
      </c>
      <c r="D98" s="188"/>
      <c r="E98" s="188"/>
      <c r="F98" s="188"/>
      <c r="G98" s="188"/>
      <c r="H98" s="188"/>
      <c r="I98" s="188"/>
      <c r="J98" s="189" t="s">
        <v>164</v>
      </c>
      <c r="K98" s="188"/>
      <c r="L98" s="65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</row>
    <row r="99" s="2" customFormat="1" ht="10.32" customHeight="1">
      <c r="A99" s="40"/>
      <c r="B99" s="41"/>
      <c r="C99" s="42"/>
      <c r="D99" s="42"/>
      <c r="E99" s="42"/>
      <c r="F99" s="42"/>
      <c r="G99" s="42"/>
      <c r="H99" s="42"/>
      <c r="I99" s="42"/>
      <c r="J99" s="42"/>
      <c r="K99" s="42"/>
      <c r="L99" s="65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</row>
    <row r="100" s="2" customFormat="1" ht="22.8" customHeight="1">
      <c r="A100" s="40"/>
      <c r="B100" s="41"/>
      <c r="C100" s="190" t="s">
        <v>165</v>
      </c>
      <c r="D100" s="42"/>
      <c r="E100" s="42"/>
      <c r="F100" s="42"/>
      <c r="G100" s="42"/>
      <c r="H100" s="42"/>
      <c r="I100" s="42"/>
      <c r="J100" s="112">
        <f>J125</f>
        <v>0</v>
      </c>
      <c r="K100" s="42"/>
      <c r="L100" s="65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U100" s="18" t="s">
        <v>166</v>
      </c>
    </row>
    <row r="101" s="9" customFormat="1" ht="24.96" customHeight="1">
      <c r="A101" s="9"/>
      <c r="B101" s="191"/>
      <c r="C101" s="192"/>
      <c r="D101" s="193" t="s">
        <v>1822</v>
      </c>
      <c r="E101" s="194"/>
      <c r="F101" s="194"/>
      <c r="G101" s="194"/>
      <c r="H101" s="194"/>
      <c r="I101" s="194"/>
      <c r="J101" s="195">
        <f>J126</f>
        <v>0</v>
      </c>
      <c r="K101" s="192"/>
      <c r="L101" s="196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2" customFormat="1" ht="21.84" customHeight="1">
      <c r="A102" s="40"/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65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</row>
    <row r="103" s="2" customFormat="1" ht="6.96" customHeight="1">
      <c r="A103" s="40"/>
      <c r="B103" s="68"/>
      <c r="C103" s="69"/>
      <c r="D103" s="69"/>
      <c r="E103" s="69"/>
      <c r="F103" s="69"/>
      <c r="G103" s="69"/>
      <c r="H103" s="69"/>
      <c r="I103" s="69"/>
      <c r="J103" s="69"/>
      <c r="K103" s="69"/>
      <c r="L103" s="65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</row>
    <row r="107" s="2" customFormat="1" ht="6.96" customHeight="1">
      <c r="A107" s="40"/>
      <c r="B107" s="70"/>
      <c r="C107" s="71"/>
      <c r="D107" s="71"/>
      <c r="E107" s="71"/>
      <c r="F107" s="71"/>
      <c r="G107" s="71"/>
      <c r="H107" s="71"/>
      <c r="I107" s="71"/>
      <c r="J107" s="71"/>
      <c r="K107" s="71"/>
      <c r="L107" s="65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</row>
    <row r="108" s="2" customFormat="1" ht="24.96" customHeight="1">
      <c r="A108" s="40"/>
      <c r="B108" s="41"/>
      <c r="C108" s="24" t="s">
        <v>174</v>
      </c>
      <c r="D108" s="42"/>
      <c r="E108" s="42"/>
      <c r="F108" s="42"/>
      <c r="G108" s="42"/>
      <c r="H108" s="42"/>
      <c r="I108" s="42"/>
      <c r="J108" s="42"/>
      <c r="K108" s="42"/>
      <c r="L108" s="65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</row>
    <row r="109" s="2" customFormat="1" ht="6.96" customHeight="1">
      <c r="A109" s="40"/>
      <c r="B109" s="41"/>
      <c r="C109" s="42"/>
      <c r="D109" s="42"/>
      <c r="E109" s="42"/>
      <c r="F109" s="42"/>
      <c r="G109" s="42"/>
      <c r="H109" s="42"/>
      <c r="I109" s="42"/>
      <c r="J109" s="42"/>
      <c r="K109" s="42"/>
      <c r="L109" s="65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</row>
    <row r="110" s="2" customFormat="1" ht="12" customHeight="1">
      <c r="A110" s="40"/>
      <c r="B110" s="41"/>
      <c r="C110" s="33" t="s">
        <v>16</v>
      </c>
      <c r="D110" s="42"/>
      <c r="E110" s="42"/>
      <c r="F110" s="42"/>
      <c r="G110" s="42"/>
      <c r="H110" s="42"/>
      <c r="I110" s="42"/>
      <c r="J110" s="42"/>
      <c r="K110" s="42"/>
      <c r="L110" s="65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</row>
    <row r="111" s="2" customFormat="1" ht="16.5" customHeight="1">
      <c r="A111" s="40"/>
      <c r="B111" s="41"/>
      <c r="C111" s="42"/>
      <c r="D111" s="42"/>
      <c r="E111" s="186" t="str">
        <f>E7</f>
        <v>SPORTOVNÍ HALA _ SLEZSKÁ OSTRAVA</v>
      </c>
      <c r="F111" s="33"/>
      <c r="G111" s="33"/>
      <c r="H111" s="33"/>
      <c r="I111" s="42"/>
      <c r="J111" s="42"/>
      <c r="K111" s="42"/>
      <c r="L111" s="65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</row>
    <row r="112" s="1" customFormat="1" ht="12" customHeight="1">
      <c r="B112" s="22"/>
      <c r="C112" s="33" t="s">
        <v>160</v>
      </c>
      <c r="D112" s="23"/>
      <c r="E112" s="23"/>
      <c r="F112" s="23"/>
      <c r="G112" s="23"/>
      <c r="H112" s="23"/>
      <c r="I112" s="23"/>
      <c r="J112" s="23"/>
      <c r="K112" s="23"/>
      <c r="L112" s="21"/>
    </row>
    <row r="113" s="1" customFormat="1" ht="16.5" customHeight="1">
      <c r="B113" s="22"/>
      <c r="C113" s="23"/>
      <c r="D113" s="23"/>
      <c r="E113" s="186" t="s">
        <v>319</v>
      </c>
      <c r="F113" s="23"/>
      <c r="G113" s="23"/>
      <c r="H113" s="23"/>
      <c r="I113" s="23"/>
      <c r="J113" s="23"/>
      <c r="K113" s="23"/>
      <c r="L113" s="21"/>
    </row>
    <row r="114" s="1" customFormat="1" ht="12" customHeight="1">
      <c r="B114" s="22"/>
      <c r="C114" s="33" t="s">
        <v>320</v>
      </c>
      <c r="D114" s="23"/>
      <c r="E114" s="23"/>
      <c r="F114" s="23"/>
      <c r="G114" s="23"/>
      <c r="H114" s="23"/>
      <c r="I114" s="23"/>
      <c r="J114" s="23"/>
      <c r="K114" s="23"/>
      <c r="L114" s="21"/>
    </row>
    <row r="115" s="2" customFormat="1" ht="16.5" customHeight="1">
      <c r="A115" s="40"/>
      <c r="B115" s="41"/>
      <c r="C115" s="42"/>
      <c r="D115" s="42"/>
      <c r="E115" s="309" t="s">
        <v>1819</v>
      </c>
      <c r="F115" s="42"/>
      <c r="G115" s="42"/>
      <c r="H115" s="42"/>
      <c r="I115" s="42"/>
      <c r="J115" s="42"/>
      <c r="K115" s="42"/>
      <c r="L115" s="65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</row>
    <row r="116" s="2" customFormat="1" ht="12" customHeight="1">
      <c r="A116" s="40"/>
      <c r="B116" s="41"/>
      <c r="C116" s="33" t="s">
        <v>1820</v>
      </c>
      <c r="D116" s="42"/>
      <c r="E116" s="42"/>
      <c r="F116" s="42"/>
      <c r="G116" s="42"/>
      <c r="H116" s="42"/>
      <c r="I116" s="42"/>
      <c r="J116" s="42"/>
      <c r="K116" s="42"/>
      <c r="L116" s="65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</row>
    <row r="117" s="2" customFormat="1" ht="16.5" customHeight="1">
      <c r="A117" s="40"/>
      <c r="B117" s="41"/>
      <c r="C117" s="42"/>
      <c r="D117" s="42"/>
      <c r="E117" s="78" t="str">
        <f>E13</f>
        <v>D.1.4.2 - Vzduchotechnika</v>
      </c>
      <c r="F117" s="42"/>
      <c r="G117" s="42"/>
      <c r="H117" s="42"/>
      <c r="I117" s="42"/>
      <c r="J117" s="42"/>
      <c r="K117" s="42"/>
      <c r="L117" s="65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</row>
    <row r="118" s="2" customFormat="1" ht="6.96" customHeight="1">
      <c r="A118" s="40"/>
      <c r="B118" s="41"/>
      <c r="C118" s="42"/>
      <c r="D118" s="42"/>
      <c r="E118" s="42"/>
      <c r="F118" s="42"/>
      <c r="G118" s="42"/>
      <c r="H118" s="42"/>
      <c r="I118" s="42"/>
      <c r="J118" s="42"/>
      <c r="K118" s="42"/>
      <c r="L118" s="65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</row>
    <row r="119" s="2" customFormat="1" ht="12" customHeight="1">
      <c r="A119" s="40"/>
      <c r="B119" s="41"/>
      <c r="C119" s="33" t="s">
        <v>22</v>
      </c>
      <c r="D119" s="42"/>
      <c r="E119" s="42"/>
      <c r="F119" s="28" t="str">
        <f>F16</f>
        <v>Slezská Ostrava</v>
      </c>
      <c r="G119" s="42"/>
      <c r="H119" s="42"/>
      <c r="I119" s="33" t="s">
        <v>24</v>
      </c>
      <c r="J119" s="81" t="str">
        <f>IF(J16="","",J16)</f>
        <v>13. 3. 2020</v>
      </c>
      <c r="K119" s="42"/>
      <c r="L119" s="65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</row>
    <row r="120" s="2" customFormat="1" ht="6.96" customHeight="1">
      <c r="A120" s="40"/>
      <c r="B120" s="41"/>
      <c r="C120" s="42"/>
      <c r="D120" s="42"/>
      <c r="E120" s="42"/>
      <c r="F120" s="42"/>
      <c r="G120" s="42"/>
      <c r="H120" s="42"/>
      <c r="I120" s="42"/>
      <c r="J120" s="42"/>
      <c r="K120" s="42"/>
      <c r="L120" s="65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</row>
    <row r="121" s="2" customFormat="1" ht="15.15" customHeight="1">
      <c r="A121" s="40"/>
      <c r="B121" s="41"/>
      <c r="C121" s="33" t="s">
        <v>30</v>
      </c>
      <c r="D121" s="42"/>
      <c r="E121" s="42"/>
      <c r="F121" s="28" t="str">
        <f>E19</f>
        <v>Statutární město Ostrava</v>
      </c>
      <c r="G121" s="42"/>
      <c r="H121" s="42"/>
      <c r="I121" s="33" t="s">
        <v>36</v>
      </c>
      <c r="J121" s="38" t="str">
        <f>E25</f>
        <v>PPS Kania, s.r.o</v>
      </c>
      <c r="K121" s="42"/>
      <c r="L121" s="65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</row>
    <row r="122" s="2" customFormat="1" ht="15.15" customHeight="1">
      <c r="A122" s="40"/>
      <c r="B122" s="41"/>
      <c r="C122" s="33" t="s">
        <v>34</v>
      </c>
      <c r="D122" s="42"/>
      <c r="E122" s="42"/>
      <c r="F122" s="28" t="str">
        <f>IF(E22="","",E22)</f>
        <v>Vyplň údaj</v>
      </c>
      <c r="G122" s="42"/>
      <c r="H122" s="42"/>
      <c r="I122" s="33" t="s">
        <v>39</v>
      </c>
      <c r="J122" s="38" t="str">
        <f>E28</f>
        <v xml:space="preserve"> </v>
      </c>
      <c r="K122" s="42"/>
      <c r="L122" s="65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</row>
    <row r="123" s="2" customFormat="1" ht="10.32" customHeight="1">
      <c r="A123" s="40"/>
      <c r="B123" s="41"/>
      <c r="C123" s="42"/>
      <c r="D123" s="42"/>
      <c r="E123" s="42"/>
      <c r="F123" s="42"/>
      <c r="G123" s="42"/>
      <c r="H123" s="42"/>
      <c r="I123" s="42"/>
      <c r="J123" s="42"/>
      <c r="K123" s="42"/>
      <c r="L123" s="65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</row>
    <row r="124" s="11" customFormat="1" ht="29.28" customHeight="1">
      <c r="A124" s="202"/>
      <c r="B124" s="203"/>
      <c r="C124" s="204" t="s">
        <v>175</v>
      </c>
      <c r="D124" s="205" t="s">
        <v>68</v>
      </c>
      <c r="E124" s="205" t="s">
        <v>64</v>
      </c>
      <c r="F124" s="205" t="s">
        <v>65</v>
      </c>
      <c r="G124" s="205" t="s">
        <v>176</v>
      </c>
      <c r="H124" s="205" t="s">
        <v>177</v>
      </c>
      <c r="I124" s="205" t="s">
        <v>178</v>
      </c>
      <c r="J124" s="205" t="s">
        <v>164</v>
      </c>
      <c r="K124" s="206" t="s">
        <v>179</v>
      </c>
      <c r="L124" s="207"/>
      <c r="M124" s="102" t="s">
        <v>1</v>
      </c>
      <c r="N124" s="103" t="s">
        <v>47</v>
      </c>
      <c r="O124" s="103" t="s">
        <v>180</v>
      </c>
      <c r="P124" s="103" t="s">
        <v>181</v>
      </c>
      <c r="Q124" s="103" t="s">
        <v>182</v>
      </c>
      <c r="R124" s="103" t="s">
        <v>183</v>
      </c>
      <c r="S124" s="103" t="s">
        <v>184</v>
      </c>
      <c r="T124" s="104" t="s">
        <v>185</v>
      </c>
      <c r="U124" s="202"/>
      <c r="V124" s="202"/>
      <c r="W124" s="202"/>
      <c r="X124" s="202"/>
      <c r="Y124" s="202"/>
      <c r="Z124" s="202"/>
      <c r="AA124" s="202"/>
      <c r="AB124" s="202"/>
      <c r="AC124" s="202"/>
      <c r="AD124" s="202"/>
      <c r="AE124" s="202"/>
    </row>
    <row r="125" s="2" customFormat="1" ht="22.8" customHeight="1">
      <c r="A125" s="40"/>
      <c r="B125" s="41"/>
      <c r="C125" s="109" t="s">
        <v>186</v>
      </c>
      <c r="D125" s="42"/>
      <c r="E125" s="42"/>
      <c r="F125" s="42"/>
      <c r="G125" s="42"/>
      <c r="H125" s="42"/>
      <c r="I125" s="42"/>
      <c r="J125" s="208">
        <f>BK125</f>
        <v>0</v>
      </c>
      <c r="K125" s="42"/>
      <c r="L125" s="46"/>
      <c r="M125" s="105"/>
      <c r="N125" s="209"/>
      <c r="O125" s="106"/>
      <c r="P125" s="210">
        <f>P126</f>
        <v>0</v>
      </c>
      <c r="Q125" s="106"/>
      <c r="R125" s="210">
        <f>R126</f>
        <v>0</v>
      </c>
      <c r="S125" s="106"/>
      <c r="T125" s="211">
        <f>T126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8" t="s">
        <v>82</v>
      </c>
      <c r="AU125" s="18" t="s">
        <v>166</v>
      </c>
      <c r="BK125" s="212">
        <f>BK126</f>
        <v>0</v>
      </c>
    </row>
    <row r="126" s="12" customFormat="1" ht="25.92" customHeight="1">
      <c r="A126" s="12"/>
      <c r="B126" s="213"/>
      <c r="C126" s="214"/>
      <c r="D126" s="215" t="s">
        <v>82</v>
      </c>
      <c r="E126" s="216" t="s">
        <v>1702</v>
      </c>
      <c r="F126" s="216" t="s">
        <v>105</v>
      </c>
      <c r="G126" s="214"/>
      <c r="H126" s="214"/>
      <c r="I126" s="217"/>
      <c r="J126" s="218">
        <f>BK126</f>
        <v>0</v>
      </c>
      <c r="K126" s="214"/>
      <c r="L126" s="219"/>
      <c r="M126" s="220"/>
      <c r="N126" s="221"/>
      <c r="O126" s="221"/>
      <c r="P126" s="222">
        <f>P127</f>
        <v>0</v>
      </c>
      <c r="Q126" s="221"/>
      <c r="R126" s="222">
        <f>R127</f>
        <v>0</v>
      </c>
      <c r="S126" s="221"/>
      <c r="T126" s="223">
        <f>T127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4" t="s">
        <v>211</v>
      </c>
      <c r="AT126" s="225" t="s">
        <v>82</v>
      </c>
      <c r="AU126" s="225" t="s">
        <v>83</v>
      </c>
      <c r="AY126" s="224" t="s">
        <v>189</v>
      </c>
      <c r="BK126" s="226">
        <f>BK127</f>
        <v>0</v>
      </c>
    </row>
    <row r="127" s="2" customFormat="1" ht="16.5" customHeight="1">
      <c r="A127" s="40"/>
      <c r="B127" s="41"/>
      <c r="C127" s="229" t="s">
        <v>91</v>
      </c>
      <c r="D127" s="229" t="s">
        <v>192</v>
      </c>
      <c r="E127" s="230" t="s">
        <v>1823</v>
      </c>
      <c r="F127" s="231" t="s">
        <v>1827</v>
      </c>
      <c r="G127" s="232" t="s">
        <v>195</v>
      </c>
      <c r="H127" s="233">
        <v>1</v>
      </c>
      <c r="I127" s="234"/>
      <c r="J127" s="235">
        <f>ROUND(I127*H127,2)</f>
        <v>0</v>
      </c>
      <c r="K127" s="231" t="s">
        <v>1</v>
      </c>
      <c r="L127" s="46"/>
      <c r="M127" s="261" t="s">
        <v>1</v>
      </c>
      <c r="N127" s="262" t="s">
        <v>48</v>
      </c>
      <c r="O127" s="249"/>
      <c r="P127" s="263">
        <f>O127*H127</f>
        <v>0</v>
      </c>
      <c r="Q127" s="263">
        <v>0</v>
      </c>
      <c r="R127" s="263">
        <f>Q127*H127</f>
        <v>0</v>
      </c>
      <c r="S127" s="263">
        <v>0</v>
      </c>
      <c r="T127" s="264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40" t="s">
        <v>1707</v>
      </c>
      <c r="AT127" s="240" t="s">
        <v>192</v>
      </c>
      <c r="AU127" s="240" t="s">
        <v>91</v>
      </c>
      <c r="AY127" s="18" t="s">
        <v>189</v>
      </c>
      <c r="BE127" s="241">
        <f>IF(N127="základní",J127,0)</f>
        <v>0</v>
      </c>
      <c r="BF127" s="241">
        <f>IF(N127="snížená",J127,0)</f>
        <v>0</v>
      </c>
      <c r="BG127" s="241">
        <f>IF(N127="zákl. přenesená",J127,0)</f>
        <v>0</v>
      </c>
      <c r="BH127" s="241">
        <f>IF(N127="sníž. přenesená",J127,0)</f>
        <v>0</v>
      </c>
      <c r="BI127" s="241">
        <f>IF(N127="nulová",J127,0)</f>
        <v>0</v>
      </c>
      <c r="BJ127" s="18" t="s">
        <v>91</v>
      </c>
      <c r="BK127" s="241">
        <f>ROUND(I127*H127,2)</f>
        <v>0</v>
      </c>
      <c r="BL127" s="18" t="s">
        <v>1707</v>
      </c>
      <c r="BM127" s="240" t="s">
        <v>1828</v>
      </c>
    </row>
    <row r="128" s="2" customFormat="1" ht="6.96" customHeight="1">
      <c r="A128" s="40"/>
      <c r="B128" s="68"/>
      <c r="C128" s="69"/>
      <c r="D128" s="69"/>
      <c r="E128" s="69"/>
      <c r="F128" s="69"/>
      <c r="G128" s="69"/>
      <c r="H128" s="69"/>
      <c r="I128" s="69"/>
      <c r="J128" s="69"/>
      <c r="K128" s="69"/>
      <c r="L128" s="46"/>
      <c r="M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</row>
  </sheetData>
  <sheetProtection sheet="1" autoFilter="0" formatColumns="0" formatRows="0" objects="1" scenarios="1" spinCount="100000" saltValue="uJNrD++7iSibxxHONaMlim6bjXqrSWVuyxJ6T1020b672vnS5XTYQYYYpUIedNBtgag88vAi9yz/9enxtAiVrg==" hashValue="2mCVhM6ODnlkRUCsVhCB9GdTOHCIQmRL62Yaes6jOwImToKFn+Xobo8zyKkLLcEei2DcGXfTXZsGHk3VQegjcg==" algorithmName="SHA-512" password="E785"/>
  <autoFilter ref="C124:K127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11:H111"/>
    <mergeCell ref="E115:H115"/>
    <mergeCell ref="E113:H113"/>
    <mergeCell ref="E117:H117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116</v>
      </c>
    </row>
    <row r="3" s="1" customFormat="1" ht="6.96" customHeight="1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21"/>
      <c r="AT3" s="18" t="s">
        <v>93</v>
      </c>
    </row>
    <row r="4" s="1" customFormat="1" ht="24.96" customHeight="1">
      <c r="B4" s="21"/>
      <c r="D4" s="151" t="s">
        <v>159</v>
      </c>
      <c r="L4" s="21"/>
      <c r="M4" s="15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3" t="s">
        <v>16</v>
      </c>
      <c r="L6" s="21"/>
    </row>
    <row r="7" s="1" customFormat="1" ht="16.5" customHeight="1">
      <c r="B7" s="21"/>
      <c r="E7" s="154" t="str">
        <f>'Rekapitulace stavby'!K6</f>
        <v>SPORTOVNÍ HALA _ SLEZSKÁ OSTRAVA</v>
      </c>
      <c r="F7" s="153"/>
      <c r="G7" s="153"/>
      <c r="H7" s="153"/>
      <c r="L7" s="21"/>
    </row>
    <row r="8">
      <c r="B8" s="21"/>
      <c r="D8" s="153" t="s">
        <v>160</v>
      </c>
      <c r="L8" s="21"/>
    </row>
    <row r="9" s="1" customFormat="1" ht="16.5" customHeight="1">
      <c r="B9" s="21"/>
      <c r="E9" s="154" t="s">
        <v>319</v>
      </c>
      <c r="F9" s="1"/>
      <c r="G9" s="1"/>
      <c r="H9" s="1"/>
      <c r="L9" s="21"/>
    </row>
    <row r="10" s="1" customFormat="1" ht="12" customHeight="1">
      <c r="B10" s="21"/>
      <c r="D10" s="153" t="s">
        <v>320</v>
      </c>
      <c r="L10" s="21"/>
    </row>
    <row r="11" s="2" customFormat="1" ht="16.5" customHeight="1">
      <c r="A11" s="40"/>
      <c r="B11" s="46"/>
      <c r="C11" s="40"/>
      <c r="D11" s="40"/>
      <c r="E11" s="165" t="s">
        <v>1819</v>
      </c>
      <c r="F11" s="40"/>
      <c r="G11" s="40"/>
      <c r="H11" s="40"/>
      <c r="I11" s="40"/>
      <c r="J11" s="40"/>
      <c r="K11" s="40"/>
      <c r="L11" s="65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53" t="s">
        <v>1820</v>
      </c>
      <c r="E12" s="40"/>
      <c r="F12" s="40"/>
      <c r="G12" s="40"/>
      <c r="H12" s="40"/>
      <c r="I12" s="40"/>
      <c r="J12" s="40"/>
      <c r="K12" s="40"/>
      <c r="L12" s="65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6.5" customHeight="1">
      <c r="A13" s="40"/>
      <c r="B13" s="46"/>
      <c r="C13" s="40"/>
      <c r="D13" s="40"/>
      <c r="E13" s="155" t="s">
        <v>1829</v>
      </c>
      <c r="F13" s="40"/>
      <c r="G13" s="40"/>
      <c r="H13" s="40"/>
      <c r="I13" s="40"/>
      <c r="J13" s="40"/>
      <c r="K13" s="40"/>
      <c r="L13" s="65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>
      <c r="A14" s="40"/>
      <c r="B14" s="46"/>
      <c r="C14" s="40"/>
      <c r="D14" s="40"/>
      <c r="E14" s="40"/>
      <c r="F14" s="40"/>
      <c r="G14" s="40"/>
      <c r="H14" s="40"/>
      <c r="I14" s="40"/>
      <c r="J14" s="40"/>
      <c r="K14" s="40"/>
      <c r="L14" s="65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2" customHeight="1">
      <c r="A15" s="40"/>
      <c r="B15" s="46"/>
      <c r="C15" s="40"/>
      <c r="D15" s="153" t="s">
        <v>18</v>
      </c>
      <c r="E15" s="40"/>
      <c r="F15" s="143" t="s">
        <v>19</v>
      </c>
      <c r="G15" s="40"/>
      <c r="H15" s="40"/>
      <c r="I15" s="153" t="s">
        <v>20</v>
      </c>
      <c r="J15" s="143" t="s">
        <v>1</v>
      </c>
      <c r="K15" s="40"/>
      <c r="L15" s="65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53" t="s">
        <v>22</v>
      </c>
      <c r="E16" s="40"/>
      <c r="F16" s="143" t="s">
        <v>23</v>
      </c>
      <c r="G16" s="40"/>
      <c r="H16" s="40"/>
      <c r="I16" s="153" t="s">
        <v>24</v>
      </c>
      <c r="J16" s="156" t="str">
        <f>'Rekapitulace stavby'!AN8</f>
        <v>13. 3. 2020</v>
      </c>
      <c r="K16" s="40"/>
      <c r="L16" s="65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0.8" customHeight="1">
      <c r="A17" s="40"/>
      <c r="B17" s="46"/>
      <c r="C17" s="40"/>
      <c r="D17" s="40"/>
      <c r="E17" s="40"/>
      <c r="F17" s="40"/>
      <c r="G17" s="40"/>
      <c r="H17" s="40"/>
      <c r="I17" s="40"/>
      <c r="J17" s="40"/>
      <c r="K17" s="40"/>
      <c r="L17" s="65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2" customHeight="1">
      <c r="A18" s="40"/>
      <c r="B18" s="46"/>
      <c r="C18" s="40"/>
      <c r="D18" s="153" t="s">
        <v>30</v>
      </c>
      <c r="E18" s="40"/>
      <c r="F18" s="40"/>
      <c r="G18" s="40"/>
      <c r="H18" s="40"/>
      <c r="I18" s="153" t="s">
        <v>31</v>
      </c>
      <c r="J18" s="143" t="s">
        <v>1</v>
      </c>
      <c r="K18" s="40"/>
      <c r="L18" s="65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8" customHeight="1">
      <c r="A19" s="40"/>
      <c r="B19" s="46"/>
      <c r="C19" s="40"/>
      <c r="D19" s="40"/>
      <c r="E19" s="143" t="s">
        <v>32</v>
      </c>
      <c r="F19" s="40"/>
      <c r="G19" s="40"/>
      <c r="H19" s="40"/>
      <c r="I19" s="153" t="s">
        <v>33</v>
      </c>
      <c r="J19" s="143" t="s">
        <v>1</v>
      </c>
      <c r="K19" s="40"/>
      <c r="L19" s="65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6.96" customHeight="1">
      <c r="A20" s="40"/>
      <c r="B20" s="46"/>
      <c r="C20" s="40"/>
      <c r="D20" s="40"/>
      <c r="E20" s="40"/>
      <c r="F20" s="40"/>
      <c r="G20" s="40"/>
      <c r="H20" s="40"/>
      <c r="I20" s="40"/>
      <c r="J20" s="40"/>
      <c r="K20" s="40"/>
      <c r="L20" s="65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2" customHeight="1">
      <c r="A21" s="40"/>
      <c r="B21" s="46"/>
      <c r="C21" s="40"/>
      <c r="D21" s="153" t="s">
        <v>34</v>
      </c>
      <c r="E21" s="40"/>
      <c r="F21" s="40"/>
      <c r="G21" s="40"/>
      <c r="H21" s="40"/>
      <c r="I21" s="153" t="s">
        <v>31</v>
      </c>
      <c r="J21" s="34" t="str">
        <f>'Rekapitulace stavby'!AN13</f>
        <v>Vyplň údaj</v>
      </c>
      <c r="K21" s="40"/>
      <c r="L21" s="65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8" customHeight="1">
      <c r="A22" s="40"/>
      <c r="B22" s="46"/>
      <c r="C22" s="40"/>
      <c r="D22" s="40"/>
      <c r="E22" s="34" t="str">
        <f>'Rekapitulace stavby'!E14</f>
        <v>Vyplň údaj</v>
      </c>
      <c r="F22" s="143"/>
      <c r="G22" s="143"/>
      <c r="H22" s="143"/>
      <c r="I22" s="153" t="s">
        <v>33</v>
      </c>
      <c r="J22" s="34" t="str">
        <f>'Rekapitulace stavby'!AN14</f>
        <v>Vyplň údaj</v>
      </c>
      <c r="K22" s="40"/>
      <c r="L22" s="65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6.96" customHeight="1">
      <c r="A23" s="40"/>
      <c r="B23" s="46"/>
      <c r="C23" s="40"/>
      <c r="D23" s="40"/>
      <c r="E23" s="40"/>
      <c r="F23" s="40"/>
      <c r="G23" s="40"/>
      <c r="H23" s="40"/>
      <c r="I23" s="40"/>
      <c r="J23" s="40"/>
      <c r="K23" s="40"/>
      <c r="L23" s="65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2" customHeight="1">
      <c r="A24" s="40"/>
      <c r="B24" s="46"/>
      <c r="C24" s="40"/>
      <c r="D24" s="153" t="s">
        <v>36</v>
      </c>
      <c r="E24" s="40"/>
      <c r="F24" s="40"/>
      <c r="G24" s="40"/>
      <c r="H24" s="40"/>
      <c r="I24" s="153" t="s">
        <v>31</v>
      </c>
      <c r="J24" s="143" t="s">
        <v>1</v>
      </c>
      <c r="K24" s="40"/>
      <c r="L24" s="65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8" customHeight="1">
      <c r="A25" s="40"/>
      <c r="B25" s="46"/>
      <c r="C25" s="40"/>
      <c r="D25" s="40"/>
      <c r="E25" s="143" t="s">
        <v>37</v>
      </c>
      <c r="F25" s="40"/>
      <c r="G25" s="40"/>
      <c r="H25" s="40"/>
      <c r="I25" s="153" t="s">
        <v>33</v>
      </c>
      <c r="J25" s="143" t="s">
        <v>1</v>
      </c>
      <c r="K25" s="40"/>
      <c r="L25" s="65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6.96" customHeight="1">
      <c r="A26" s="40"/>
      <c r="B26" s="46"/>
      <c r="C26" s="40"/>
      <c r="D26" s="40"/>
      <c r="E26" s="40"/>
      <c r="F26" s="40"/>
      <c r="G26" s="40"/>
      <c r="H26" s="40"/>
      <c r="I26" s="40"/>
      <c r="J26" s="40"/>
      <c r="K26" s="40"/>
      <c r="L26" s="65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12" customHeight="1">
      <c r="A27" s="40"/>
      <c r="B27" s="46"/>
      <c r="C27" s="40"/>
      <c r="D27" s="153" t="s">
        <v>39</v>
      </c>
      <c r="E27" s="40"/>
      <c r="F27" s="40"/>
      <c r="G27" s="40"/>
      <c r="H27" s="40"/>
      <c r="I27" s="153" t="s">
        <v>31</v>
      </c>
      <c r="J27" s="143" t="str">
        <f>IF('Rekapitulace stavby'!AN19="","",'Rekapitulace stavby'!AN19)</f>
        <v/>
      </c>
      <c r="K27" s="40"/>
      <c r="L27" s="65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8" customHeight="1">
      <c r="A28" s="40"/>
      <c r="B28" s="46"/>
      <c r="C28" s="40"/>
      <c r="D28" s="40"/>
      <c r="E28" s="143" t="str">
        <f>IF('Rekapitulace stavby'!E20="","",'Rekapitulace stavby'!E20)</f>
        <v xml:space="preserve"> </v>
      </c>
      <c r="F28" s="40"/>
      <c r="G28" s="40"/>
      <c r="H28" s="40"/>
      <c r="I28" s="153" t="s">
        <v>33</v>
      </c>
      <c r="J28" s="143" t="str">
        <f>IF('Rekapitulace stavby'!AN20="","",'Rekapitulace stavby'!AN20)</f>
        <v/>
      </c>
      <c r="K28" s="40"/>
      <c r="L28" s="65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40"/>
      <c r="E29" s="40"/>
      <c r="F29" s="40"/>
      <c r="G29" s="40"/>
      <c r="H29" s="40"/>
      <c r="I29" s="40"/>
      <c r="J29" s="40"/>
      <c r="K29" s="40"/>
      <c r="L29" s="65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12" customHeight="1">
      <c r="A30" s="40"/>
      <c r="B30" s="46"/>
      <c r="C30" s="40"/>
      <c r="D30" s="153" t="s">
        <v>41</v>
      </c>
      <c r="E30" s="40"/>
      <c r="F30" s="40"/>
      <c r="G30" s="40"/>
      <c r="H30" s="40"/>
      <c r="I30" s="40"/>
      <c r="J30" s="40"/>
      <c r="K30" s="40"/>
      <c r="L30" s="65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8" customFormat="1" ht="71.25" customHeight="1">
      <c r="A31" s="157"/>
      <c r="B31" s="158"/>
      <c r="C31" s="157"/>
      <c r="D31" s="157"/>
      <c r="E31" s="159" t="s">
        <v>42</v>
      </c>
      <c r="F31" s="159"/>
      <c r="G31" s="159"/>
      <c r="H31" s="159"/>
      <c r="I31" s="157"/>
      <c r="J31" s="157"/>
      <c r="K31" s="157"/>
      <c r="L31" s="160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</row>
    <row r="32" s="2" customFormat="1" ht="6.96" customHeight="1">
      <c r="A32" s="40"/>
      <c r="B32" s="46"/>
      <c r="C32" s="40"/>
      <c r="D32" s="40"/>
      <c r="E32" s="40"/>
      <c r="F32" s="40"/>
      <c r="G32" s="40"/>
      <c r="H32" s="40"/>
      <c r="I32" s="40"/>
      <c r="J32" s="40"/>
      <c r="K32" s="40"/>
      <c r="L32" s="65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61"/>
      <c r="E33" s="161"/>
      <c r="F33" s="161"/>
      <c r="G33" s="161"/>
      <c r="H33" s="161"/>
      <c r="I33" s="161"/>
      <c r="J33" s="161"/>
      <c r="K33" s="161"/>
      <c r="L33" s="65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25.44" customHeight="1">
      <c r="A34" s="40"/>
      <c r="B34" s="46"/>
      <c r="C34" s="40"/>
      <c r="D34" s="162" t="s">
        <v>43</v>
      </c>
      <c r="E34" s="40"/>
      <c r="F34" s="40"/>
      <c r="G34" s="40"/>
      <c r="H34" s="40"/>
      <c r="I34" s="40"/>
      <c r="J34" s="163">
        <f>ROUND(J125, 2)</f>
        <v>0</v>
      </c>
      <c r="K34" s="40"/>
      <c r="L34" s="65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6.96" customHeight="1">
      <c r="A35" s="40"/>
      <c r="B35" s="46"/>
      <c r="C35" s="40"/>
      <c r="D35" s="161"/>
      <c r="E35" s="161"/>
      <c r="F35" s="161"/>
      <c r="G35" s="161"/>
      <c r="H35" s="161"/>
      <c r="I35" s="161"/>
      <c r="J35" s="161"/>
      <c r="K35" s="161"/>
      <c r="L35" s="65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40"/>
      <c r="F36" s="164" t="s">
        <v>45</v>
      </c>
      <c r="G36" s="40"/>
      <c r="H36" s="40"/>
      <c r="I36" s="164" t="s">
        <v>44</v>
      </c>
      <c r="J36" s="164" t="s">
        <v>46</v>
      </c>
      <c r="K36" s="40"/>
      <c r="L36" s="65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s="2" customFormat="1" ht="14.4" customHeight="1">
      <c r="A37" s="40"/>
      <c r="B37" s="46"/>
      <c r="C37" s="40"/>
      <c r="D37" s="165" t="s">
        <v>47</v>
      </c>
      <c r="E37" s="153" t="s">
        <v>48</v>
      </c>
      <c r="F37" s="166">
        <f>ROUND((SUM(BE125:BE127)),  2)</f>
        <v>0</v>
      </c>
      <c r="G37" s="40"/>
      <c r="H37" s="40"/>
      <c r="I37" s="167">
        <v>0.20999999999999999</v>
      </c>
      <c r="J37" s="166">
        <f>ROUND(((SUM(BE125:BE127))*I37),  2)</f>
        <v>0</v>
      </c>
      <c r="K37" s="40"/>
      <c r="L37" s="65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14.4" customHeight="1">
      <c r="A38" s="40"/>
      <c r="B38" s="46"/>
      <c r="C38" s="40"/>
      <c r="D38" s="40"/>
      <c r="E38" s="153" t="s">
        <v>49</v>
      </c>
      <c r="F38" s="166">
        <f>ROUND((SUM(BF125:BF127)),  2)</f>
        <v>0</v>
      </c>
      <c r="G38" s="40"/>
      <c r="H38" s="40"/>
      <c r="I38" s="167">
        <v>0.14999999999999999</v>
      </c>
      <c r="J38" s="166">
        <f>ROUND(((SUM(BF125:BF127))*I38),  2)</f>
        <v>0</v>
      </c>
      <c r="K38" s="40"/>
      <c r="L38" s="65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53" t="s">
        <v>50</v>
      </c>
      <c r="F39" s="166">
        <f>ROUND((SUM(BG125:BG127)),  2)</f>
        <v>0</v>
      </c>
      <c r="G39" s="40"/>
      <c r="H39" s="40"/>
      <c r="I39" s="167">
        <v>0.20999999999999999</v>
      </c>
      <c r="J39" s="166">
        <f>0</f>
        <v>0</v>
      </c>
      <c r="K39" s="40"/>
      <c r="L39" s="65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hidden="1" s="2" customFormat="1" ht="14.4" customHeight="1">
      <c r="A40" s="40"/>
      <c r="B40" s="46"/>
      <c r="C40" s="40"/>
      <c r="D40" s="40"/>
      <c r="E40" s="153" t="s">
        <v>51</v>
      </c>
      <c r="F40" s="166">
        <f>ROUND((SUM(BH125:BH127)),  2)</f>
        <v>0</v>
      </c>
      <c r="G40" s="40"/>
      <c r="H40" s="40"/>
      <c r="I40" s="167">
        <v>0.14999999999999999</v>
      </c>
      <c r="J40" s="166">
        <f>0</f>
        <v>0</v>
      </c>
      <c r="K40" s="40"/>
      <c r="L40" s="65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hidden="1" s="2" customFormat="1" ht="14.4" customHeight="1">
      <c r="A41" s="40"/>
      <c r="B41" s="46"/>
      <c r="C41" s="40"/>
      <c r="D41" s="40"/>
      <c r="E41" s="153" t="s">
        <v>52</v>
      </c>
      <c r="F41" s="166">
        <f>ROUND((SUM(BI125:BI127)),  2)</f>
        <v>0</v>
      </c>
      <c r="G41" s="40"/>
      <c r="H41" s="40"/>
      <c r="I41" s="167">
        <v>0</v>
      </c>
      <c r="J41" s="166">
        <f>0</f>
        <v>0</v>
      </c>
      <c r="K41" s="40"/>
      <c r="L41" s="65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6.96" customHeight="1">
      <c r="A42" s="40"/>
      <c r="B42" s="46"/>
      <c r="C42" s="40"/>
      <c r="D42" s="40"/>
      <c r="E42" s="40"/>
      <c r="F42" s="40"/>
      <c r="G42" s="40"/>
      <c r="H42" s="40"/>
      <c r="I42" s="40"/>
      <c r="J42" s="40"/>
      <c r="K42" s="40"/>
      <c r="L42" s="65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3" s="2" customFormat="1" ht="25.44" customHeight="1">
      <c r="A43" s="40"/>
      <c r="B43" s="46"/>
      <c r="C43" s="168"/>
      <c r="D43" s="169" t="s">
        <v>53</v>
      </c>
      <c r="E43" s="170"/>
      <c r="F43" s="170"/>
      <c r="G43" s="171" t="s">
        <v>54</v>
      </c>
      <c r="H43" s="172" t="s">
        <v>55</v>
      </c>
      <c r="I43" s="170"/>
      <c r="J43" s="173">
        <f>SUM(J34:J41)</f>
        <v>0</v>
      </c>
      <c r="K43" s="174"/>
      <c r="L43" s="65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</row>
    <row r="44" s="2" customFormat="1" ht="14.4" customHeight="1">
      <c r="A44" s="40"/>
      <c r="B44" s="46"/>
      <c r="C44" s="40"/>
      <c r="D44" s="40"/>
      <c r="E44" s="40"/>
      <c r="F44" s="40"/>
      <c r="G44" s="40"/>
      <c r="H44" s="40"/>
      <c r="I44" s="40"/>
      <c r="J44" s="40"/>
      <c r="K44" s="40"/>
      <c r="L44" s="65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5"/>
      <c r="D50" s="175" t="s">
        <v>56</v>
      </c>
      <c r="E50" s="176"/>
      <c r="F50" s="176"/>
      <c r="G50" s="175" t="s">
        <v>57</v>
      </c>
      <c r="H50" s="176"/>
      <c r="I50" s="176"/>
      <c r="J50" s="176"/>
      <c r="K50" s="176"/>
      <c r="L50" s="65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40"/>
      <c r="B61" s="46"/>
      <c r="C61" s="40"/>
      <c r="D61" s="177" t="s">
        <v>58</v>
      </c>
      <c r="E61" s="178"/>
      <c r="F61" s="179" t="s">
        <v>59</v>
      </c>
      <c r="G61" s="177" t="s">
        <v>58</v>
      </c>
      <c r="H61" s="178"/>
      <c r="I61" s="178"/>
      <c r="J61" s="180" t="s">
        <v>59</v>
      </c>
      <c r="K61" s="178"/>
      <c r="L61" s="65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40"/>
      <c r="B65" s="46"/>
      <c r="C65" s="40"/>
      <c r="D65" s="175" t="s">
        <v>60</v>
      </c>
      <c r="E65" s="181"/>
      <c r="F65" s="181"/>
      <c r="G65" s="175" t="s">
        <v>61</v>
      </c>
      <c r="H65" s="181"/>
      <c r="I65" s="181"/>
      <c r="J65" s="181"/>
      <c r="K65" s="181"/>
      <c r="L65" s="65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40"/>
      <c r="B76" s="46"/>
      <c r="C76" s="40"/>
      <c r="D76" s="177" t="s">
        <v>58</v>
      </c>
      <c r="E76" s="178"/>
      <c r="F76" s="179" t="s">
        <v>59</v>
      </c>
      <c r="G76" s="177" t="s">
        <v>58</v>
      </c>
      <c r="H76" s="178"/>
      <c r="I76" s="178"/>
      <c r="J76" s="180" t="s">
        <v>59</v>
      </c>
      <c r="K76" s="178"/>
      <c r="L76" s="65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4.4" customHeight="1">
      <c r="A77" s="40"/>
      <c r="B77" s="182"/>
      <c r="C77" s="183"/>
      <c r="D77" s="183"/>
      <c r="E77" s="183"/>
      <c r="F77" s="183"/>
      <c r="G77" s="183"/>
      <c r="H77" s="183"/>
      <c r="I77" s="183"/>
      <c r="J77" s="183"/>
      <c r="K77" s="183"/>
      <c r="L77" s="65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81" s="2" customFormat="1" ht="6.96" customHeight="1">
      <c r="A81" s="40"/>
      <c r="B81" s="184"/>
      <c r="C81" s="185"/>
      <c r="D81" s="185"/>
      <c r="E81" s="185"/>
      <c r="F81" s="185"/>
      <c r="G81" s="185"/>
      <c r="H81" s="185"/>
      <c r="I81" s="185"/>
      <c r="J81" s="185"/>
      <c r="K81" s="185"/>
      <c r="L81" s="65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24.96" customHeight="1">
      <c r="A82" s="40"/>
      <c r="B82" s="41"/>
      <c r="C82" s="24" t="s">
        <v>162</v>
      </c>
      <c r="D82" s="42"/>
      <c r="E82" s="42"/>
      <c r="F82" s="42"/>
      <c r="G82" s="42"/>
      <c r="H82" s="42"/>
      <c r="I82" s="42"/>
      <c r="J82" s="42"/>
      <c r="K82" s="42"/>
      <c r="L82" s="65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65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3" t="s">
        <v>16</v>
      </c>
      <c r="D84" s="42"/>
      <c r="E84" s="42"/>
      <c r="F84" s="42"/>
      <c r="G84" s="42"/>
      <c r="H84" s="42"/>
      <c r="I84" s="42"/>
      <c r="J84" s="42"/>
      <c r="K84" s="42"/>
      <c r="L84" s="65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186" t="str">
        <f>E7</f>
        <v>SPORTOVNÍ HALA _ SLEZSKÁ OSTRAVA</v>
      </c>
      <c r="F85" s="33"/>
      <c r="G85" s="33"/>
      <c r="H85" s="33"/>
      <c r="I85" s="42"/>
      <c r="J85" s="42"/>
      <c r="K85" s="42"/>
      <c r="L85" s="65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1" customFormat="1" ht="12" customHeight="1">
      <c r="B86" s="22"/>
      <c r="C86" s="33" t="s">
        <v>160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1" customFormat="1" ht="16.5" customHeight="1">
      <c r="B87" s="22"/>
      <c r="C87" s="23"/>
      <c r="D87" s="23"/>
      <c r="E87" s="186" t="s">
        <v>319</v>
      </c>
      <c r="F87" s="23"/>
      <c r="G87" s="23"/>
      <c r="H87" s="23"/>
      <c r="I87" s="23"/>
      <c r="J87" s="23"/>
      <c r="K87" s="23"/>
      <c r="L87" s="21"/>
    </row>
    <row r="88" s="1" customFormat="1" ht="12" customHeight="1">
      <c r="B88" s="22"/>
      <c r="C88" s="33" t="s">
        <v>320</v>
      </c>
      <c r="D88" s="23"/>
      <c r="E88" s="23"/>
      <c r="F88" s="23"/>
      <c r="G88" s="23"/>
      <c r="H88" s="23"/>
      <c r="I88" s="23"/>
      <c r="J88" s="23"/>
      <c r="K88" s="23"/>
      <c r="L88" s="21"/>
    </row>
    <row r="89" s="2" customFormat="1" ht="16.5" customHeight="1">
      <c r="A89" s="40"/>
      <c r="B89" s="41"/>
      <c r="C89" s="42"/>
      <c r="D89" s="42"/>
      <c r="E89" s="309" t="s">
        <v>1819</v>
      </c>
      <c r="F89" s="42"/>
      <c r="G89" s="42"/>
      <c r="H89" s="42"/>
      <c r="I89" s="42"/>
      <c r="J89" s="42"/>
      <c r="K89" s="42"/>
      <c r="L89" s="65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2" customHeight="1">
      <c r="A90" s="40"/>
      <c r="B90" s="41"/>
      <c r="C90" s="33" t="s">
        <v>1820</v>
      </c>
      <c r="D90" s="42"/>
      <c r="E90" s="42"/>
      <c r="F90" s="42"/>
      <c r="G90" s="42"/>
      <c r="H90" s="42"/>
      <c r="I90" s="42"/>
      <c r="J90" s="42"/>
      <c r="K90" s="42"/>
      <c r="L90" s="65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6.5" customHeight="1">
      <c r="A91" s="40"/>
      <c r="B91" s="41"/>
      <c r="C91" s="42"/>
      <c r="D91" s="42"/>
      <c r="E91" s="78" t="str">
        <f>E13</f>
        <v>D.1.4.3 - Vytápění</v>
      </c>
      <c r="F91" s="42"/>
      <c r="G91" s="42"/>
      <c r="H91" s="42"/>
      <c r="I91" s="42"/>
      <c r="J91" s="42"/>
      <c r="K91" s="42"/>
      <c r="L91" s="65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6.96" customHeight="1">
      <c r="A92" s="40"/>
      <c r="B92" s="41"/>
      <c r="C92" s="42"/>
      <c r="D92" s="42"/>
      <c r="E92" s="42"/>
      <c r="F92" s="42"/>
      <c r="G92" s="42"/>
      <c r="H92" s="42"/>
      <c r="I92" s="42"/>
      <c r="J92" s="42"/>
      <c r="K92" s="42"/>
      <c r="L92" s="65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2" customHeight="1">
      <c r="A93" s="40"/>
      <c r="B93" s="41"/>
      <c r="C93" s="33" t="s">
        <v>22</v>
      </c>
      <c r="D93" s="42"/>
      <c r="E93" s="42"/>
      <c r="F93" s="28" t="str">
        <f>F16</f>
        <v>Slezská Ostrava</v>
      </c>
      <c r="G93" s="42"/>
      <c r="H93" s="42"/>
      <c r="I93" s="33" t="s">
        <v>24</v>
      </c>
      <c r="J93" s="81" t="str">
        <f>IF(J16="","",J16)</f>
        <v>13. 3. 2020</v>
      </c>
      <c r="K93" s="42"/>
      <c r="L93" s="65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6.96" customHeight="1">
      <c r="A94" s="40"/>
      <c r="B94" s="41"/>
      <c r="C94" s="42"/>
      <c r="D94" s="42"/>
      <c r="E94" s="42"/>
      <c r="F94" s="42"/>
      <c r="G94" s="42"/>
      <c r="H94" s="42"/>
      <c r="I94" s="42"/>
      <c r="J94" s="42"/>
      <c r="K94" s="42"/>
      <c r="L94" s="65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5.15" customHeight="1">
      <c r="A95" s="40"/>
      <c r="B95" s="41"/>
      <c r="C95" s="33" t="s">
        <v>30</v>
      </c>
      <c r="D95" s="42"/>
      <c r="E95" s="42"/>
      <c r="F95" s="28" t="str">
        <f>E19</f>
        <v>Statutární město Ostrava</v>
      </c>
      <c r="G95" s="42"/>
      <c r="H95" s="42"/>
      <c r="I95" s="33" t="s">
        <v>36</v>
      </c>
      <c r="J95" s="38" t="str">
        <f>E25</f>
        <v>PPS Kania, s.r.o</v>
      </c>
      <c r="K95" s="42"/>
      <c r="L95" s="65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15.15" customHeight="1">
      <c r="A96" s="40"/>
      <c r="B96" s="41"/>
      <c r="C96" s="33" t="s">
        <v>34</v>
      </c>
      <c r="D96" s="42"/>
      <c r="E96" s="42"/>
      <c r="F96" s="28" t="str">
        <f>IF(E22="","",E22)</f>
        <v>Vyplň údaj</v>
      </c>
      <c r="G96" s="42"/>
      <c r="H96" s="42"/>
      <c r="I96" s="33" t="s">
        <v>39</v>
      </c>
      <c r="J96" s="38" t="str">
        <f>E28</f>
        <v xml:space="preserve"> </v>
      </c>
      <c r="K96" s="42"/>
      <c r="L96" s="65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10.32" customHeight="1">
      <c r="A97" s="40"/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65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2" customFormat="1" ht="29.28" customHeight="1">
      <c r="A98" s="40"/>
      <c r="B98" s="41"/>
      <c r="C98" s="187" t="s">
        <v>163</v>
      </c>
      <c r="D98" s="188"/>
      <c r="E98" s="188"/>
      <c r="F98" s="188"/>
      <c r="G98" s="188"/>
      <c r="H98" s="188"/>
      <c r="I98" s="188"/>
      <c r="J98" s="189" t="s">
        <v>164</v>
      </c>
      <c r="K98" s="188"/>
      <c r="L98" s="65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</row>
    <row r="99" s="2" customFormat="1" ht="10.32" customHeight="1">
      <c r="A99" s="40"/>
      <c r="B99" s="41"/>
      <c r="C99" s="42"/>
      <c r="D99" s="42"/>
      <c r="E99" s="42"/>
      <c r="F99" s="42"/>
      <c r="G99" s="42"/>
      <c r="H99" s="42"/>
      <c r="I99" s="42"/>
      <c r="J99" s="42"/>
      <c r="K99" s="42"/>
      <c r="L99" s="65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</row>
    <row r="100" s="2" customFormat="1" ht="22.8" customHeight="1">
      <c r="A100" s="40"/>
      <c r="B100" s="41"/>
      <c r="C100" s="190" t="s">
        <v>165</v>
      </c>
      <c r="D100" s="42"/>
      <c r="E100" s="42"/>
      <c r="F100" s="42"/>
      <c r="G100" s="42"/>
      <c r="H100" s="42"/>
      <c r="I100" s="42"/>
      <c r="J100" s="112">
        <f>J125</f>
        <v>0</v>
      </c>
      <c r="K100" s="42"/>
      <c r="L100" s="65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U100" s="18" t="s">
        <v>166</v>
      </c>
    </row>
    <row r="101" s="9" customFormat="1" ht="24.96" customHeight="1">
      <c r="A101" s="9"/>
      <c r="B101" s="191"/>
      <c r="C101" s="192"/>
      <c r="D101" s="193" t="s">
        <v>1822</v>
      </c>
      <c r="E101" s="194"/>
      <c r="F101" s="194"/>
      <c r="G101" s="194"/>
      <c r="H101" s="194"/>
      <c r="I101" s="194"/>
      <c r="J101" s="195">
        <f>J126</f>
        <v>0</v>
      </c>
      <c r="K101" s="192"/>
      <c r="L101" s="196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2" customFormat="1" ht="21.84" customHeight="1">
      <c r="A102" s="40"/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65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</row>
    <row r="103" s="2" customFormat="1" ht="6.96" customHeight="1">
      <c r="A103" s="40"/>
      <c r="B103" s="68"/>
      <c r="C103" s="69"/>
      <c r="D103" s="69"/>
      <c r="E103" s="69"/>
      <c r="F103" s="69"/>
      <c r="G103" s="69"/>
      <c r="H103" s="69"/>
      <c r="I103" s="69"/>
      <c r="J103" s="69"/>
      <c r="K103" s="69"/>
      <c r="L103" s="65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</row>
    <row r="107" s="2" customFormat="1" ht="6.96" customHeight="1">
      <c r="A107" s="40"/>
      <c r="B107" s="70"/>
      <c r="C107" s="71"/>
      <c r="D107" s="71"/>
      <c r="E107" s="71"/>
      <c r="F107" s="71"/>
      <c r="G107" s="71"/>
      <c r="H107" s="71"/>
      <c r="I107" s="71"/>
      <c r="J107" s="71"/>
      <c r="K107" s="71"/>
      <c r="L107" s="65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</row>
    <row r="108" s="2" customFormat="1" ht="24.96" customHeight="1">
      <c r="A108" s="40"/>
      <c r="B108" s="41"/>
      <c r="C108" s="24" t="s">
        <v>174</v>
      </c>
      <c r="D108" s="42"/>
      <c r="E108" s="42"/>
      <c r="F108" s="42"/>
      <c r="G108" s="42"/>
      <c r="H108" s="42"/>
      <c r="I108" s="42"/>
      <c r="J108" s="42"/>
      <c r="K108" s="42"/>
      <c r="L108" s="65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</row>
    <row r="109" s="2" customFormat="1" ht="6.96" customHeight="1">
      <c r="A109" s="40"/>
      <c r="B109" s="41"/>
      <c r="C109" s="42"/>
      <c r="D109" s="42"/>
      <c r="E109" s="42"/>
      <c r="F109" s="42"/>
      <c r="G109" s="42"/>
      <c r="H109" s="42"/>
      <c r="I109" s="42"/>
      <c r="J109" s="42"/>
      <c r="K109" s="42"/>
      <c r="L109" s="65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</row>
    <row r="110" s="2" customFormat="1" ht="12" customHeight="1">
      <c r="A110" s="40"/>
      <c r="B110" s="41"/>
      <c r="C110" s="33" t="s">
        <v>16</v>
      </c>
      <c r="D110" s="42"/>
      <c r="E110" s="42"/>
      <c r="F110" s="42"/>
      <c r="G110" s="42"/>
      <c r="H110" s="42"/>
      <c r="I110" s="42"/>
      <c r="J110" s="42"/>
      <c r="K110" s="42"/>
      <c r="L110" s="65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</row>
    <row r="111" s="2" customFormat="1" ht="16.5" customHeight="1">
      <c r="A111" s="40"/>
      <c r="B111" s="41"/>
      <c r="C111" s="42"/>
      <c r="D111" s="42"/>
      <c r="E111" s="186" t="str">
        <f>E7</f>
        <v>SPORTOVNÍ HALA _ SLEZSKÁ OSTRAVA</v>
      </c>
      <c r="F111" s="33"/>
      <c r="G111" s="33"/>
      <c r="H111" s="33"/>
      <c r="I111" s="42"/>
      <c r="J111" s="42"/>
      <c r="K111" s="42"/>
      <c r="L111" s="65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</row>
    <row r="112" s="1" customFormat="1" ht="12" customHeight="1">
      <c r="B112" s="22"/>
      <c r="C112" s="33" t="s">
        <v>160</v>
      </c>
      <c r="D112" s="23"/>
      <c r="E112" s="23"/>
      <c r="F112" s="23"/>
      <c r="G112" s="23"/>
      <c r="H112" s="23"/>
      <c r="I112" s="23"/>
      <c r="J112" s="23"/>
      <c r="K112" s="23"/>
      <c r="L112" s="21"/>
    </row>
    <row r="113" s="1" customFormat="1" ht="16.5" customHeight="1">
      <c r="B113" s="22"/>
      <c r="C113" s="23"/>
      <c r="D113" s="23"/>
      <c r="E113" s="186" t="s">
        <v>319</v>
      </c>
      <c r="F113" s="23"/>
      <c r="G113" s="23"/>
      <c r="H113" s="23"/>
      <c r="I113" s="23"/>
      <c r="J113" s="23"/>
      <c r="K113" s="23"/>
      <c r="L113" s="21"/>
    </row>
    <row r="114" s="1" customFormat="1" ht="12" customHeight="1">
      <c r="B114" s="22"/>
      <c r="C114" s="33" t="s">
        <v>320</v>
      </c>
      <c r="D114" s="23"/>
      <c r="E114" s="23"/>
      <c r="F114" s="23"/>
      <c r="G114" s="23"/>
      <c r="H114" s="23"/>
      <c r="I114" s="23"/>
      <c r="J114" s="23"/>
      <c r="K114" s="23"/>
      <c r="L114" s="21"/>
    </row>
    <row r="115" s="2" customFormat="1" ht="16.5" customHeight="1">
      <c r="A115" s="40"/>
      <c r="B115" s="41"/>
      <c r="C115" s="42"/>
      <c r="D115" s="42"/>
      <c r="E115" s="309" t="s">
        <v>1819</v>
      </c>
      <c r="F115" s="42"/>
      <c r="G115" s="42"/>
      <c r="H115" s="42"/>
      <c r="I115" s="42"/>
      <c r="J115" s="42"/>
      <c r="K115" s="42"/>
      <c r="L115" s="65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</row>
    <row r="116" s="2" customFormat="1" ht="12" customHeight="1">
      <c r="A116" s="40"/>
      <c r="B116" s="41"/>
      <c r="C116" s="33" t="s">
        <v>1820</v>
      </c>
      <c r="D116" s="42"/>
      <c r="E116" s="42"/>
      <c r="F116" s="42"/>
      <c r="G116" s="42"/>
      <c r="H116" s="42"/>
      <c r="I116" s="42"/>
      <c r="J116" s="42"/>
      <c r="K116" s="42"/>
      <c r="L116" s="65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</row>
    <row r="117" s="2" customFormat="1" ht="16.5" customHeight="1">
      <c r="A117" s="40"/>
      <c r="B117" s="41"/>
      <c r="C117" s="42"/>
      <c r="D117" s="42"/>
      <c r="E117" s="78" t="str">
        <f>E13</f>
        <v>D.1.4.3 - Vytápění</v>
      </c>
      <c r="F117" s="42"/>
      <c r="G117" s="42"/>
      <c r="H117" s="42"/>
      <c r="I117" s="42"/>
      <c r="J117" s="42"/>
      <c r="K117" s="42"/>
      <c r="L117" s="65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</row>
    <row r="118" s="2" customFormat="1" ht="6.96" customHeight="1">
      <c r="A118" s="40"/>
      <c r="B118" s="41"/>
      <c r="C118" s="42"/>
      <c r="D118" s="42"/>
      <c r="E118" s="42"/>
      <c r="F118" s="42"/>
      <c r="G118" s="42"/>
      <c r="H118" s="42"/>
      <c r="I118" s="42"/>
      <c r="J118" s="42"/>
      <c r="K118" s="42"/>
      <c r="L118" s="65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</row>
    <row r="119" s="2" customFormat="1" ht="12" customHeight="1">
      <c r="A119" s="40"/>
      <c r="B119" s="41"/>
      <c r="C119" s="33" t="s">
        <v>22</v>
      </c>
      <c r="D119" s="42"/>
      <c r="E119" s="42"/>
      <c r="F119" s="28" t="str">
        <f>F16</f>
        <v>Slezská Ostrava</v>
      </c>
      <c r="G119" s="42"/>
      <c r="H119" s="42"/>
      <c r="I119" s="33" t="s">
        <v>24</v>
      </c>
      <c r="J119" s="81" t="str">
        <f>IF(J16="","",J16)</f>
        <v>13. 3. 2020</v>
      </c>
      <c r="K119" s="42"/>
      <c r="L119" s="65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</row>
    <row r="120" s="2" customFormat="1" ht="6.96" customHeight="1">
      <c r="A120" s="40"/>
      <c r="B120" s="41"/>
      <c r="C120" s="42"/>
      <c r="D120" s="42"/>
      <c r="E120" s="42"/>
      <c r="F120" s="42"/>
      <c r="G120" s="42"/>
      <c r="H120" s="42"/>
      <c r="I120" s="42"/>
      <c r="J120" s="42"/>
      <c r="K120" s="42"/>
      <c r="L120" s="65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</row>
    <row r="121" s="2" customFormat="1" ht="15.15" customHeight="1">
      <c r="A121" s="40"/>
      <c r="B121" s="41"/>
      <c r="C121" s="33" t="s">
        <v>30</v>
      </c>
      <c r="D121" s="42"/>
      <c r="E121" s="42"/>
      <c r="F121" s="28" t="str">
        <f>E19</f>
        <v>Statutární město Ostrava</v>
      </c>
      <c r="G121" s="42"/>
      <c r="H121" s="42"/>
      <c r="I121" s="33" t="s">
        <v>36</v>
      </c>
      <c r="J121" s="38" t="str">
        <f>E25</f>
        <v>PPS Kania, s.r.o</v>
      </c>
      <c r="K121" s="42"/>
      <c r="L121" s="65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</row>
    <row r="122" s="2" customFormat="1" ht="15.15" customHeight="1">
      <c r="A122" s="40"/>
      <c r="B122" s="41"/>
      <c r="C122" s="33" t="s">
        <v>34</v>
      </c>
      <c r="D122" s="42"/>
      <c r="E122" s="42"/>
      <c r="F122" s="28" t="str">
        <f>IF(E22="","",E22)</f>
        <v>Vyplň údaj</v>
      </c>
      <c r="G122" s="42"/>
      <c r="H122" s="42"/>
      <c r="I122" s="33" t="s">
        <v>39</v>
      </c>
      <c r="J122" s="38" t="str">
        <f>E28</f>
        <v xml:space="preserve"> </v>
      </c>
      <c r="K122" s="42"/>
      <c r="L122" s="65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</row>
    <row r="123" s="2" customFormat="1" ht="10.32" customHeight="1">
      <c r="A123" s="40"/>
      <c r="B123" s="41"/>
      <c r="C123" s="42"/>
      <c r="D123" s="42"/>
      <c r="E123" s="42"/>
      <c r="F123" s="42"/>
      <c r="G123" s="42"/>
      <c r="H123" s="42"/>
      <c r="I123" s="42"/>
      <c r="J123" s="42"/>
      <c r="K123" s="42"/>
      <c r="L123" s="65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</row>
    <row r="124" s="11" customFormat="1" ht="29.28" customHeight="1">
      <c r="A124" s="202"/>
      <c r="B124" s="203"/>
      <c r="C124" s="204" t="s">
        <v>175</v>
      </c>
      <c r="D124" s="205" t="s">
        <v>68</v>
      </c>
      <c r="E124" s="205" t="s">
        <v>64</v>
      </c>
      <c r="F124" s="205" t="s">
        <v>65</v>
      </c>
      <c r="G124" s="205" t="s">
        <v>176</v>
      </c>
      <c r="H124" s="205" t="s">
        <v>177</v>
      </c>
      <c r="I124" s="205" t="s">
        <v>178</v>
      </c>
      <c r="J124" s="205" t="s">
        <v>164</v>
      </c>
      <c r="K124" s="206" t="s">
        <v>179</v>
      </c>
      <c r="L124" s="207"/>
      <c r="M124" s="102" t="s">
        <v>1</v>
      </c>
      <c r="N124" s="103" t="s">
        <v>47</v>
      </c>
      <c r="O124" s="103" t="s">
        <v>180</v>
      </c>
      <c r="P124" s="103" t="s">
        <v>181</v>
      </c>
      <c r="Q124" s="103" t="s">
        <v>182</v>
      </c>
      <c r="R124" s="103" t="s">
        <v>183</v>
      </c>
      <c r="S124" s="103" t="s">
        <v>184</v>
      </c>
      <c r="T124" s="104" t="s">
        <v>185</v>
      </c>
      <c r="U124" s="202"/>
      <c r="V124" s="202"/>
      <c r="W124" s="202"/>
      <c r="X124" s="202"/>
      <c r="Y124" s="202"/>
      <c r="Z124" s="202"/>
      <c r="AA124" s="202"/>
      <c r="AB124" s="202"/>
      <c r="AC124" s="202"/>
      <c r="AD124" s="202"/>
      <c r="AE124" s="202"/>
    </row>
    <row r="125" s="2" customFormat="1" ht="22.8" customHeight="1">
      <c r="A125" s="40"/>
      <c r="B125" s="41"/>
      <c r="C125" s="109" t="s">
        <v>186</v>
      </c>
      <c r="D125" s="42"/>
      <c r="E125" s="42"/>
      <c r="F125" s="42"/>
      <c r="G125" s="42"/>
      <c r="H125" s="42"/>
      <c r="I125" s="42"/>
      <c r="J125" s="208">
        <f>BK125</f>
        <v>0</v>
      </c>
      <c r="K125" s="42"/>
      <c r="L125" s="46"/>
      <c r="M125" s="105"/>
      <c r="N125" s="209"/>
      <c r="O125" s="106"/>
      <c r="P125" s="210">
        <f>P126</f>
        <v>0</v>
      </c>
      <c r="Q125" s="106"/>
      <c r="R125" s="210">
        <f>R126</f>
        <v>0</v>
      </c>
      <c r="S125" s="106"/>
      <c r="T125" s="211">
        <f>T126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8" t="s">
        <v>82</v>
      </c>
      <c r="AU125" s="18" t="s">
        <v>166</v>
      </c>
      <c r="BK125" s="212">
        <f>BK126</f>
        <v>0</v>
      </c>
    </row>
    <row r="126" s="12" customFormat="1" ht="25.92" customHeight="1">
      <c r="A126" s="12"/>
      <c r="B126" s="213"/>
      <c r="C126" s="214"/>
      <c r="D126" s="215" t="s">
        <v>82</v>
      </c>
      <c r="E126" s="216" t="s">
        <v>1702</v>
      </c>
      <c r="F126" s="216" t="s">
        <v>105</v>
      </c>
      <c r="G126" s="214"/>
      <c r="H126" s="214"/>
      <c r="I126" s="217"/>
      <c r="J126" s="218">
        <f>BK126</f>
        <v>0</v>
      </c>
      <c r="K126" s="214"/>
      <c r="L126" s="219"/>
      <c r="M126" s="220"/>
      <c r="N126" s="221"/>
      <c r="O126" s="221"/>
      <c r="P126" s="222">
        <f>P127</f>
        <v>0</v>
      </c>
      <c r="Q126" s="221"/>
      <c r="R126" s="222">
        <f>R127</f>
        <v>0</v>
      </c>
      <c r="S126" s="221"/>
      <c r="T126" s="223">
        <f>T127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4" t="s">
        <v>211</v>
      </c>
      <c r="AT126" s="225" t="s">
        <v>82</v>
      </c>
      <c r="AU126" s="225" t="s">
        <v>83</v>
      </c>
      <c r="AY126" s="224" t="s">
        <v>189</v>
      </c>
      <c r="BK126" s="226">
        <f>BK127</f>
        <v>0</v>
      </c>
    </row>
    <row r="127" s="2" customFormat="1" ht="16.5" customHeight="1">
      <c r="A127" s="40"/>
      <c r="B127" s="41"/>
      <c r="C127" s="229" t="s">
        <v>91</v>
      </c>
      <c r="D127" s="229" t="s">
        <v>192</v>
      </c>
      <c r="E127" s="230" t="s">
        <v>1823</v>
      </c>
      <c r="F127" s="231" t="s">
        <v>1830</v>
      </c>
      <c r="G127" s="232" t="s">
        <v>195</v>
      </c>
      <c r="H127" s="233">
        <v>1</v>
      </c>
      <c r="I127" s="234"/>
      <c r="J127" s="235">
        <f>ROUND(I127*H127,2)</f>
        <v>0</v>
      </c>
      <c r="K127" s="231" t="s">
        <v>1</v>
      </c>
      <c r="L127" s="46"/>
      <c r="M127" s="261" t="s">
        <v>1</v>
      </c>
      <c r="N127" s="262" t="s">
        <v>48</v>
      </c>
      <c r="O127" s="249"/>
      <c r="P127" s="263">
        <f>O127*H127</f>
        <v>0</v>
      </c>
      <c r="Q127" s="263">
        <v>0</v>
      </c>
      <c r="R127" s="263">
        <f>Q127*H127</f>
        <v>0</v>
      </c>
      <c r="S127" s="263">
        <v>0</v>
      </c>
      <c r="T127" s="264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40" t="s">
        <v>1707</v>
      </c>
      <c r="AT127" s="240" t="s">
        <v>192</v>
      </c>
      <c r="AU127" s="240" t="s">
        <v>91</v>
      </c>
      <c r="AY127" s="18" t="s">
        <v>189</v>
      </c>
      <c r="BE127" s="241">
        <f>IF(N127="základní",J127,0)</f>
        <v>0</v>
      </c>
      <c r="BF127" s="241">
        <f>IF(N127="snížená",J127,0)</f>
        <v>0</v>
      </c>
      <c r="BG127" s="241">
        <f>IF(N127="zákl. přenesená",J127,0)</f>
        <v>0</v>
      </c>
      <c r="BH127" s="241">
        <f>IF(N127="sníž. přenesená",J127,0)</f>
        <v>0</v>
      </c>
      <c r="BI127" s="241">
        <f>IF(N127="nulová",J127,0)</f>
        <v>0</v>
      </c>
      <c r="BJ127" s="18" t="s">
        <v>91</v>
      </c>
      <c r="BK127" s="241">
        <f>ROUND(I127*H127,2)</f>
        <v>0</v>
      </c>
      <c r="BL127" s="18" t="s">
        <v>1707</v>
      </c>
      <c r="BM127" s="240" t="s">
        <v>1831</v>
      </c>
    </row>
    <row r="128" s="2" customFormat="1" ht="6.96" customHeight="1">
      <c r="A128" s="40"/>
      <c r="B128" s="68"/>
      <c r="C128" s="69"/>
      <c r="D128" s="69"/>
      <c r="E128" s="69"/>
      <c r="F128" s="69"/>
      <c r="G128" s="69"/>
      <c r="H128" s="69"/>
      <c r="I128" s="69"/>
      <c r="J128" s="69"/>
      <c r="K128" s="69"/>
      <c r="L128" s="46"/>
      <c r="M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</row>
  </sheetData>
  <sheetProtection sheet="1" autoFilter="0" formatColumns="0" formatRows="0" objects="1" scenarios="1" spinCount="100000" saltValue="SU0yEQy8wiON7qqAF+iVHhqjEOzKJJb8aa5lg6+cARWP0O+zSZnYLsQdulCkGcAVNhayMgp6rlH9OmuIj1rJFg==" hashValue="HPOCr2eWYeasWTg6OHiFW/hJtQltsn4RfQXCGU/oGcF8tboOkMGgEA1wZp8Oe+mnXkhzhYgruRWMcpBpGFX4gg==" algorithmName="SHA-512" password="E785"/>
  <autoFilter ref="C124:K127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11:H111"/>
    <mergeCell ref="E115:H115"/>
    <mergeCell ref="E113:H113"/>
    <mergeCell ref="E117:H117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119</v>
      </c>
    </row>
    <row r="3" s="1" customFormat="1" ht="6.96" customHeight="1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21"/>
      <c r="AT3" s="18" t="s">
        <v>93</v>
      </c>
    </row>
    <row r="4" s="1" customFormat="1" ht="24.96" customHeight="1">
      <c r="B4" s="21"/>
      <c r="D4" s="151" t="s">
        <v>159</v>
      </c>
      <c r="L4" s="21"/>
      <c r="M4" s="15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3" t="s">
        <v>16</v>
      </c>
      <c r="L6" s="21"/>
    </row>
    <row r="7" s="1" customFormat="1" ht="16.5" customHeight="1">
      <c r="B7" s="21"/>
      <c r="E7" s="154" t="str">
        <f>'Rekapitulace stavby'!K6</f>
        <v>SPORTOVNÍ HALA _ SLEZSKÁ OSTRAVA</v>
      </c>
      <c r="F7" s="153"/>
      <c r="G7" s="153"/>
      <c r="H7" s="153"/>
      <c r="L7" s="21"/>
    </row>
    <row r="8">
      <c r="B8" s="21"/>
      <c r="D8" s="153" t="s">
        <v>160</v>
      </c>
      <c r="L8" s="21"/>
    </row>
    <row r="9" s="1" customFormat="1" ht="16.5" customHeight="1">
      <c r="B9" s="21"/>
      <c r="E9" s="154" t="s">
        <v>319</v>
      </c>
      <c r="F9" s="1"/>
      <c r="G9" s="1"/>
      <c r="H9" s="1"/>
      <c r="L9" s="21"/>
    </row>
    <row r="10" s="1" customFormat="1" ht="12" customHeight="1">
      <c r="B10" s="21"/>
      <c r="D10" s="153" t="s">
        <v>320</v>
      </c>
      <c r="L10" s="21"/>
    </row>
    <row r="11" s="2" customFormat="1" ht="16.5" customHeight="1">
      <c r="A11" s="40"/>
      <c r="B11" s="46"/>
      <c r="C11" s="40"/>
      <c r="D11" s="40"/>
      <c r="E11" s="165" t="s">
        <v>1819</v>
      </c>
      <c r="F11" s="40"/>
      <c r="G11" s="40"/>
      <c r="H11" s="40"/>
      <c r="I11" s="40"/>
      <c r="J11" s="40"/>
      <c r="K11" s="40"/>
      <c r="L11" s="65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53" t="s">
        <v>1820</v>
      </c>
      <c r="E12" s="40"/>
      <c r="F12" s="40"/>
      <c r="G12" s="40"/>
      <c r="H12" s="40"/>
      <c r="I12" s="40"/>
      <c r="J12" s="40"/>
      <c r="K12" s="40"/>
      <c r="L12" s="65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6.5" customHeight="1">
      <c r="A13" s="40"/>
      <c r="B13" s="46"/>
      <c r="C13" s="40"/>
      <c r="D13" s="40"/>
      <c r="E13" s="155" t="s">
        <v>1832</v>
      </c>
      <c r="F13" s="40"/>
      <c r="G13" s="40"/>
      <c r="H13" s="40"/>
      <c r="I13" s="40"/>
      <c r="J13" s="40"/>
      <c r="K13" s="40"/>
      <c r="L13" s="65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>
      <c r="A14" s="40"/>
      <c r="B14" s="46"/>
      <c r="C14" s="40"/>
      <c r="D14" s="40"/>
      <c r="E14" s="40"/>
      <c r="F14" s="40"/>
      <c r="G14" s="40"/>
      <c r="H14" s="40"/>
      <c r="I14" s="40"/>
      <c r="J14" s="40"/>
      <c r="K14" s="40"/>
      <c r="L14" s="65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2" customHeight="1">
      <c r="A15" s="40"/>
      <c r="B15" s="46"/>
      <c r="C15" s="40"/>
      <c r="D15" s="153" t="s">
        <v>18</v>
      </c>
      <c r="E15" s="40"/>
      <c r="F15" s="143" t="s">
        <v>19</v>
      </c>
      <c r="G15" s="40"/>
      <c r="H15" s="40"/>
      <c r="I15" s="153" t="s">
        <v>20</v>
      </c>
      <c r="J15" s="143" t="s">
        <v>1</v>
      </c>
      <c r="K15" s="40"/>
      <c r="L15" s="65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53" t="s">
        <v>22</v>
      </c>
      <c r="E16" s="40"/>
      <c r="F16" s="143" t="s">
        <v>23</v>
      </c>
      <c r="G16" s="40"/>
      <c r="H16" s="40"/>
      <c r="I16" s="153" t="s">
        <v>24</v>
      </c>
      <c r="J16" s="156" t="str">
        <f>'Rekapitulace stavby'!AN8</f>
        <v>13. 3. 2020</v>
      </c>
      <c r="K16" s="40"/>
      <c r="L16" s="65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0.8" customHeight="1">
      <c r="A17" s="40"/>
      <c r="B17" s="46"/>
      <c r="C17" s="40"/>
      <c r="D17" s="40"/>
      <c r="E17" s="40"/>
      <c r="F17" s="40"/>
      <c r="G17" s="40"/>
      <c r="H17" s="40"/>
      <c r="I17" s="40"/>
      <c r="J17" s="40"/>
      <c r="K17" s="40"/>
      <c r="L17" s="65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2" customHeight="1">
      <c r="A18" s="40"/>
      <c r="B18" s="46"/>
      <c r="C18" s="40"/>
      <c r="D18" s="153" t="s">
        <v>30</v>
      </c>
      <c r="E18" s="40"/>
      <c r="F18" s="40"/>
      <c r="G18" s="40"/>
      <c r="H18" s="40"/>
      <c r="I18" s="153" t="s">
        <v>31</v>
      </c>
      <c r="J18" s="143" t="s">
        <v>1</v>
      </c>
      <c r="K18" s="40"/>
      <c r="L18" s="65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8" customHeight="1">
      <c r="A19" s="40"/>
      <c r="B19" s="46"/>
      <c r="C19" s="40"/>
      <c r="D19" s="40"/>
      <c r="E19" s="143" t="s">
        <v>32</v>
      </c>
      <c r="F19" s="40"/>
      <c r="G19" s="40"/>
      <c r="H19" s="40"/>
      <c r="I19" s="153" t="s">
        <v>33</v>
      </c>
      <c r="J19" s="143" t="s">
        <v>1</v>
      </c>
      <c r="K19" s="40"/>
      <c r="L19" s="65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6.96" customHeight="1">
      <c r="A20" s="40"/>
      <c r="B20" s="46"/>
      <c r="C20" s="40"/>
      <c r="D20" s="40"/>
      <c r="E20" s="40"/>
      <c r="F20" s="40"/>
      <c r="G20" s="40"/>
      <c r="H20" s="40"/>
      <c r="I20" s="40"/>
      <c r="J20" s="40"/>
      <c r="K20" s="40"/>
      <c r="L20" s="65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2" customHeight="1">
      <c r="A21" s="40"/>
      <c r="B21" s="46"/>
      <c r="C21" s="40"/>
      <c r="D21" s="153" t="s">
        <v>34</v>
      </c>
      <c r="E21" s="40"/>
      <c r="F21" s="40"/>
      <c r="G21" s="40"/>
      <c r="H21" s="40"/>
      <c r="I21" s="153" t="s">
        <v>31</v>
      </c>
      <c r="J21" s="34" t="str">
        <f>'Rekapitulace stavby'!AN13</f>
        <v>Vyplň údaj</v>
      </c>
      <c r="K21" s="40"/>
      <c r="L21" s="65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8" customHeight="1">
      <c r="A22" s="40"/>
      <c r="B22" s="46"/>
      <c r="C22" s="40"/>
      <c r="D22" s="40"/>
      <c r="E22" s="34" t="str">
        <f>'Rekapitulace stavby'!E14</f>
        <v>Vyplň údaj</v>
      </c>
      <c r="F22" s="143"/>
      <c r="G22" s="143"/>
      <c r="H22" s="143"/>
      <c r="I22" s="153" t="s">
        <v>33</v>
      </c>
      <c r="J22" s="34" t="str">
        <f>'Rekapitulace stavby'!AN14</f>
        <v>Vyplň údaj</v>
      </c>
      <c r="K22" s="40"/>
      <c r="L22" s="65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6.96" customHeight="1">
      <c r="A23" s="40"/>
      <c r="B23" s="46"/>
      <c r="C23" s="40"/>
      <c r="D23" s="40"/>
      <c r="E23" s="40"/>
      <c r="F23" s="40"/>
      <c r="G23" s="40"/>
      <c r="H23" s="40"/>
      <c r="I23" s="40"/>
      <c r="J23" s="40"/>
      <c r="K23" s="40"/>
      <c r="L23" s="65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2" customHeight="1">
      <c r="A24" s="40"/>
      <c r="B24" s="46"/>
      <c r="C24" s="40"/>
      <c r="D24" s="153" t="s">
        <v>36</v>
      </c>
      <c r="E24" s="40"/>
      <c r="F24" s="40"/>
      <c r="G24" s="40"/>
      <c r="H24" s="40"/>
      <c r="I24" s="153" t="s">
        <v>31</v>
      </c>
      <c r="J24" s="143" t="s">
        <v>1</v>
      </c>
      <c r="K24" s="40"/>
      <c r="L24" s="65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8" customHeight="1">
      <c r="A25" s="40"/>
      <c r="B25" s="46"/>
      <c r="C25" s="40"/>
      <c r="D25" s="40"/>
      <c r="E25" s="143" t="s">
        <v>37</v>
      </c>
      <c r="F25" s="40"/>
      <c r="G25" s="40"/>
      <c r="H25" s="40"/>
      <c r="I25" s="153" t="s">
        <v>33</v>
      </c>
      <c r="J25" s="143" t="s">
        <v>1</v>
      </c>
      <c r="K25" s="40"/>
      <c r="L25" s="65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6.96" customHeight="1">
      <c r="A26" s="40"/>
      <c r="B26" s="46"/>
      <c r="C26" s="40"/>
      <c r="D26" s="40"/>
      <c r="E26" s="40"/>
      <c r="F26" s="40"/>
      <c r="G26" s="40"/>
      <c r="H26" s="40"/>
      <c r="I26" s="40"/>
      <c r="J26" s="40"/>
      <c r="K26" s="40"/>
      <c r="L26" s="65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12" customHeight="1">
      <c r="A27" s="40"/>
      <c r="B27" s="46"/>
      <c r="C27" s="40"/>
      <c r="D27" s="153" t="s">
        <v>39</v>
      </c>
      <c r="E27" s="40"/>
      <c r="F27" s="40"/>
      <c r="G27" s="40"/>
      <c r="H27" s="40"/>
      <c r="I27" s="153" t="s">
        <v>31</v>
      </c>
      <c r="J27" s="143" t="str">
        <f>IF('Rekapitulace stavby'!AN19="","",'Rekapitulace stavby'!AN19)</f>
        <v/>
      </c>
      <c r="K27" s="40"/>
      <c r="L27" s="65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8" customHeight="1">
      <c r="A28" s="40"/>
      <c r="B28" s="46"/>
      <c r="C28" s="40"/>
      <c r="D28" s="40"/>
      <c r="E28" s="143" t="str">
        <f>IF('Rekapitulace stavby'!E20="","",'Rekapitulace stavby'!E20)</f>
        <v xml:space="preserve"> </v>
      </c>
      <c r="F28" s="40"/>
      <c r="G28" s="40"/>
      <c r="H28" s="40"/>
      <c r="I28" s="153" t="s">
        <v>33</v>
      </c>
      <c r="J28" s="143" t="str">
        <f>IF('Rekapitulace stavby'!AN20="","",'Rekapitulace stavby'!AN20)</f>
        <v/>
      </c>
      <c r="K28" s="40"/>
      <c r="L28" s="65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40"/>
      <c r="E29" s="40"/>
      <c r="F29" s="40"/>
      <c r="G29" s="40"/>
      <c r="H29" s="40"/>
      <c r="I29" s="40"/>
      <c r="J29" s="40"/>
      <c r="K29" s="40"/>
      <c r="L29" s="65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12" customHeight="1">
      <c r="A30" s="40"/>
      <c r="B30" s="46"/>
      <c r="C30" s="40"/>
      <c r="D30" s="153" t="s">
        <v>41</v>
      </c>
      <c r="E30" s="40"/>
      <c r="F30" s="40"/>
      <c r="G30" s="40"/>
      <c r="H30" s="40"/>
      <c r="I30" s="40"/>
      <c r="J30" s="40"/>
      <c r="K30" s="40"/>
      <c r="L30" s="65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8" customFormat="1" ht="71.25" customHeight="1">
      <c r="A31" s="157"/>
      <c r="B31" s="158"/>
      <c r="C31" s="157"/>
      <c r="D31" s="157"/>
      <c r="E31" s="159" t="s">
        <v>42</v>
      </c>
      <c r="F31" s="159"/>
      <c r="G31" s="159"/>
      <c r="H31" s="159"/>
      <c r="I31" s="157"/>
      <c r="J31" s="157"/>
      <c r="K31" s="157"/>
      <c r="L31" s="160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</row>
    <row r="32" s="2" customFormat="1" ht="6.96" customHeight="1">
      <c r="A32" s="40"/>
      <c r="B32" s="46"/>
      <c r="C32" s="40"/>
      <c r="D32" s="40"/>
      <c r="E32" s="40"/>
      <c r="F32" s="40"/>
      <c r="G32" s="40"/>
      <c r="H32" s="40"/>
      <c r="I32" s="40"/>
      <c r="J32" s="40"/>
      <c r="K32" s="40"/>
      <c r="L32" s="65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61"/>
      <c r="E33" s="161"/>
      <c r="F33" s="161"/>
      <c r="G33" s="161"/>
      <c r="H33" s="161"/>
      <c r="I33" s="161"/>
      <c r="J33" s="161"/>
      <c r="K33" s="161"/>
      <c r="L33" s="65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25.44" customHeight="1">
      <c r="A34" s="40"/>
      <c r="B34" s="46"/>
      <c r="C34" s="40"/>
      <c r="D34" s="162" t="s">
        <v>43</v>
      </c>
      <c r="E34" s="40"/>
      <c r="F34" s="40"/>
      <c r="G34" s="40"/>
      <c r="H34" s="40"/>
      <c r="I34" s="40"/>
      <c r="J34" s="163">
        <f>ROUND(J125, 2)</f>
        <v>0</v>
      </c>
      <c r="K34" s="40"/>
      <c r="L34" s="65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6.96" customHeight="1">
      <c r="A35" s="40"/>
      <c r="B35" s="46"/>
      <c r="C35" s="40"/>
      <c r="D35" s="161"/>
      <c r="E35" s="161"/>
      <c r="F35" s="161"/>
      <c r="G35" s="161"/>
      <c r="H35" s="161"/>
      <c r="I35" s="161"/>
      <c r="J35" s="161"/>
      <c r="K35" s="161"/>
      <c r="L35" s="65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40"/>
      <c r="F36" s="164" t="s">
        <v>45</v>
      </c>
      <c r="G36" s="40"/>
      <c r="H36" s="40"/>
      <c r="I36" s="164" t="s">
        <v>44</v>
      </c>
      <c r="J36" s="164" t="s">
        <v>46</v>
      </c>
      <c r="K36" s="40"/>
      <c r="L36" s="65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s="2" customFormat="1" ht="14.4" customHeight="1">
      <c r="A37" s="40"/>
      <c r="B37" s="46"/>
      <c r="C37" s="40"/>
      <c r="D37" s="165" t="s">
        <v>47</v>
      </c>
      <c r="E37" s="153" t="s">
        <v>48</v>
      </c>
      <c r="F37" s="166">
        <f>ROUND((SUM(BE125:BE127)),  2)</f>
        <v>0</v>
      </c>
      <c r="G37" s="40"/>
      <c r="H37" s="40"/>
      <c r="I37" s="167">
        <v>0.20999999999999999</v>
      </c>
      <c r="J37" s="166">
        <f>ROUND(((SUM(BE125:BE127))*I37),  2)</f>
        <v>0</v>
      </c>
      <c r="K37" s="40"/>
      <c r="L37" s="65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14.4" customHeight="1">
      <c r="A38" s="40"/>
      <c r="B38" s="46"/>
      <c r="C38" s="40"/>
      <c r="D38" s="40"/>
      <c r="E38" s="153" t="s">
        <v>49</v>
      </c>
      <c r="F38" s="166">
        <f>ROUND((SUM(BF125:BF127)),  2)</f>
        <v>0</v>
      </c>
      <c r="G38" s="40"/>
      <c r="H38" s="40"/>
      <c r="I38" s="167">
        <v>0.14999999999999999</v>
      </c>
      <c r="J38" s="166">
        <f>ROUND(((SUM(BF125:BF127))*I38),  2)</f>
        <v>0</v>
      </c>
      <c r="K38" s="40"/>
      <c r="L38" s="65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53" t="s">
        <v>50</v>
      </c>
      <c r="F39" s="166">
        <f>ROUND((SUM(BG125:BG127)),  2)</f>
        <v>0</v>
      </c>
      <c r="G39" s="40"/>
      <c r="H39" s="40"/>
      <c r="I39" s="167">
        <v>0.20999999999999999</v>
      </c>
      <c r="J39" s="166">
        <f>0</f>
        <v>0</v>
      </c>
      <c r="K39" s="40"/>
      <c r="L39" s="65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hidden="1" s="2" customFormat="1" ht="14.4" customHeight="1">
      <c r="A40" s="40"/>
      <c r="B40" s="46"/>
      <c r="C40" s="40"/>
      <c r="D40" s="40"/>
      <c r="E40" s="153" t="s">
        <v>51</v>
      </c>
      <c r="F40" s="166">
        <f>ROUND((SUM(BH125:BH127)),  2)</f>
        <v>0</v>
      </c>
      <c r="G40" s="40"/>
      <c r="H40" s="40"/>
      <c r="I40" s="167">
        <v>0.14999999999999999</v>
      </c>
      <c r="J40" s="166">
        <f>0</f>
        <v>0</v>
      </c>
      <c r="K40" s="40"/>
      <c r="L40" s="65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hidden="1" s="2" customFormat="1" ht="14.4" customHeight="1">
      <c r="A41" s="40"/>
      <c r="B41" s="46"/>
      <c r="C41" s="40"/>
      <c r="D41" s="40"/>
      <c r="E41" s="153" t="s">
        <v>52</v>
      </c>
      <c r="F41" s="166">
        <f>ROUND((SUM(BI125:BI127)),  2)</f>
        <v>0</v>
      </c>
      <c r="G41" s="40"/>
      <c r="H41" s="40"/>
      <c r="I41" s="167">
        <v>0</v>
      </c>
      <c r="J41" s="166">
        <f>0</f>
        <v>0</v>
      </c>
      <c r="K41" s="40"/>
      <c r="L41" s="65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6.96" customHeight="1">
      <c r="A42" s="40"/>
      <c r="B42" s="46"/>
      <c r="C42" s="40"/>
      <c r="D42" s="40"/>
      <c r="E42" s="40"/>
      <c r="F42" s="40"/>
      <c r="G42" s="40"/>
      <c r="H42" s="40"/>
      <c r="I42" s="40"/>
      <c r="J42" s="40"/>
      <c r="K42" s="40"/>
      <c r="L42" s="65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3" s="2" customFormat="1" ht="25.44" customHeight="1">
      <c r="A43" s="40"/>
      <c r="B43" s="46"/>
      <c r="C43" s="168"/>
      <c r="D43" s="169" t="s">
        <v>53</v>
      </c>
      <c r="E43" s="170"/>
      <c r="F43" s="170"/>
      <c r="G43" s="171" t="s">
        <v>54</v>
      </c>
      <c r="H43" s="172" t="s">
        <v>55</v>
      </c>
      <c r="I43" s="170"/>
      <c r="J43" s="173">
        <f>SUM(J34:J41)</f>
        <v>0</v>
      </c>
      <c r="K43" s="174"/>
      <c r="L43" s="65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</row>
    <row r="44" s="2" customFormat="1" ht="14.4" customHeight="1">
      <c r="A44" s="40"/>
      <c r="B44" s="46"/>
      <c r="C44" s="40"/>
      <c r="D44" s="40"/>
      <c r="E44" s="40"/>
      <c r="F44" s="40"/>
      <c r="G44" s="40"/>
      <c r="H44" s="40"/>
      <c r="I44" s="40"/>
      <c r="J44" s="40"/>
      <c r="K44" s="40"/>
      <c r="L44" s="65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5"/>
      <c r="D50" s="175" t="s">
        <v>56</v>
      </c>
      <c r="E50" s="176"/>
      <c r="F50" s="176"/>
      <c r="G50" s="175" t="s">
        <v>57</v>
      </c>
      <c r="H50" s="176"/>
      <c r="I50" s="176"/>
      <c r="J50" s="176"/>
      <c r="K50" s="176"/>
      <c r="L50" s="65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40"/>
      <c r="B61" s="46"/>
      <c r="C61" s="40"/>
      <c r="D61" s="177" t="s">
        <v>58</v>
      </c>
      <c r="E61" s="178"/>
      <c r="F61" s="179" t="s">
        <v>59</v>
      </c>
      <c r="G61" s="177" t="s">
        <v>58</v>
      </c>
      <c r="H61" s="178"/>
      <c r="I61" s="178"/>
      <c r="J61" s="180" t="s">
        <v>59</v>
      </c>
      <c r="K61" s="178"/>
      <c r="L61" s="65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40"/>
      <c r="B65" s="46"/>
      <c r="C65" s="40"/>
      <c r="D65" s="175" t="s">
        <v>60</v>
      </c>
      <c r="E65" s="181"/>
      <c r="F65" s="181"/>
      <c r="G65" s="175" t="s">
        <v>61</v>
      </c>
      <c r="H65" s="181"/>
      <c r="I65" s="181"/>
      <c r="J65" s="181"/>
      <c r="K65" s="181"/>
      <c r="L65" s="65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40"/>
      <c r="B76" s="46"/>
      <c r="C76" s="40"/>
      <c r="D76" s="177" t="s">
        <v>58</v>
      </c>
      <c r="E76" s="178"/>
      <c r="F76" s="179" t="s">
        <v>59</v>
      </c>
      <c r="G76" s="177" t="s">
        <v>58</v>
      </c>
      <c r="H76" s="178"/>
      <c r="I76" s="178"/>
      <c r="J76" s="180" t="s">
        <v>59</v>
      </c>
      <c r="K76" s="178"/>
      <c r="L76" s="65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4.4" customHeight="1">
      <c r="A77" s="40"/>
      <c r="B77" s="182"/>
      <c r="C77" s="183"/>
      <c r="D77" s="183"/>
      <c r="E77" s="183"/>
      <c r="F77" s="183"/>
      <c r="G77" s="183"/>
      <c r="H77" s="183"/>
      <c r="I77" s="183"/>
      <c r="J77" s="183"/>
      <c r="K77" s="183"/>
      <c r="L77" s="65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81" s="2" customFormat="1" ht="6.96" customHeight="1">
      <c r="A81" s="40"/>
      <c r="B81" s="184"/>
      <c r="C81" s="185"/>
      <c r="D81" s="185"/>
      <c r="E81" s="185"/>
      <c r="F81" s="185"/>
      <c r="G81" s="185"/>
      <c r="H81" s="185"/>
      <c r="I81" s="185"/>
      <c r="J81" s="185"/>
      <c r="K81" s="185"/>
      <c r="L81" s="65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24.96" customHeight="1">
      <c r="A82" s="40"/>
      <c r="B82" s="41"/>
      <c r="C82" s="24" t="s">
        <v>162</v>
      </c>
      <c r="D82" s="42"/>
      <c r="E82" s="42"/>
      <c r="F82" s="42"/>
      <c r="G82" s="42"/>
      <c r="H82" s="42"/>
      <c r="I82" s="42"/>
      <c r="J82" s="42"/>
      <c r="K82" s="42"/>
      <c r="L82" s="65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65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3" t="s">
        <v>16</v>
      </c>
      <c r="D84" s="42"/>
      <c r="E84" s="42"/>
      <c r="F84" s="42"/>
      <c r="G84" s="42"/>
      <c r="H84" s="42"/>
      <c r="I84" s="42"/>
      <c r="J84" s="42"/>
      <c r="K84" s="42"/>
      <c r="L84" s="65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186" t="str">
        <f>E7</f>
        <v>SPORTOVNÍ HALA _ SLEZSKÁ OSTRAVA</v>
      </c>
      <c r="F85" s="33"/>
      <c r="G85" s="33"/>
      <c r="H85" s="33"/>
      <c r="I85" s="42"/>
      <c r="J85" s="42"/>
      <c r="K85" s="42"/>
      <c r="L85" s="65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1" customFormat="1" ht="12" customHeight="1">
      <c r="B86" s="22"/>
      <c r="C86" s="33" t="s">
        <v>160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1" customFormat="1" ht="16.5" customHeight="1">
      <c r="B87" s="22"/>
      <c r="C87" s="23"/>
      <c r="D87" s="23"/>
      <c r="E87" s="186" t="s">
        <v>319</v>
      </c>
      <c r="F87" s="23"/>
      <c r="G87" s="23"/>
      <c r="H87" s="23"/>
      <c r="I87" s="23"/>
      <c r="J87" s="23"/>
      <c r="K87" s="23"/>
      <c r="L87" s="21"/>
    </row>
    <row r="88" s="1" customFormat="1" ht="12" customHeight="1">
      <c r="B88" s="22"/>
      <c r="C88" s="33" t="s">
        <v>320</v>
      </c>
      <c r="D88" s="23"/>
      <c r="E88" s="23"/>
      <c r="F88" s="23"/>
      <c r="G88" s="23"/>
      <c r="H88" s="23"/>
      <c r="I88" s="23"/>
      <c r="J88" s="23"/>
      <c r="K88" s="23"/>
      <c r="L88" s="21"/>
    </row>
    <row r="89" s="2" customFormat="1" ht="16.5" customHeight="1">
      <c r="A89" s="40"/>
      <c r="B89" s="41"/>
      <c r="C89" s="42"/>
      <c r="D89" s="42"/>
      <c r="E89" s="309" t="s">
        <v>1819</v>
      </c>
      <c r="F89" s="42"/>
      <c r="G89" s="42"/>
      <c r="H89" s="42"/>
      <c r="I89" s="42"/>
      <c r="J89" s="42"/>
      <c r="K89" s="42"/>
      <c r="L89" s="65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2" customHeight="1">
      <c r="A90" s="40"/>
      <c r="B90" s="41"/>
      <c r="C90" s="33" t="s">
        <v>1820</v>
      </c>
      <c r="D90" s="42"/>
      <c r="E90" s="42"/>
      <c r="F90" s="42"/>
      <c r="G90" s="42"/>
      <c r="H90" s="42"/>
      <c r="I90" s="42"/>
      <c r="J90" s="42"/>
      <c r="K90" s="42"/>
      <c r="L90" s="65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6.5" customHeight="1">
      <c r="A91" s="40"/>
      <c r="B91" s="41"/>
      <c r="C91" s="42"/>
      <c r="D91" s="42"/>
      <c r="E91" s="78" t="str">
        <f>E13</f>
        <v xml:space="preserve">D.1.4.4 - Silnoproudá elektrotechnika </v>
      </c>
      <c r="F91" s="42"/>
      <c r="G91" s="42"/>
      <c r="H91" s="42"/>
      <c r="I91" s="42"/>
      <c r="J91" s="42"/>
      <c r="K91" s="42"/>
      <c r="L91" s="65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6.96" customHeight="1">
      <c r="A92" s="40"/>
      <c r="B92" s="41"/>
      <c r="C92" s="42"/>
      <c r="D92" s="42"/>
      <c r="E92" s="42"/>
      <c r="F92" s="42"/>
      <c r="G92" s="42"/>
      <c r="H92" s="42"/>
      <c r="I92" s="42"/>
      <c r="J92" s="42"/>
      <c r="K92" s="42"/>
      <c r="L92" s="65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2" customHeight="1">
      <c r="A93" s="40"/>
      <c r="B93" s="41"/>
      <c r="C93" s="33" t="s">
        <v>22</v>
      </c>
      <c r="D93" s="42"/>
      <c r="E93" s="42"/>
      <c r="F93" s="28" t="str">
        <f>F16</f>
        <v>Slezská Ostrava</v>
      </c>
      <c r="G93" s="42"/>
      <c r="H93" s="42"/>
      <c r="I93" s="33" t="s">
        <v>24</v>
      </c>
      <c r="J93" s="81" t="str">
        <f>IF(J16="","",J16)</f>
        <v>13. 3. 2020</v>
      </c>
      <c r="K93" s="42"/>
      <c r="L93" s="65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6.96" customHeight="1">
      <c r="A94" s="40"/>
      <c r="B94" s="41"/>
      <c r="C94" s="42"/>
      <c r="D94" s="42"/>
      <c r="E94" s="42"/>
      <c r="F94" s="42"/>
      <c r="G94" s="42"/>
      <c r="H94" s="42"/>
      <c r="I94" s="42"/>
      <c r="J94" s="42"/>
      <c r="K94" s="42"/>
      <c r="L94" s="65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5.15" customHeight="1">
      <c r="A95" s="40"/>
      <c r="B95" s="41"/>
      <c r="C95" s="33" t="s">
        <v>30</v>
      </c>
      <c r="D95" s="42"/>
      <c r="E95" s="42"/>
      <c r="F95" s="28" t="str">
        <f>E19</f>
        <v>Statutární město Ostrava</v>
      </c>
      <c r="G95" s="42"/>
      <c r="H95" s="42"/>
      <c r="I95" s="33" t="s">
        <v>36</v>
      </c>
      <c r="J95" s="38" t="str">
        <f>E25</f>
        <v>PPS Kania, s.r.o</v>
      </c>
      <c r="K95" s="42"/>
      <c r="L95" s="65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15.15" customHeight="1">
      <c r="A96" s="40"/>
      <c r="B96" s="41"/>
      <c r="C96" s="33" t="s">
        <v>34</v>
      </c>
      <c r="D96" s="42"/>
      <c r="E96" s="42"/>
      <c r="F96" s="28" t="str">
        <f>IF(E22="","",E22)</f>
        <v>Vyplň údaj</v>
      </c>
      <c r="G96" s="42"/>
      <c r="H96" s="42"/>
      <c r="I96" s="33" t="s">
        <v>39</v>
      </c>
      <c r="J96" s="38" t="str">
        <f>E28</f>
        <v xml:space="preserve"> </v>
      </c>
      <c r="K96" s="42"/>
      <c r="L96" s="65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10.32" customHeight="1">
      <c r="A97" s="40"/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65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2" customFormat="1" ht="29.28" customHeight="1">
      <c r="A98" s="40"/>
      <c r="B98" s="41"/>
      <c r="C98" s="187" t="s">
        <v>163</v>
      </c>
      <c r="D98" s="188"/>
      <c r="E98" s="188"/>
      <c r="F98" s="188"/>
      <c r="G98" s="188"/>
      <c r="H98" s="188"/>
      <c r="I98" s="188"/>
      <c r="J98" s="189" t="s">
        <v>164</v>
      </c>
      <c r="K98" s="188"/>
      <c r="L98" s="65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</row>
    <row r="99" s="2" customFormat="1" ht="10.32" customHeight="1">
      <c r="A99" s="40"/>
      <c r="B99" s="41"/>
      <c r="C99" s="42"/>
      <c r="D99" s="42"/>
      <c r="E99" s="42"/>
      <c r="F99" s="42"/>
      <c r="G99" s="42"/>
      <c r="H99" s="42"/>
      <c r="I99" s="42"/>
      <c r="J99" s="42"/>
      <c r="K99" s="42"/>
      <c r="L99" s="65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</row>
    <row r="100" s="2" customFormat="1" ht="22.8" customHeight="1">
      <c r="A100" s="40"/>
      <c r="B100" s="41"/>
      <c r="C100" s="190" t="s">
        <v>165</v>
      </c>
      <c r="D100" s="42"/>
      <c r="E100" s="42"/>
      <c r="F100" s="42"/>
      <c r="G100" s="42"/>
      <c r="H100" s="42"/>
      <c r="I100" s="42"/>
      <c r="J100" s="112">
        <f>J125</f>
        <v>0</v>
      </c>
      <c r="K100" s="42"/>
      <c r="L100" s="65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U100" s="18" t="s">
        <v>166</v>
      </c>
    </row>
    <row r="101" s="9" customFormat="1" ht="24.96" customHeight="1">
      <c r="A101" s="9"/>
      <c r="B101" s="191"/>
      <c r="C101" s="192"/>
      <c r="D101" s="193" t="s">
        <v>1822</v>
      </c>
      <c r="E101" s="194"/>
      <c r="F101" s="194"/>
      <c r="G101" s="194"/>
      <c r="H101" s="194"/>
      <c r="I101" s="194"/>
      <c r="J101" s="195">
        <f>J126</f>
        <v>0</v>
      </c>
      <c r="K101" s="192"/>
      <c r="L101" s="196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2" customFormat="1" ht="21.84" customHeight="1">
      <c r="A102" s="40"/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65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</row>
    <row r="103" s="2" customFormat="1" ht="6.96" customHeight="1">
      <c r="A103" s="40"/>
      <c r="B103" s="68"/>
      <c r="C103" s="69"/>
      <c r="D103" s="69"/>
      <c r="E103" s="69"/>
      <c r="F103" s="69"/>
      <c r="G103" s="69"/>
      <c r="H103" s="69"/>
      <c r="I103" s="69"/>
      <c r="J103" s="69"/>
      <c r="K103" s="69"/>
      <c r="L103" s="65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</row>
    <row r="107" s="2" customFormat="1" ht="6.96" customHeight="1">
      <c r="A107" s="40"/>
      <c r="B107" s="70"/>
      <c r="C107" s="71"/>
      <c r="D107" s="71"/>
      <c r="E107" s="71"/>
      <c r="F107" s="71"/>
      <c r="G107" s="71"/>
      <c r="H107" s="71"/>
      <c r="I107" s="71"/>
      <c r="J107" s="71"/>
      <c r="K107" s="71"/>
      <c r="L107" s="65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</row>
    <row r="108" s="2" customFormat="1" ht="24.96" customHeight="1">
      <c r="A108" s="40"/>
      <c r="B108" s="41"/>
      <c r="C108" s="24" t="s">
        <v>174</v>
      </c>
      <c r="D108" s="42"/>
      <c r="E108" s="42"/>
      <c r="F108" s="42"/>
      <c r="G108" s="42"/>
      <c r="H108" s="42"/>
      <c r="I108" s="42"/>
      <c r="J108" s="42"/>
      <c r="K108" s="42"/>
      <c r="L108" s="65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</row>
    <row r="109" s="2" customFormat="1" ht="6.96" customHeight="1">
      <c r="A109" s="40"/>
      <c r="B109" s="41"/>
      <c r="C109" s="42"/>
      <c r="D109" s="42"/>
      <c r="E109" s="42"/>
      <c r="F109" s="42"/>
      <c r="G109" s="42"/>
      <c r="H109" s="42"/>
      <c r="I109" s="42"/>
      <c r="J109" s="42"/>
      <c r="K109" s="42"/>
      <c r="L109" s="65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</row>
    <row r="110" s="2" customFormat="1" ht="12" customHeight="1">
      <c r="A110" s="40"/>
      <c r="B110" s="41"/>
      <c r="C110" s="33" t="s">
        <v>16</v>
      </c>
      <c r="D110" s="42"/>
      <c r="E110" s="42"/>
      <c r="F110" s="42"/>
      <c r="G110" s="42"/>
      <c r="H110" s="42"/>
      <c r="I110" s="42"/>
      <c r="J110" s="42"/>
      <c r="K110" s="42"/>
      <c r="L110" s="65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</row>
    <row r="111" s="2" customFormat="1" ht="16.5" customHeight="1">
      <c r="A111" s="40"/>
      <c r="B111" s="41"/>
      <c r="C111" s="42"/>
      <c r="D111" s="42"/>
      <c r="E111" s="186" t="str">
        <f>E7</f>
        <v>SPORTOVNÍ HALA _ SLEZSKÁ OSTRAVA</v>
      </c>
      <c r="F111" s="33"/>
      <c r="G111" s="33"/>
      <c r="H111" s="33"/>
      <c r="I111" s="42"/>
      <c r="J111" s="42"/>
      <c r="K111" s="42"/>
      <c r="L111" s="65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</row>
    <row r="112" s="1" customFormat="1" ht="12" customHeight="1">
      <c r="B112" s="22"/>
      <c r="C112" s="33" t="s">
        <v>160</v>
      </c>
      <c r="D112" s="23"/>
      <c r="E112" s="23"/>
      <c r="F112" s="23"/>
      <c r="G112" s="23"/>
      <c r="H112" s="23"/>
      <c r="I112" s="23"/>
      <c r="J112" s="23"/>
      <c r="K112" s="23"/>
      <c r="L112" s="21"/>
    </row>
    <row r="113" s="1" customFormat="1" ht="16.5" customHeight="1">
      <c r="B113" s="22"/>
      <c r="C113" s="23"/>
      <c r="D113" s="23"/>
      <c r="E113" s="186" t="s">
        <v>319</v>
      </c>
      <c r="F113" s="23"/>
      <c r="G113" s="23"/>
      <c r="H113" s="23"/>
      <c r="I113" s="23"/>
      <c r="J113" s="23"/>
      <c r="K113" s="23"/>
      <c r="L113" s="21"/>
    </row>
    <row r="114" s="1" customFormat="1" ht="12" customHeight="1">
      <c r="B114" s="22"/>
      <c r="C114" s="33" t="s">
        <v>320</v>
      </c>
      <c r="D114" s="23"/>
      <c r="E114" s="23"/>
      <c r="F114" s="23"/>
      <c r="G114" s="23"/>
      <c r="H114" s="23"/>
      <c r="I114" s="23"/>
      <c r="J114" s="23"/>
      <c r="K114" s="23"/>
      <c r="L114" s="21"/>
    </row>
    <row r="115" s="2" customFormat="1" ht="16.5" customHeight="1">
      <c r="A115" s="40"/>
      <c r="B115" s="41"/>
      <c r="C115" s="42"/>
      <c r="D115" s="42"/>
      <c r="E115" s="309" t="s">
        <v>1819</v>
      </c>
      <c r="F115" s="42"/>
      <c r="G115" s="42"/>
      <c r="H115" s="42"/>
      <c r="I115" s="42"/>
      <c r="J115" s="42"/>
      <c r="K115" s="42"/>
      <c r="L115" s="65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</row>
    <row r="116" s="2" customFormat="1" ht="12" customHeight="1">
      <c r="A116" s="40"/>
      <c r="B116" s="41"/>
      <c r="C116" s="33" t="s">
        <v>1820</v>
      </c>
      <c r="D116" s="42"/>
      <c r="E116" s="42"/>
      <c r="F116" s="42"/>
      <c r="G116" s="42"/>
      <c r="H116" s="42"/>
      <c r="I116" s="42"/>
      <c r="J116" s="42"/>
      <c r="K116" s="42"/>
      <c r="L116" s="65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</row>
    <row r="117" s="2" customFormat="1" ht="16.5" customHeight="1">
      <c r="A117" s="40"/>
      <c r="B117" s="41"/>
      <c r="C117" s="42"/>
      <c r="D117" s="42"/>
      <c r="E117" s="78" t="str">
        <f>E13</f>
        <v xml:space="preserve">D.1.4.4 - Silnoproudá elektrotechnika </v>
      </c>
      <c r="F117" s="42"/>
      <c r="G117" s="42"/>
      <c r="H117" s="42"/>
      <c r="I117" s="42"/>
      <c r="J117" s="42"/>
      <c r="K117" s="42"/>
      <c r="L117" s="65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</row>
    <row r="118" s="2" customFormat="1" ht="6.96" customHeight="1">
      <c r="A118" s="40"/>
      <c r="B118" s="41"/>
      <c r="C118" s="42"/>
      <c r="D118" s="42"/>
      <c r="E118" s="42"/>
      <c r="F118" s="42"/>
      <c r="G118" s="42"/>
      <c r="H118" s="42"/>
      <c r="I118" s="42"/>
      <c r="J118" s="42"/>
      <c r="K118" s="42"/>
      <c r="L118" s="65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</row>
    <row r="119" s="2" customFormat="1" ht="12" customHeight="1">
      <c r="A119" s="40"/>
      <c r="B119" s="41"/>
      <c r="C119" s="33" t="s">
        <v>22</v>
      </c>
      <c r="D119" s="42"/>
      <c r="E119" s="42"/>
      <c r="F119" s="28" t="str">
        <f>F16</f>
        <v>Slezská Ostrava</v>
      </c>
      <c r="G119" s="42"/>
      <c r="H119" s="42"/>
      <c r="I119" s="33" t="s">
        <v>24</v>
      </c>
      <c r="J119" s="81" t="str">
        <f>IF(J16="","",J16)</f>
        <v>13. 3. 2020</v>
      </c>
      <c r="K119" s="42"/>
      <c r="L119" s="65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</row>
    <row r="120" s="2" customFormat="1" ht="6.96" customHeight="1">
      <c r="A120" s="40"/>
      <c r="B120" s="41"/>
      <c r="C120" s="42"/>
      <c r="D120" s="42"/>
      <c r="E120" s="42"/>
      <c r="F120" s="42"/>
      <c r="G120" s="42"/>
      <c r="H120" s="42"/>
      <c r="I120" s="42"/>
      <c r="J120" s="42"/>
      <c r="K120" s="42"/>
      <c r="L120" s="65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</row>
    <row r="121" s="2" customFormat="1" ht="15.15" customHeight="1">
      <c r="A121" s="40"/>
      <c r="B121" s="41"/>
      <c r="C121" s="33" t="s">
        <v>30</v>
      </c>
      <c r="D121" s="42"/>
      <c r="E121" s="42"/>
      <c r="F121" s="28" t="str">
        <f>E19</f>
        <v>Statutární město Ostrava</v>
      </c>
      <c r="G121" s="42"/>
      <c r="H121" s="42"/>
      <c r="I121" s="33" t="s">
        <v>36</v>
      </c>
      <c r="J121" s="38" t="str">
        <f>E25</f>
        <v>PPS Kania, s.r.o</v>
      </c>
      <c r="K121" s="42"/>
      <c r="L121" s="65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</row>
    <row r="122" s="2" customFormat="1" ht="15.15" customHeight="1">
      <c r="A122" s="40"/>
      <c r="B122" s="41"/>
      <c r="C122" s="33" t="s">
        <v>34</v>
      </c>
      <c r="D122" s="42"/>
      <c r="E122" s="42"/>
      <c r="F122" s="28" t="str">
        <f>IF(E22="","",E22)</f>
        <v>Vyplň údaj</v>
      </c>
      <c r="G122" s="42"/>
      <c r="H122" s="42"/>
      <c r="I122" s="33" t="s">
        <v>39</v>
      </c>
      <c r="J122" s="38" t="str">
        <f>E28</f>
        <v xml:space="preserve"> </v>
      </c>
      <c r="K122" s="42"/>
      <c r="L122" s="65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</row>
    <row r="123" s="2" customFormat="1" ht="10.32" customHeight="1">
      <c r="A123" s="40"/>
      <c r="B123" s="41"/>
      <c r="C123" s="42"/>
      <c r="D123" s="42"/>
      <c r="E123" s="42"/>
      <c r="F123" s="42"/>
      <c r="G123" s="42"/>
      <c r="H123" s="42"/>
      <c r="I123" s="42"/>
      <c r="J123" s="42"/>
      <c r="K123" s="42"/>
      <c r="L123" s="65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</row>
    <row r="124" s="11" customFormat="1" ht="29.28" customHeight="1">
      <c r="A124" s="202"/>
      <c r="B124" s="203"/>
      <c r="C124" s="204" t="s">
        <v>175</v>
      </c>
      <c r="D124" s="205" t="s">
        <v>68</v>
      </c>
      <c r="E124" s="205" t="s">
        <v>64</v>
      </c>
      <c r="F124" s="205" t="s">
        <v>65</v>
      </c>
      <c r="G124" s="205" t="s">
        <v>176</v>
      </c>
      <c r="H124" s="205" t="s">
        <v>177</v>
      </c>
      <c r="I124" s="205" t="s">
        <v>178</v>
      </c>
      <c r="J124" s="205" t="s">
        <v>164</v>
      </c>
      <c r="K124" s="206" t="s">
        <v>179</v>
      </c>
      <c r="L124" s="207"/>
      <c r="M124" s="102" t="s">
        <v>1</v>
      </c>
      <c r="N124" s="103" t="s">
        <v>47</v>
      </c>
      <c r="O124" s="103" t="s">
        <v>180</v>
      </c>
      <c r="P124" s="103" t="s">
        <v>181</v>
      </c>
      <c r="Q124" s="103" t="s">
        <v>182</v>
      </c>
      <c r="R124" s="103" t="s">
        <v>183</v>
      </c>
      <c r="S124" s="103" t="s">
        <v>184</v>
      </c>
      <c r="T124" s="104" t="s">
        <v>185</v>
      </c>
      <c r="U124" s="202"/>
      <c r="V124" s="202"/>
      <c r="W124" s="202"/>
      <c r="X124" s="202"/>
      <c r="Y124" s="202"/>
      <c r="Z124" s="202"/>
      <c r="AA124" s="202"/>
      <c r="AB124" s="202"/>
      <c r="AC124" s="202"/>
      <c r="AD124" s="202"/>
      <c r="AE124" s="202"/>
    </row>
    <row r="125" s="2" customFormat="1" ht="22.8" customHeight="1">
      <c r="A125" s="40"/>
      <c r="B125" s="41"/>
      <c r="C125" s="109" t="s">
        <v>186</v>
      </c>
      <c r="D125" s="42"/>
      <c r="E125" s="42"/>
      <c r="F125" s="42"/>
      <c r="G125" s="42"/>
      <c r="H125" s="42"/>
      <c r="I125" s="42"/>
      <c r="J125" s="208">
        <f>BK125</f>
        <v>0</v>
      </c>
      <c r="K125" s="42"/>
      <c r="L125" s="46"/>
      <c r="M125" s="105"/>
      <c r="N125" s="209"/>
      <c r="O125" s="106"/>
      <c r="P125" s="210">
        <f>P126</f>
        <v>0</v>
      </c>
      <c r="Q125" s="106"/>
      <c r="R125" s="210">
        <f>R126</f>
        <v>0</v>
      </c>
      <c r="S125" s="106"/>
      <c r="T125" s="211">
        <f>T126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8" t="s">
        <v>82</v>
      </c>
      <c r="AU125" s="18" t="s">
        <v>166</v>
      </c>
      <c r="BK125" s="212">
        <f>BK126</f>
        <v>0</v>
      </c>
    </row>
    <row r="126" s="12" customFormat="1" ht="25.92" customHeight="1">
      <c r="A126" s="12"/>
      <c r="B126" s="213"/>
      <c r="C126" s="214"/>
      <c r="D126" s="215" t="s">
        <v>82</v>
      </c>
      <c r="E126" s="216" t="s">
        <v>1702</v>
      </c>
      <c r="F126" s="216" t="s">
        <v>105</v>
      </c>
      <c r="G126" s="214"/>
      <c r="H126" s="214"/>
      <c r="I126" s="217"/>
      <c r="J126" s="218">
        <f>BK126</f>
        <v>0</v>
      </c>
      <c r="K126" s="214"/>
      <c r="L126" s="219"/>
      <c r="M126" s="220"/>
      <c r="N126" s="221"/>
      <c r="O126" s="221"/>
      <c r="P126" s="222">
        <f>P127</f>
        <v>0</v>
      </c>
      <c r="Q126" s="221"/>
      <c r="R126" s="222">
        <f>R127</f>
        <v>0</v>
      </c>
      <c r="S126" s="221"/>
      <c r="T126" s="223">
        <f>T127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4" t="s">
        <v>211</v>
      </c>
      <c r="AT126" s="225" t="s">
        <v>82</v>
      </c>
      <c r="AU126" s="225" t="s">
        <v>83</v>
      </c>
      <c r="AY126" s="224" t="s">
        <v>189</v>
      </c>
      <c r="BK126" s="226">
        <f>BK127</f>
        <v>0</v>
      </c>
    </row>
    <row r="127" s="2" customFormat="1" ht="16.5" customHeight="1">
      <c r="A127" s="40"/>
      <c r="B127" s="41"/>
      <c r="C127" s="229" t="s">
        <v>91</v>
      </c>
      <c r="D127" s="229" t="s">
        <v>192</v>
      </c>
      <c r="E127" s="230" t="s">
        <v>1823</v>
      </c>
      <c r="F127" s="231" t="s">
        <v>1833</v>
      </c>
      <c r="G127" s="232" t="s">
        <v>195</v>
      </c>
      <c r="H127" s="233">
        <v>1</v>
      </c>
      <c r="I127" s="234"/>
      <c r="J127" s="235">
        <f>ROUND(I127*H127,2)</f>
        <v>0</v>
      </c>
      <c r="K127" s="231" t="s">
        <v>1</v>
      </c>
      <c r="L127" s="46"/>
      <c r="M127" s="261" t="s">
        <v>1</v>
      </c>
      <c r="N127" s="262" t="s">
        <v>48</v>
      </c>
      <c r="O127" s="249"/>
      <c r="P127" s="263">
        <f>O127*H127</f>
        <v>0</v>
      </c>
      <c r="Q127" s="263">
        <v>0</v>
      </c>
      <c r="R127" s="263">
        <f>Q127*H127</f>
        <v>0</v>
      </c>
      <c r="S127" s="263">
        <v>0</v>
      </c>
      <c r="T127" s="264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40" t="s">
        <v>1707</v>
      </c>
      <c r="AT127" s="240" t="s">
        <v>192</v>
      </c>
      <c r="AU127" s="240" t="s">
        <v>91</v>
      </c>
      <c r="AY127" s="18" t="s">
        <v>189</v>
      </c>
      <c r="BE127" s="241">
        <f>IF(N127="základní",J127,0)</f>
        <v>0</v>
      </c>
      <c r="BF127" s="241">
        <f>IF(N127="snížená",J127,0)</f>
        <v>0</v>
      </c>
      <c r="BG127" s="241">
        <f>IF(N127="zákl. přenesená",J127,0)</f>
        <v>0</v>
      </c>
      <c r="BH127" s="241">
        <f>IF(N127="sníž. přenesená",J127,0)</f>
        <v>0</v>
      </c>
      <c r="BI127" s="241">
        <f>IF(N127="nulová",J127,0)</f>
        <v>0</v>
      </c>
      <c r="BJ127" s="18" t="s">
        <v>91</v>
      </c>
      <c r="BK127" s="241">
        <f>ROUND(I127*H127,2)</f>
        <v>0</v>
      </c>
      <c r="BL127" s="18" t="s">
        <v>1707</v>
      </c>
      <c r="BM127" s="240" t="s">
        <v>1834</v>
      </c>
    </row>
    <row r="128" s="2" customFormat="1" ht="6.96" customHeight="1">
      <c r="A128" s="40"/>
      <c r="B128" s="68"/>
      <c r="C128" s="69"/>
      <c r="D128" s="69"/>
      <c r="E128" s="69"/>
      <c r="F128" s="69"/>
      <c r="G128" s="69"/>
      <c r="H128" s="69"/>
      <c r="I128" s="69"/>
      <c r="J128" s="69"/>
      <c r="K128" s="69"/>
      <c r="L128" s="46"/>
      <c r="M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</row>
  </sheetData>
  <sheetProtection sheet="1" autoFilter="0" formatColumns="0" formatRows="0" objects="1" scenarios="1" spinCount="100000" saltValue="wXlIXDd2b5cxYB9M+yTdCKIJ5DS6K9OTPyqQcSeBfVFq0mgjxeolZj+8iGv/gZFQIxaWEm6FC0FKggkEsw1xdg==" hashValue="Fr50JV8Faq5X08nkw03eAfBE5Oh5kWhFIhMaBqNtLK+H7qirVeAwvUY/9PX4cUHYQE5mtY+7HFOaGQoe9VmTbg==" algorithmName="SHA-512" password="E785"/>
  <autoFilter ref="C124:K127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11:H111"/>
    <mergeCell ref="E115:H115"/>
    <mergeCell ref="E113:H113"/>
    <mergeCell ref="E117:H117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122</v>
      </c>
    </row>
    <row r="3" s="1" customFormat="1" ht="6.96" customHeight="1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21"/>
      <c r="AT3" s="18" t="s">
        <v>93</v>
      </c>
    </row>
    <row r="4" s="1" customFormat="1" ht="24.96" customHeight="1">
      <c r="B4" s="21"/>
      <c r="D4" s="151" t="s">
        <v>159</v>
      </c>
      <c r="L4" s="21"/>
      <c r="M4" s="15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3" t="s">
        <v>16</v>
      </c>
      <c r="L6" s="21"/>
    </row>
    <row r="7" s="1" customFormat="1" ht="16.5" customHeight="1">
      <c r="B7" s="21"/>
      <c r="E7" s="154" t="str">
        <f>'Rekapitulace stavby'!K6</f>
        <v>SPORTOVNÍ HALA _ SLEZSKÁ OSTRAVA</v>
      </c>
      <c r="F7" s="153"/>
      <c r="G7" s="153"/>
      <c r="H7" s="153"/>
      <c r="L7" s="21"/>
    </row>
    <row r="8">
      <c r="B8" s="21"/>
      <c r="D8" s="153" t="s">
        <v>160</v>
      </c>
      <c r="L8" s="21"/>
    </row>
    <row r="9" s="1" customFormat="1" ht="16.5" customHeight="1">
      <c r="B9" s="21"/>
      <c r="E9" s="154" t="s">
        <v>319</v>
      </c>
      <c r="F9" s="1"/>
      <c r="G9" s="1"/>
      <c r="H9" s="1"/>
      <c r="L9" s="21"/>
    </row>
    <row r="10" s="1" customFormat="1" ht="12" customHeight="1">
      <c r="B10" s="21"/>
      <c r="D10" s="153" t="s">
        <v>320</v>
      </c>
      <c r="L10" s="21"/>
    </row>
    <row r="11" s="2" customFormat="1" ht="16.5" customHeight="1">
      <c r="A11" s="40"/>
      <c r="B11" s="46"/>
      <c r="C11" s="40"/>
      <c r="D11" s="40"/>
      <c r="E11" s="165" t="s">
        <v>1819</v>
      </c>
      <c r="F11" s="40"/>
      <c r="G11" s="40"/>
      <c r="H11" s="40"/>
      <c r="I11" s="40"/>
      <c r="J11" s="40"/>
      <c r="K11" s="40"/>
      <c r="L11" s="65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53" t="s">
        <v>1820</v>
      </c>
      <c r="E12" s="40"/>
      <c r="F12" s="40"/>
      <c r="G12" s="40"/>
      <c r="H12" s="40"/>
      <c r="I12" s="40"/>
      <c r="J12" s="40"/>
      <c r="K12" s="40"/>
      <c r="L12" s="65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6.5" customHeight="1">
      <c r="A13" s="40"/>
      <c r="B13" s="46"/>
      <c r="C13" s="40"/>
      <c r="D13" s="40"/>
      <c r="E13" s="155" t="s">
        <v>1835</v>
      </c>
      <c r="F13" s="40"/>
      <c r="G13" s="40"/>
      <c r="H13" s="40"/>
      <c r="I13" s="40"/>
      <c r="J13" s="40"/>
      <c r="K13" s="40"/>
      <c r="L13" s="65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>
      <c r="A14" s="40"/>
      <c r="B14" s="46"/>
      <c r="C14" s="40"/>
      <c r="D14" s="40"/>
      <c r="E14" s="40"/>
      <c r="F14" s="40"/>
      <c r="G14" s="40"/>
      <c r="H14" s="40"/>
      <c r="I14" s="40"/>
      <c r="J14" s="40"/>
      <c r="K14" s="40"/>
      <c r="L14" s="65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2" customHeight="1">
      <c r="A15" s="40"/>
      <c r="B15" s="46"/>
      <c r="C15" s="40"/>
      <c r="D15" s="153" t="s">
        <v>18</v>
      </c>
      <c r="E15" s="40"/>
      <c r="F15" s="143" t="s">
        <v>19</v>
      </c>
      <c r="G15" s="40"/>
      <c r="H15" s="40"/>
      <c r="I15" s="153" t="s">
        <v>20</v>
      </c>
      <c r="J15" s="143" t="s">
        <v>1</v>
      </c>
      <c r="K15" s="40"/>
      <c r="L15" s="65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53" t="s">
        <v>22</v>
      </c>
      <c r="E16" s="40"/>
      <c r="F16" s="143" t="s">
        <v>23</v>
      </c>
      <c r="G16" s="40"/>
      <c r="H16" s="40"/>
      <c r="I16" s="153" t="s">
        <v>24</v>
      </c>
      <c r="J16" s="156" t="str">
        <f>'Rekapitulace stavby'!AN8</f>
        <v>13. 3. 2020</v>
      </c>
      <c r="K16" s="40"/>
      <c r="L16" s="65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0.8" customHeight="1">
      <c r="A17" s="40"/>
      <c r="B17" s="46"/>
      <c r="C17" s="40"/>
      <c r="D17" s="40"/>
      <c r="E17" s="40"/>
      <c r="F17" s="40"/>
      <c r="G17" s="40"/>
      <c r="H17" s="40"/>
      <c r="I17" s="40"/>
      <c r="J17" s="40"/>
      <c r="K17" s="40"/>
      <c r="L17" s="65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2" customHeight="1">
      <c r="A18" s="40"/>
      <c r="B18" s="46"/>
      <c r="C18" s="40"/>
      <c r="D18" s="153" t="s">
        <v>30</v>
      </c>
      <c r="E18" s="40"/>
      <c r="F18" s="40"/>
      <c r="G18" s="40"/>
      <c r="H18" s="40"/>
      <c r="I18" s="153" t="s">
        <v>31</v>
      </c>
      <c r="J18" s="143" t="s">
        <v>1</v>
      </c>
      <c r="K18" s="40"/>
      <c r="L18" s="65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8" customHeight="1">
      <c r="A19" s="40"/>
      <c r="B19" s="46"/>
      <c r="C19" s="40"/>
      <c r="D19" s="40"/>
      <c r="E19" s="143" t="s">
        <v>32</v>
      </c>
      <c r="F19" s="40"/>
      <c r="G19" s="40"/>
      <c r="H19" s="40"/>
      <c r="I19" s="153" t="s">
        <v>33</v>
      </c>
      <c r="J19" s="143" t="s">
        <v>1</v>
      </c>
      <c r="K19" s="40"/>
      <c r="L19" s="65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6.96" customHeight="1">
      <c r="A20" s="40"/>
      <c r="B20" s="46"/>
      <c r="C20" s="40"/>
      <c r="D20" s="40"/>
      <c r="E20" s="40"/>
      <c r="F20" s="40"/>
      <c r="G20" s="40"/>
      <c r="H20" s="40"/>
      <c r="I20" s="40"/>
      <c r="J20" s="40"/>
      <c r="K20" s="40"/>
      <c r="L20" s="65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2" customHeight="1">
      <c r="A21" s="40"/>
      <c r="B21" s="46"/>
      <c r="C21" s="40"/>
      <c r="D21" s="153" t="s">
        <v>34</v>
      </c>
      <c r="E21" s="40"/>
      <c r="F21" s="40"/>
      <c r="G21" s="40"/>
      <c r="H21" s="40"/>
      <c r="I21" s="153" t="s">
        <v>31</v>
      </c>
      <c r="J21" s="34" t="str">
        <f>'Rekapitulace stavby'!AN13</f>
        <v>Vyplň údaj</v>
      </c>
      <c r="K21" s="40"/>
      <c r="L21" s="65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8" customHeight="1">
      <c r="A22" s="40"/>
      <c r="B22" s="46"/>
      <c r="C22" s="40"/>
      <c r="D22" s="40"/>
      <c r="E22" s="34" t="str">
        <f>'Rekapitulace stavby'!E14</f>
        <v>Vyplň údaj</v>
      </c>
      <c r="F22" s="143"/>
      <c r="G22" s="143"/>
      <c r="H22" s="143"/>
      <c r="I22" s="153" t="s">
        <v>33</v>
      </c>
      <c r="J22" s="34" t="str">
        <f>'Rekapitulace stavby'!AN14</f>
        <v>Vyplň údaj</v>
      </c>
      <c r="K22" s="40"/>
      <c r="L22" s="65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6.96" customHeight="1">
      <c r="A23" s="40"/>
      <c r="B23" s="46"/>
      <c r="C23" s="40"/>
      <c r="D23" s="40"/>
      <c r="E23" s="40"/>
      <c r="F23" s="40"/>
      <c r="G23" s="40"/>
      <c r="H23" s="40"/>
      <c r="I23" s="40"/>
      <c r="J23" s="40"/>
      <c r="K23" s="40"/>
      <c r="L23" s="65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2" customHeight="1">
      <c r="A24" s="40"/>
      <c r="B24" s="46"/>
      <c r="C24" s="40"/>
      <c r="D24" s="153" t="s">
        <v>36</v>
      </c>
      <c r="E24" s="40"/>
      <c r="F24" s="40"/>
      <c r="G24" s="40"/>
      <c r="H24" s="40"/>
      <c r="I24" s="153" t="s">
        <v>31</v>
      </c>
      <c r="J24" s="143" t="s">
        <v>1</v>
      </c>
      <c r="K24" s="40"/>
      <c r="L24" s="65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8" customHeight="1">
      <c r="A25" s="40"/>
      <c r="B25" s="46"/>
      <c r="C25" s="40"/>
      <c r="D25" s="40"/>
      <c r="E25" s="143" t="s">
        <v>37</v>
      </c>
      <c r="F25" s="40"/>
      <c r="G25" s="40"/>
      <c r="H25" s="40"/>
      <c r="I25" s="153" t="s">
        <v>33</v>
      </c>
      <c r="J25" s="143" t="s">
        <v>1</v>
      </c>
      <c r="K25" s="40"/>
      <c r="L25" s="65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6.96" customHeight="1">
      <c r="A26" s="40"/>
      <c r="B26" s="46"/>
      <c r="C26" s="40"/>
      <c r="D26" s="40"/>
      <c r="E26" s="40"/>
      <c r="F26" s="40"/>
      <c r="G26" s="40"/>
      <c r="H26" s="40"/>
      <c r="I26" s="40"/>
      <c r="J26" s="40"/>
      <c r="K26" s="40"/>
      <c r="L26" s="65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12" customHeight="1">
      <c r="A27" s="40"/>
      <c r="B27" s="46"/>
      <c r="C27" s="40"/>
      <c r="D27" s="153" t="s">
        <v>39</v>
      </c>
      <c r="E27" s="40"/>
      <c r="F27" s="40"/>
      <c r="G27" s="40"/>
      <c r="H27" s="40"/>
      <c r="I27" s="153" t="s">
        <v>31</v>
      </c>
      <c r="J27" s="143" t="str">
        <f>IF('Rekapitulace stavby'!AN19="","",'Rekapitulace stavby'!AN19)</f>
        <v/>
      </c>
      <c r="K27" s="40"/>
      <c r="L27" s="65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8" customHeight="1">
      <c r="A28" s="40"/>
      <c r="B28" s="46"/>
      <c r="C28" s="40"/>
      <c r="D28" s="40"/>
      <c r="E28" s="143" t="str">
        <f>IF('Rekapitulace stavby'!E20="","",'Rekapitulace stavby'!E20)</f>
        <v xml:space="preserve"> </v>
      </c>
      <c r="F28" s="40"/>
      <c r="G28" s="40"/>
      <c r="H28" s="40"/>
      <c r="I28" s="153" t="s">
        <v>33</v>
      </c>
      <c r="J28" s="143" t="str">
        <f>IF('Rekapitulace stavby'!AN20="","",'Rekapitulace stavby'!AN20)</f>
        <v/>
      </c>
      <c r="K28" s="40"/>
      <c r="L28" s="65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40"/>
      <c r="E29" s="40"/>
      <c r="F29" s="40"/>
      <c r="G29" s="40"/>
      <c r="H29" s="40"/>
      <c r="I29" s="40"/>
      <c r="J29" s="40"/>
      <c r="K29" s="40"/>
      <c r="L29" s="65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12" customHeight="1">
      <c r="A30" s="40"/>
      <c r="B30" s="46"/>
      <c r="C30" s="40"/>
      <c r="D30" s="153" t="s">
        <v>41</v>
      </c>
      <c r="E30" s="40"/>
      <c r="F30" s="40"/>
      <c r="G30" s="40"/>
      <c r="H30" s="40"/>
      <c r="I30" s="40"/>
      <c r="J30" s="40"/>
      <c r="K30" s="40"/>
      <c r="L30" s="65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8" customFormat="1" ht="71.25" customHeight="1">
      <c r="A31" s="157"/>
      <c r="B31" s="158"/>
      <c r="C31" s="157"/>
      <c r="D31" s="157"/>
      <c r="E31" s="159" t="s">
        <v>42</v>
      </c>
      <c r="F31" s="159"/>
      <c r="G31" s="159"/>
      <c r="H31" s="159"/>
      <c r="I31" s="157"/>
      <c r="J31" s="157"/>
      <c r="K31" s="157"/>
      <c r="L31" s="160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</row>
    <row r="32" s="2" customFormat="1" ht="6.96" customHeight="1">
      <c r="A32" s="40"/>
      <c r="B32" s="46"/>
      <c r="C32" s="40"/>
      <c r="D32" s="40"/>
      <c r="E32" s="40"/>
      <c r="F32" s="40"/>
      <c r="G32" s="40"/>
      <c r="H32" s="40"/>
      <c r="I32" s="40"/>
      <c r="J32" s="40"/>
      <c r="K32" s="40"/>
      <c r="L32" s="65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61"/>
      <c r="E33" s="161"/>
      <c r="F33" s="161"/>
      <c r="G33" s="161"/>
      <c r="H33" s="161"/>
      <c r="I33" s="161"/>
      <c r="J33" s="161"/>
      <c r="K33" s="161"/>
      <c r="L33" s="65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25.44" customHeight="1">
      <c r="A34" s="40"/>
      <c r="B34" s="46"/>
      <c r="C34" s="40"/>
      <c r="D34" s="162" t="s">
        <v>43</v>
      </c>
      <c r="E34" s="40"/>
      <c r="F34" s="40"/>
      <c r="G34" s="40"/>
      <c r="H34" s="40"/>
      <c r="I34" s="40"/>
      <c r="J34" s="163">
        <f>ROUND(J125, 2)</f>
        <v>0</v>
      </c>
      <c r="K34" s="40"/>
      <c r="L34" s="65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6.96" customHeight="1">
      <c r="A35" s="40"/>
      <c r="B35" s="46"/>
      <c r="C35" s="40"/>
      <c r="D35" s="161"/>
      <c r="E35" s="161"/>
      <c r="F35" s="161"/>
      <c r="G35" s="161"/>
      <c r="H35" s="161"/>
      <c r="I35" s="161"/>
      <c r="J35" s="161"/>
      <c r="K35" s="161"/>
      <c r="L35" s="65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40"/>
      <c r="F36" s="164" t="s">
        <v>45</v>
      </c>
      <c r="G36" s="40"/>
      <c r="H36" s="40"/>
      <c r="I36" s="164" t="s">
        <v>44</v>
      </c>
      <c r="J36" s="164" t="s">
        <v>46</v>
      </c>
      <c r="K36" s="40"/>
      <c r="L36" s="65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s="2" customFormat="1" ht="14.4" customHeight="1">
      <c r="A37" s="40"/>
      <c r="B37" s="46"/>
      <c r="C37" s="40"/>
      <c r="D37" s="165" t="s">
        <v>47</v>
      </c>
      <c r="E37" s="153" t="s">
        <v>48</v>
      </c>
      <c r="F37" s="166">
        <f>ROUND((SUM(BE125:BE127)),  2)</f>
        <v>0</v>
      </c>
      <c r="G37" s="40"/>
      <c r="H37" s="40"/>
      <c r="I37" s="167">
        <v>0.20999999999999999</v>
      </c>
      <c r="J37" s="166">
        <f>ROUND(((SUM(BE125:BE127))*I37),  2)</f>
        <v>0</v>
      </c>
      <c r="K37" s="40"/>
      <c r="L37" s="65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14.4" customHeight="1">
      <c r="A38" s="40"/>
      <c r="B38" s="46"/>
      <c r="C38" s="40"/>
      <c r="D38" s="40"/>
      <c r="E38" s="153" t="s">
        <v>49</v>
      </c>
      <c r="F38" s="166">
        <f>ROUND((SUM(BF125:BF127)),  2)</f>
        <v>0</v>
      </c>
      <c r="G38" s="40"/>
      <c r="H38" s="40"/>
      <c r="I38" s="167">
        <v>0.14999999999999999</v>
      </c>
      <c r="J38" s="166">
        <f>ROUND(((SUM(BF125:BF127))*I38),  2)</f>
        <v>0</v>
      </c>
      <c r="K38" s="40"/>
      <c r="L38" s="65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53" t="s">
        <v>50</v>
      </c>
      <c r="F39" s="166">
        <f>ROUND((SUM(BG125:BG127)),  2)</f>
        <v>0</v>
      </c>
      <c r="G39" s="40"/>
      <c r="H39" s="40"/>
      <c r="I39" s="167">
        <v>0.20999999999999999</v>
      </c>
      <c r="J39" s="166">
        <f>0</f>
        <v>0</v>
      </c>
      <c r="K39" s="40"/>
      <c r="L39" s="65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hidden="1" s="2" customFormat="1" ht="14.4" customHeight="1">
      <c r="A40" s="40"/>
      <c r="B40" s="46"/>
      <c r="C40" s="40"/>
      <c r="D40" s="40"/>
      <c r="E40" s="153" t="s">
        <v>51</v>
      </c>
      <c r="F40" s="166">
        <f>ROUND((SUM(BH125:BH127)),  2)</f>
        <v>0</v>
      </c>
      <c r="G40" s="40"/>
      <c r="H40" s="40"/>
      <c r="I40" s="167">
        <v>0.14999999999999999</v>
      </c>
      <c r="J40" s="166">
        <f>0</f>
        <v>0</v>
      </c>
      <c r="K40" s="40"/>
      <c r="L40" s="65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hidden="1" s="2" customFormat="1" ht="14.4" customHeight="1">
      <c r="A41" s="40"/>
      <c r="B41" s="46"/>
      <c r="C41" s="40"/>
      <c r="D41" s="40"/>
      <c r="E41" s="153" t="s">
        <v>52</v>
      </c>
      <c r="F41" s="166">
        <f>ROUND((SUM(BI125:BI127)),  2)</f>
        <v>0</v>
      </c>
      <c r="G41" s="40"/>
      <c r="H41" s="40"/>
      <c r="I41" s="167">
        <v>0</v>
      </c>
      <c r="J41" s="166">
        <f>0</f>
        <v>0</v>
      </c>
      <c r="K41" s="40"/>
      <c r="L41" s="65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6.96" customHeight="1">
      <c r="A42" s="40"/>
      <c r="B42" s="46"/>
      <c r="C42" s="40"/>
      <c r="D42" s="40"/>
      <c r="E42" s="40"/>
      <c r="F42" s="40"/>
      <c r="G42" s="40"/>
      <c r="H42" s="40"/>
      <c r="I42" s="40"/>
      <c r="J42" s="40"/>
      <c r="K42" s="40"/>
      <c r="L42" s="65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3" s="2" customFormat="1" ht="25.44" customHeight="1">
      <c r="A43" s="40"/>
      <c r="B43" s="46"/>
      <c r="C43" s="168"/>
      <c r="D43" s="169" t="s">
        <v>53</v>
      </c>
      <c r="E43" s="170"/>
      <c r="F43" s="170"/>
      <c r="G43" s="171" t="s">
        <v>54</v>
      </c>
      <c r="H43" s="172" t="s">
        <v>55</v>
      </c>
      <c r="I43" s="170"/>
      <c r="J43" s="173">
        <f>SUM(J34:J41)</f>
        <v>0</v>
      </c>
      <c r="K43" s="174"/>
      <c r="L43" s="65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</row>
    <row r="44" s="2" customFormat="1" ht="14.4" customHeight="1">
      <c r="A44" s="40"/>
      <c r="B44" s="46"/>
      <c r="C44" s="40"/>
      <c r="D44" s="40"/>
      <c r="E44" s="40"/>
      <c r="F44" s="40"/>
      <c r="G44" s="40"/>
      <c r="H44" s="40"/>
      <c r="I44" s="40"/>
      <c r="J44" s="40"/>
      <c r="K44" s="40"/>
      <c r="L44" s="65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5"/>
      <c r="D50" s="175" t="s">
        <v>56</v>
      </c>
      <c r="E50" s="176"/>
      <c r="F50" s="176"/>
      <c r="G50" s="175" t="s">
        <v>57</v>
      </c>
      <c r="H50" s="176"/>
      <c r="I50" s="176"/>
      <c r="J50" s="176"/>
      <c r="K50" s="176"/>
      <c r="L50" s="65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40"/>
      <c r="B61" s="46"/>
      <c r="C61" s="40"/>
      <c r="D61" s="177" t="s">
        <v>58</v>
      </c>
      <c r="E61" s="178"/>
      <c r="F61" s="179" t="s">
        <v>59</v>
      </c>
      <c r="G61" s="177" t="s">
        <v>58</v>
      </c>
      <c r="H61" s="178"/>
      <c r="I61" s="178"/>
      <c r="J61" s="180" t="s">
        <v>59</v>
      </c>
      <c r="K61" s="178"/>
      <c r="L61" s="65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40"/>
      <c r="B65" s="46"/>
      <c r="C65" s="40"/>
      <c r="D65" s="175" t="s">
        <v>60</v>
      </c>
      <c r="E65" s="181"/>
      <c r="F65" s="181"/>
      <c r="G65" s="175" t="s">
        <v>61</v>
      </c>
      <c r="H65" s="181"/>
      <c r="I65" s="181"/>
      <c r="J65" s="181"/>
      <c r="K65" s="181"/>
      <c r="L65" s="65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40"/>
      <c r="B76" s="46"/>
      <c r="C76" s="40"/>
      <c r="D76" s="177" t="s">
        <v>58</v>
      </c>
      <c r="E76" s="178"/>
      <c r="F76" s="179" t="s">
        <v>59</v>
      </c>
      <c r="G76" s="177" t="s">
        <v>58</v>
      </c>
      <c r="H76" s="178"/>
      <c r="I76" s="178"/>
      <c r="J76" s="180" t="s">
        <v>59</v>
      </c>
      <c r="K76" s="178"/>
      <c r="L76" s="65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4.4" customHeight="1">
      <c r="A77" s="40"/>
      <c r="B77" s="182"/>
      <c r="C77" s="183"/>
      <c r="D77" s="183"/>
      <c r="E77" s="183"/>
      <c r="F77" s="183"/>
      <c r="G77" s="183"/>
      <c r="H77" s="183"/>
      <c r="I77" s="183"/>
      <c r="J77" s="183"/>
      <c r="K77" s="183"/>
      <c r="L77" s="65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81" s="2" customFormat="1" ht="6.96" customHeight="1">
      <c r="A81" s="40"/>
      <c r="B81" s="184"/>
      <c r="C81" s="185"/>
      <c r="D81" s="185"/>
      <c r="E81" s="185"/>
      <c r="F81" s="185"/>
      <c r="G81" s="185"/>
      <c r="H81" s="185"/>
      <c r="I81" s="185"/>
      <c r="J81" s="185"/>
      <c r="K81" s="185"/>
      <c r="L81" s="65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24.96" customHeight="1">
      <c r="A82" s="40"/>
      <c r="B82" s="41"/>
      <c r="C82" s="24" t="s">
        <v>162</v>
      </c>
      <c r="D82" s="42"/>
      <c r="E82" s="42"/>
      <c r="F82" s="42"/>
      <c r="G82" s="42"/>
      <c r="H82" s="42"/>
      <c r="I82" s="42"/>
      <c r="J82" s="42"/>
      <c r="K82" s="42"/>
      <c r="L82" s="65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65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3" t="s">
        <v>16</v>
      </c>
      <c r="D84" s="42"/>
      <c r="E84" s="42"/>
      <c r="F84" s="42"/>
      <c r="G84" s="42"/>
      <c r="H84" s="42"/>
      <c r="I84" s="42"/>
      <c r="J84" s="42"/>
      <c r="K84" s="42"/>
      <c r="L84" s="65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186" t="str">
        <f>E7</f>
        <v>SPORTOVNÍ HALA _ SLEZSKÁ OSTRAVA</v>
      </c>
      <c r="F85" s="33"/>
      <c r="G85" s="33"/>
      <c r="H85" s="33"/>
      <c r="I85" s="42"/>
      <c r="J85" s="42"/>
      <c r="K85" s="42"/>
      <c r="L85" s="65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1" customFormat="1" ht="12" customHeight="1">
      <c r="B86" s="22"/>
      <c r="C86" s="33" t="s">
        <v>160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1" customFormat="1" ht="16.5" customHeight="1">
      <c r="B87" s="22"/>
      <c r="C87" s="23"/>
      <c r="D87" s="23"/>
      <c r="E87" s="186" t="s">
        <v>319</v>
      </c>
      <c r="F87" s="23"/>
      <c r="G87" s="23"/>
      <c r="H87" s="23"/>
      <c r="I87" s="23"/>
      <c r="J87" s="23"/>
      <c r="K87" s="23"/>
      <c r="L87" s="21"/>
    </row>
    <row r="88" s="1" customFormat="1" ht="12" customHeight="1">
      <c r="B88" s="22"/>
      <c r="C88" s="33" t="s">
        <v>320</v>
      </c>
      <c r="D88" s="23"/>
      <c r="E88" s="23"/>
      <c r="F88" s="23"/>
      <c r="G88" s="23"/>
      <c r="H88" s="23"/>
      <c r="I88" s="23"/>
      <c r="J88" s="23"/>
      <c r="K88" s="23"/>
      <c r="L88" s="21"/>
    </row>
    <row r="89" s="2" customFormat="1" ht="16.5" customHeight="1">
      <c r="A89" s="40"/>
      <c r="B89" s="41"/>
      <c r="C89" s="42"/>
      <c r="D89" s="42"/>
      <c r="E89" s="309" t="s">
        <v>1819</v>
      </c>
      <c r="F89" s="42"/>
      <c r="G89" s="42"/>
      <c r="H89" s="42"/>
      <c r="I89" s="42"/>
      <c r="J89" s="42"/>
      <c r="K89" s="42"/>
      <c r="L89" s="65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2" customHeight="1">
      <c r="A90" s="40"/>
      <c r="B90" s="41"/>
      <c r="C90" s="33" t="s">
        <v>1820</v>
      </c>
      <c r="D90" s="42"/>
      <c r="E90" s="42"/>
      <c r="F90" s="42"/>
      <c r="G90" s="42"/>
      <c r="H90" s="42"/>
      <c r="I90" s="42"/>
      <c r="J90" s="42"/>
      <c r="K90" s="42"/>
      <c r="L90" s="65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6.5" customHeight="1">
      <c r="A91" s="40"/>
      <c r="B91" s="41"/>
      <c r="C91" s="42"/>
      <c r="D91" s="42"/>
      <c r="E91" s="78" t="str">
        <f>E13</f>
        <v xml:space="preserve">D.1.4.5 - Slaboproudá elektrotechnika </v>
      </c>
      <c r="F91" s="42"/>
      <c r="G91" s="42"/>
      <c r="H91" s="42"/>
      <c r="I91" s="42"/>
      <c r="J91" s="42"/>
      <c r="K91" s="42"/>
      <c r="L91" s="65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6.96" customHeight="1">
      <c r="A92" s="40"/>
      <c r="B92" s="41"/>
      <c r="C92" s="42"/>
      <c r="D92" s="42"/>
      <c r="E92" s="42"/>
      <c r="F92" s="42"/>
      <c r="G92" s="42"/>
      <c r="H92" s="42"/>
      <c r="I92" s="42"/>
      <c r="J92" s="42"/>
      <c r="K92" s="42"/>
      <c r="L92" s="65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2" customHeight="1">
      <c r="A93" s="40"/>
      <c r="B93" s="41"/>
      <c r="C93" s="33" t="s">
        <v>22</v>
      </c>
      <c r="D93" s="42"/>
      <c r="E93" s="42"/>
      <c r="F93" s="28" t="str">
        <f>F16</f>
        <v>Slezská Ostrava</v>
      </c>
      <c r="G93" s="42"/>
      <c r="H93" s="42"/>
      <c r="I93" s="33" t="s">
        <v>24</v>
      </c>
      <c r="J93" s="81" t="str">
        <f>IF(J16="","",J16)</f>
        <v>13. 3. 2020</v>
      </c>
      <c r="K93" s="42"/>
      <c r="L93" s="65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6.96" customHeight="1">
      <c r="A94" s="40"/>
      <c r="B94" s="41"/>
      <c r="C94" s="42"/>
      <c r="D94" s="42"/>
      <c r="E94" s="42"/>
      <c r="F94" s="42"/>
      <c r="G94" s="42"/>
      <c r="H94" s="42"/>
      <c r="I94" s="42"/>
      <c r="J94" s="42"/>
      <c r="K94" s="42"/>
      <c r="L94" s="65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5.15" customHeight="1">
      <c r="A95" s="40"/>
      <c r="B95" s="41"/>
      <c r="C95" s="33" t="s">
        <v>30</v>
      </c>
      <c r="D95" s="42"/>
      <c r="E95" s="42"/>
      <c r="F95" s="28" t="str">
        <f>E19</f>
        <v>Statutární město Ostrava</v>
      </c>
      <c r="G95" s="42"/>
      <c r="H95" s="42"/>
      <c r="I95" s="33" t="s">
        <v>36</v>
      </c>
      <c r="J95" s="38" t="str">
        <f>E25</f>
        <v>PPS Kania, s.r.o</v>
      </c>
      <c r="K95" s="42"/>
      <c r="L95" s="65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15.15" customHeight="1">
      <c r="A96" s="40"/>
      <c r="B96" s="41"/>
      <c r="C96" s="33" t="s">
        <v>34</v>
      </c>
      <c r="D96" s="42"/>
      <c r="E96" s="42"/>
      <c r="F96" s="28" t="str">
        <f>IF(E22="","",E22)</f>
        <v>Vyplň údaj</v>
      </c>
      <c r="G96" s="42"/>
      <c r="H96" s="42"/>
      <c r="I96" s="33" t="s">
        <v>39</v>
      </c>
      <c r="J96" s="38" t="str">
        <f>E28</f>
        <v xml:space="preserve"> </v>
      </c>
      <c r="K96" s="42"/>
      <c r="L96" s="65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10.32" customHeight="1">
      <c r="A97" s="40"/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65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2" customFormat="1" ht="29.28" customHeight="1">
      <c r="A98" s="40"/>
      <c r="B98" s="41"/>
      <c r="C98" s="187" t="s">
        <v>163</v>
      </c>
      <c r="D98" s="188"/>
      <c r="E98" s="188"/>
      <c r="F98" s="188"/>
      <c r="G98" s="188"/>
      <c r="H98" s="188"/>
      <c r="I98" s="188"/>
      <c r="J98" s="189" t="s">
        <v>164</v>
      </c>
      <c r="K98" s="188"/>
      <c r="L98" s="65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</row>
    <row r="99" s="2" customFormat="1" ht="10.32" customHeight="1">
      <c r="A99" s="40"/>
      <c r="B99" s="41"/>
      <c r="C99" s="42"/>
      <c r="D99" s="42"/>
      <c r="E99" s="42"/>
      <c r="F99" s="42"/>
      <c r="G99" s="42"/>
      <c r="H99" s="42"/>
      <c r="I99" s="42"/>
      <c r="J99" s="42"/>
      <c r="K99" s="42"/>
      <c r="L99" s="65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</row>
    <row r="100" s="2" customFormat="1" ht="22.8" customHeight="1">
      <c r="A100" s="40"/>
      <c r="B100" s="41"/>
      <c r="C100" s="190" t="s">
        <v>165</v>
      </c>
      <c r="D100" s="42"/>
      <c r="E100" s="42"/>
      <c r="F100" s="42"/>
      <c r="G100" s="42"/>
      <c r="H100" s="42"/>
      <c r="I100" s="42"/>
      <c r="J100" s="112">
        <f>J125</f>
        <v>0</v>
      </c>
      <c r="K100" s="42"/>
      <c r="L100" s="65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U100" s="18" t="s">
        <v>166</v>
      </c>
    </row>
    <row r="101" s="9" customFormat="1" ht="24.96" customHeight="1">
      <c r="A101" s="9"/>
      <c r="B101" s="191"/>
      <c r="C101" s="192"/>
      <c r="D101" s="193" t="s">
        <v>1822</v>
      </c>
      <c r="E101" s="194"/>
      <c r="F101" s="194"/>
      <c r="G101" s="194"/>
      <c r="H101" s="194"/>
      <c r="I101" s="194"/>
      <c r="J101" s="195">
        <f>J126</f>
        <v>0</v>
      </c>
      <c r="K101" s="192"/>
      <c r="L101" s="196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2" customFormat="1" ht="21.84" customHeight="1">
      <c r="A102" s="40"/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65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</row>
    <row r="103" s="2" customFormat="1" ht="6.96" customHeight="1">
      <c r="A103" s="40"/>
      <c r="B103" s="68"/>
      <c r="C103" s="69"/>
      <c r="D103" s="69"/>
      <c r="E103" s="69"/>
      <c r="F103" s="69"/>
      <c r="G103" s="69"/>
      <c r="H103" s="69"/>
      <c r="I103" s="69"/>
      <c r="J103" s="69"/>
      <c r="K103" s="69"/>
      <c r="L103" s="65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</row>
    <row r="107" s="2" customFormat="1" ht="6.96" customHeight="1">
      <c r="A107" s="40"/>
      <c r="B107" s="70"/>
      <c r="C107" s="71"/>
      <c r="D107" s="71"/>
      <c r="E107" s="71"/>
      <c r="F107" s="71"/>
      <c r="G107" s="71"/>
      <c r="H107" s="71"/>
      <c r="I107" s="71"/>
      <c r="J107" s="71"/>
      <c r="K107" s="71"/>
      <c r="L107" s="65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</row>
    <row r="108" s="2" customFormat="1" ht="24.96" customHeight="1">
      <c r="A108" s="40"/>
      <c r="B108" s="41"/>
      <c r="C108" s="24" t="s">
        <v>174</v>
      </c>
      <c r="D108" s="42"/>
      <c r="E108" s="42"/>
      <c r="F108" s="42"/>
      <c r="G108" s="42"/>
      <c r="H108" s="42"/>
      <c r="I108" s="42"/>
      <c r="J108" s="42"/>
      <c r="K108" s="42"/>
      <c r="L108" s="65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</row>
    <row r="109" s="2" customFormat="1" ht="6.96" customHeight="1">
      <c r="A109" s="40"/>
      <c r="B109" s="41"/>
      <c r="C109" s="42"/>
      <c r="D109" s="42"/>
      <c r="E109" s="42"/>
      <c r="F109" s="42"/>
      <c r="G109" s="42"/>
      <c r="H109" s="42"/>
      <c r="I109" s="42"/>
      <c r="J109" s="42"/>
      <c r="K109" s="42"/>
      <c r="L109" s="65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</row>
    <row r="110" s="2" customFormat="1" ht="12" customHeight="1">
      <c r="A110" s="40"/>
      <c r="B110" s="41"/>
      <c r="C110" s="33" t="s">
        <v>16</v>
      </c>
      <c r="D110" s="42"/>
      <c r="E110" s="42"/>
      <c r="F110" s="42"/>
      <c r="G110" s="42"/>
      <c r="H110" s="42"/>
      <c r="I110" s="42"/>
      <c r="J110" s="42"/>
      <c r="K110" s="42"/>
      <c r="L110" s="65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</row>
    <row r="111" s="2" customFormat="1" ht="16.5" customHeight="1">
      <c r="A111" s="40"/>
      <c r="B111" s="41"/>
      <c r="C111" s="42"/>
      <c r="D111" s="42"/>
      <c r="E111" s="186" t="str">
        <f>E7</f>
        <v>SPORTOVNÍ HALA _ SLEZSKÁ OSTRAVA</v>
      </c>
      <c r="F111" s="33"/>
      <c r="G111" s="33"/>
      <c r="H111" s="33"/>
      <c r="I111" s="42"/>
      <c r="J111" s="42"/>
      <c r="K111" s="42"/>
      <c r="L111" s="65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</row>
    <row r="112" s="1" customFormat="1" ht="12" customHeight="1">
      <c r="B112" s="22"/>
      <c r="C112" s="33" t="s">
        <v>160</v>
      </c>
      <c r="D112" s="23"/>
      <c r="E112" s="23"/>
      <c r="F112" s="23"/>
      <c r="G112" s="23"/>
      <c r="H112" s="23"/>
      <c r="I112" s="23"/>
      <c r="J112" s="23"/>
      <c r="K112" s="23"/>
      <c r="L112" s="21"/>
    </row>
    <row r="113" s="1" customFormat="1" ht="16.5" customHeight="1">
      <c r="B113" s="22"/>
      <c r="C113" s="23"/>
      <c r="D113" s="23"/>
      <c r="E113" s="186" t="s">
        <v>319</v>
      </c>
      <c r="F113" s="23"/>
      <c r="G113" s="23"/>
      <c r="H113" s="23"/>
      <c r="I113" s="23"/>
      <c r="J113" s="23"/>
      <c r="K113" s="23"/>
      <c r="L113" s="21"/>
    </row>
    <row r="114" s="1" customFormat="1" ht="12" customHeight="1">
      <c r="B114" s="22"/>
      <c r="C114" s="33" t="s">
        <v>320</v>
      </c>
      <c r="D114" s="23"/>
      <c r="E114" s="23"/>
      <c r="F114" s="23"/>
      <c r="G114" s="23"/>
      <c r="H114" s="23"/>
      <c r="I114" s="23"/>
      <c r="J114" s="23"/>
      <c r="K114" s="23"/>
      <c r="L114" s="21"/>
    </row>
    <row r="115" s="2" customFormat="1" ht="16.5" customHeight="1">
      <c r="A115" s="40"/>
      <c r="B115" s="41"/>
      <c r="C115" s="42"/>
      <c r="D115" s="42"/>
      <c r="E115" s="309" t="s">
        <v>1819</v>
      </c>
      <c r="F115" s="42"/>
      <c r="G115" s="42"/>
      <c r="H115" s="42"/>
      <c r="I115" s="42"/>
      <c r="J115" s="42"/>
      <c r="K115" s="42"/>
      <c r="L115" s="65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</row>
    <row r="116" s="2" customFormat="1" ht="12" customHeight="1">
      <c r="A116" s="40"/>
      <c r="B116" s="41"/>
      <c r="C116" s="33" t="s">
        <v>1820</v>
      </c>
      <c r="D116" s="42"/>
      <c r="E116" s="42"/>
      <c r="F116" s="42"/>
      <c r="G116" s="42"/>
      <c r="H116" s="42"/>
      <c r="I116" s="42"/>
      <c r="J116" s="42"/>
      <c r="K116" s="42"/>
      <c r="L116" s="65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</row>
    <row r="117" s="2" customFormat="1" ht="16.5" customHeight="1">
      <c r="A117" s="40"/>
      <c r="B117" s="41"/>
      <c r="C117" s="42"/>
      <c r="D117" s="42"/>
      <c r="E117" s="78" t="str">
        <f>E13</f>
        <v xml:space="preserve">D.1.4.5 - Slaboproudá elektrotechnika </v>
      </c>
      <c r="F117" s="42"/>
      <c r="G117" s="42"/>
      <c r="H117" s="42"/>
      <c r="I117" s="42"/>
      <c r="J117" s="42"/>
      <c r="K117" s="42"/>
      <c r="L117" s="65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</row>
    <row r="118" s="2" customFormat="1" ht="6.96" customHeight="1">
      <c r="A118" s="40"/>
      <c r="B118" s="41"/>
      <c r="C118" s="42"/>
      <c r="D118" s="42"/>
      <c r="E118" s="42"/>
      <c r="F118" s="42"/>
      <c r="G118" s="42"/>
      <c r="H118" s="42"/>
      <c r="I118" s="42"/>
      <c r="J118" s="42"/>
      <c r="K118" s="42"/>
      <c r="L118" s="65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</row>
    <row r="119" s="2" customFormat="1" ht="12" customHeight="1">
      <c r="A119" s="40"/>
      <c r="B119" s="41"/>
      <c r="C119" s="33" t="s">
        <v>22</v>
      </c>
      <c r="D119" s="42"/>
      <c r="E119" s="42"/>
      <c r="F119" s="28" t="str">
        <f>F16</f>
        <v>Slezská Ostrava</v>
      </c>
      <c r="G119" s="42"/>
      <c r="H119" s="42"/>
      <c r="I119" s="33" t="s">
        <v>24</v>
      </c>
      <c r="J119" s="81" t="str">
        <f>IF(J16="","",J16)</f>
        <v>13. 3. 2020</v>
      </c>
      <c r="K119" s="42"/>
      <c r="L119" s="65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</row>
    <row r="120" s="2" customFormat="1" ht="6.96" customHeight="1">
      <c r="A120" s="40"/>
      <c r="B120" s="41"/>
      <c r="C120" s="42"/>
      <c r="D120" s="42"/>
      <c r="E120" s="42"/>
      <c r="F120" s="42"/>
      <c r="G120" s="42"/>
      <c r="H120" s="42"/>
      <c r="I120" s="42"/>
      <c r="J120" s="42"/>
      <c r="K120" s="42"/>
      <c r="L120" s="65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</row>
    <row r="121" s="2" customFormat="1" ht="15.15" customHeight="1">
      <c r="A121" s="40"/>
      <c r="B121" s="41"/>
      <c r="C121" s="33" t="s">
        <v>30</v>
      </c>
      <c r="D121" s="42"/>
      <c r="E121" s="42"/>
      <c r="F121" s="28" t="str">
        <f>E19</f>
        <v>Statutární město Ostrava</v>
      </c>
      <c r="G121" s="42"/>
      <c r="H121" s="42"/>
      <c r="I121" s="33" t="s">
        <v>36</v>
      </c>
      <c r="J121" s="38" t="str">
        <f>E25</f>
        <v>PPS Kania, s.r.o</v>
      </c>
      <c r="K121" s="42"/>
      <c r="L121" s="65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</row>
    <row r="122" s="2" customFormat="1" ht="15.15" customHeight="1">
      <c r="A122" s="40"/>
      <c r="B122" s="41"/>
      <c r="C122" s="33" t="s">
        <v>34</v>
      </c>
      <c r="D122" s="42"/>
      <c r="E122" s="42"/>
      <c r="F122" s="28" t="str">
        <f>IF(E22="","",E22)</f>
        <v>Vyplň údaj</v>
      </c>
      <c r="G122" s="42"/>
      <c r="H122" s="42"/>
      <c r="I122" s="33" t="s">
        <v>39</v>
      </c>
      <c r="J122" s="38" t="str">
        <f>E28</f>
        <v xml:space="preserve"> </v>
      </c>
      <c r="K122" s="42"/>
      <c r="L122" s="65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</row>
    <row r="123" s="2" customFormat="1" ht="10.32" customHeight="1">
      <c r="A123" s="40"/>
      <c r="B123" s="41"/>
      <c r="C123" s="42"/>
      <c r="D123" s="42"/>
      <c r="E123" s="42"/>
      <c r="F123" s="42"/>
      <c r="G123" s="42"/>
      <c r="H123" s="42"/>
      <c r="I123" s="42"/>
      <c r="J123" s="42"/>
      <c r="K123" s="42"/>
      <c r="L123" s="65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</row>
    <row r="124" s="11" customFormat="1" ht="29.28" customHeight="1">
      <c r="A124" s="202"/>
      <c r="B124" s="203"/>
      <c r="C124" s="204" t="s">
        <v>175</v>
      </c>
      <c r="D124" s="205" t="s">
        <v>68</v>
      </c>
      <c r="E124" s="205" t="s">
        <v>64</v>
      </c>
      <c r="F124" s="205" t="s">
        <v>65</v>
      </c>
      <c r="G124" s="205" t="s">
        <v>176</v>
      </c>
      <c r="H124" s="205" t="s">
        <v>177</v>
      </c>
      <c r="I124" s="205" t="s">
        <v>178</v>
      </c>
      <c r="J124" s="205" t="s">
        <v>164</v>
      </c>
      <c r="K124" s="206" t="s">
        <v>179</v>
      </c>
      <c r="L124" s="207"/>
      <c r="M124" s="102" t="s">
        <v>1</v>
      </c>
      <c r="N124" s="103" t="s">
        <v>47</v>
      </c>
      <c r="O124" s="103" t="s">
        <v>180</v>
      </c>
      <c r="P124" s="103" t="s">
        <v>181</v>
      </c>
      <c r="Q124" s="103" t="s">
        <v>182</v>
      </c>
      <c r="R124" s="103" t="s">
        <v>183</v>
      </c>
      <c r="S124" s="103" t="s">
        <v>184</v>
      </c>
      <c r="T124" s="104" t="s">
        <v>185</v>
      </c>
      <c r="U124" s="202"/>
      <c r="V124" s="202"/>
      <c r="W124" s="202"/>
      <c r="X124" s="202"/>
      <c r="Y124" s="202"/>
      <c r="Z124" s="202"/>
      <c r="AA124" s="202"/>
      <c r="AB124" s="202"/>
      <c r="AC124" s="202"/>
      <c r="AD124" s="202"/>
      <c r="AE124" s="202"/>
    </row>
    <row r="125" s="2" customFormat="1" ht="22.8" customHeight="1">
      <c r="A125" s="40"/>
      <c r="B125" s="41"/>
      <c r="C125" s="109" t="s">
        <v>186</v>
      </c>
      <c r="D125" s="42"/>
      <c r="E125" s="42"/>
      <c r="F125" s="42"/>
      <c r="G125" s="42"/>
      <c r="H125" s="42"/>
      <c r="I125" s="42"/>
      <c r="J125" s="208">
        <f>BK125</f>
        <v>0</v>
      </c>
      <c r="K125" s="42"/>
      <c r="L125" s="46"/>
      <c r="M125" s="105"/>
      <c r="N125" s="209"/>
      <c r="O125" s="106"/>
      <c r="P125" s="210">
        <f>P126</f>
        <v>0</v>
      </c>
      <c r="Q125" s="106"/>
      <c r="R125" s="210">
        <f>R126</f>
        <v>0</v>
      </c>
      <c r="S125" s="106"/>
      <c r="T125" s="211">
        <f>T126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8" t="s">
        <v>82</v>
      </c>
      <c r="AU125" s="18" t="s">
        <v>166</v>
      </c>
      <c r="BK125" s="212">
        <f>BK126</f>
        <v>0</v>
      </c>
    </row>
    <row r="126" s="12" customFormat="1" ht="25.92" customHeight="1">
      <c r="A126" s="12"/>
      <c r="B126" s="213"/>
      <c r="C126" s="214"/>
      <c r="D126" s="215" t="s">
        <v>82</v>
      </c>
      <c r="E126" s="216" t="s">
        <v>1702</v>
      </c>
      <c r="F126" s="216" t="s">
        <v>105</v>
      </c>
      <c r="G126" s="214"/>
      <c r="H126" s="214"/>
      <c r="I126" s="217"/>
      <c r="J126" s="218">
        <f>BK126</f>
        <v>0</v>
      </c>
      <c r="K126" s="214"/>
      <c r="L126" s="219"/>
      <c r="M126" s="220"/>
      <c r="N126" s="221"/>
      <c r="O126" s="221"/>
      <c r="P126" s="222">
        <f>P127</f>
        <v>0</v>
      </c>
      <c r="Q126" s="221"/>
      <c r="R126" s="222">
        <f>R127</f>
        <v>0</v>
      </c>
      <c r="S126" s="221"/>
      <c r="T126" s="223">
        <f>T127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4" t="s">
        <v>211</v>
      </c>
      <c r="AT126" s="225" t="s">
        <v>82</v>
      </c>
      <c r="AU126" s="225" t="s">
        <v>83</v>
      </c>
      <c r="AY126" s="224" t="s">
        <v>189</v>
      </c>
      <c r="BK126" s="226">
        <f>BK127</f>
        <v>0</v>
      </c>
    </row>
    <row r="127" s="2" customFormat="1" ht="16.5" customHeight="1">
      <c r="A127" s="40"/>
      <c r="B127" s="41"/>
      <c r="C127" s="229" t="s">
        <v>91</v>
      </c>
      <c r="D127" s="229" t="s">
        <v>192</v>
      </c>
      <c r="E127" s="230" t="s">
        <v>1823</v>
      </c>
      <c r="F127" s="231" t="s">
        <v>1836</v>
      </c>
      <c r="G127" s="232" t="s">
        <v>195</v>
      </c>
      <c r="H127" s="233">
        <v>1</v>
      </c>
      <c r="I127" s="234"/>
      <c r="J127" s="235">
        <f>ROUND(I127*H127,2)</f>
        <v>0</v>
      </c>
      <c r="K127" s="231" t="s">
        <v>1</v>
      </c>
      <c r="L127" s="46"/>
      <c r="M127" s="261" t="s">
        <v>1</v>
      </c>
      <c r="N127" s="262" t="s">
        <v>48</v>
      </c>
      <c r="O127" s="249"/>
      <c r="P127" s="263">
        <f>O127*H127</f>
        <v>0</v>
      </c>
      <c r="Q127" s="263">
        <v>0</v>
      </c>
      <c r="R127" s="263">
        <f>Q127*H127</f>
        <v>0</v>
      </c>
      <c r="S127" s="263">
        <v>0</v>
      </c>
      <c r="T127" s="264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40" t="s">
        <v>1707</v>
      </c>
      <c r="AT127" s="240" t="s">
        <v>192</v>
      </c>
      <c r="AU127" s="240" t="s">
        <v>91</v>
      </c>
      <c r="AY127" s="18" t="s">
        <v>189</v>
      </c>
      <c r="BE127" s="241">
        <f>IF(N127="základní",J127,0)</f>
        <v>0</v>
      </c>
      <c r="BF127" s="241">
        <f>IF(N127="snížená",J127,0)</f>
        <v>0</v>
      </c>
      <c r="BG127" s="241">
        <f>IF(N127="zákl. přenesená",J127,0)</f>
        <v>0</v>
      </c>
      <c r="BH127" s="241">
        <f>IF(N127="sníž. přenesená",J127,0)</f>
        <v>0</v>
      </c>
      <c r="BI127" s="241">
        <f>IF(N127="nulová",J127,0)</f>
        <v>0</v>
      </c>
      <c r="BJ127" s="18" t="s">
        <v>91</v>
      </c>
      <c r="BK127" s="241">
        <f>ROUND(I127*H127,2)</f>
        <v>0</v>
      </c>
      <c r="BL127" s="18" t="s">
        <v>1707</v>
      </c>
      <c r="BM127" s="240" t="s">
        <v>1837</v>
      </c>
    </row>
    <row r="128" s="2" customFormat="1" ht="6.96" customHeight="1">
      <c r="A128" s="40"/>
      <c r="B128" s="68"/>
      <c r="C128" s="69"/>
      <c r="D128" s="69"/>
      <c r="E128" s="69"/>
      <c r="F128" s="69"/>
      <c r="G128" s="69"/>
      <c r="H128" s="69"/>
      <c r="I128" s="69"/>
      <c r="J128" s="69"/>
      <c r="K128" s="69"/>
      <c r="L128" s="46"/>
      <c r="M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</row>
  </sheetData>
  <sheetProtection sheet="1" autoFilter="0" formatColumns="0" formatRows="0" objects="1" scenarios="1" spinCount="100000" saltValue="RsiSVdKQeJpzJOfVqXJfxgSCM+BCP9sSEBPG7C5gJ+JUzO2XR5RnmJnaQbeWUChAwBSXOAX6ir5llcnG7FpFaw==" hashValue="rj2nKbmYRfWCD//GGnrOdjo0RFT+yAVjuBR+tNjOwfcbK5sOA6YpcdWlVjPRlsbvPcSWYncDT21v9ArcqxEgeQ==" algorithmName="SHA-512" password="E785"/>
  <autoFilter ref="C124:K127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11:H111"/>
    <mergeCell ref="E115:H115"/>
    <mergeCell ref="E113:H113"/>
    <mergeCell ref="E117:H117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DESKTOP-4EPUNVH\Moje</dc:creator>
  <cp:lastModifiedBy>DESKTOP-4EPUNVH\Moje</cp:lastModifiedBy>
  <dcterms:created xsi:type="dcterms:W3CDTF">2021-07-14T12:49:06Z</dcterms:created>
  <dcterms:modified xsi:type="dcterms:W3CDTF">2021-07-14T12:49:27Z</dcterms:modified>
</cp:coreProperties>
</file>