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VBY - AKCE\Veřejná osvětlení\Marušky Kudeříkové, Na Rejdišti, Jindřicha Hořejšího, Vídeňská\Rok 2021\VZ VO a chodníky\Podklady VO\"/>
    </mc:Choice>
  </mc:AlternateContent>
  <xr:revisionPtr revIDLastSave="0" documentId="13_ncr:1_{E9FB5ACD-EF87-4022-86BC-A924A31BD2B0}" xr6:coauthVersionLast="47" xr6:coauthVersionMax="47" xr10:uidLastSave="{00000000-0000-0000-0000-000000000000}"/>
  <bookViews>
    <workbookView xWindow="-24390" yWindow="-120" windowWidth="24510" windowHeight="15990" activeTab="1" xr2:uid="{00000000-000D-0000-FFFF-FFFF00000000}"/>
  </bookViews>
  <sheets>
    <sheet name="Rekapitulace" sheetId="3" r:id="rId1"/>
    <sheet name="Rozpočet" sheetId="2" r:id="rId2"/>
    <sheet name="Parametry" sheetId="1" state="hidden" r:id="rId3"/>
  </sheets>
  <calcPr calcId="181029"/>
</workbook>
</file>

<file path=xl/calcChain.xml><?xml version="1.0" encoding="utf-8"?>
<calcChain xmlns="http://schemas.openxmlformats.org/spreadsheetml/2006/main">
  <c r="H39" i="2" l="1"/>
  <c r="G39" i="2"/>
  <c r="E39" i="2"/>
  <c r="H37" i="2"/>
  <c r="G37" i="2"/>
  <c r="E37" i="2"/>
  <c r="H36" i="2"/>
  <c r="G36" i="2"/>
  <c r="E36" i="2"/>
  <c r="H27" i="2"/>
  <c r="G27" i="2"/>
  <c r="E27" i="2"/>
  <c r="I27" i="2" l="1"/>
  <c r="I39" i="2"/>
  <c r="I36" i="2"/>
  <c r="I37" i="2"/>
  <c r="G79" i="2" l="1"/>
  <c r="G78" i="2"/>
  <c r="G77" i="2"/>
  <c r="G75" i="2"/>
  <c r="G66" i="2"/>
  <c r="G63" i="2"/>
  <c r="G59" i="2"/>
  <c r="E34" i="2"/>
  <c r="G20" i="2"/>
  <c r="G18" i="2"/>
  <c r="G16" i="2"/>
  <c r="G13" i="2"/>
  <c r="E79" i="2"/>
  <c r="E46" i="2" l="1"/>
  <c r="E52" i="2"/>
  <c r="E15" i="2"/>
  <c r="E19" i="2"/>
  <c r="E22" i="2"/>
  <c r="G34" i="2"/>
  <c r="I34" i="2" s="1"/>
  <c r="G14" i="2"/>
  <c r="G15" i="2"/>
  <c r="G17" i="2"/>
  <c r="G19" i="2"/>
  <c r="E21" i="2"/>
  <c r="E45" i="2"/>
  <c r="E48" i="2"/>
  <c r="E51" i="2"/>
  <c r="E53" i="2"/>
  <c r="G61" i="2"/>
  <c r="G65" i="2"/>
  <c r="G69" i="2"/>
  <c r="G70" i="2" s="1"/>
  <c r="G74" i="2"/>
  <c r="G76" i="2"/>
  <c r="E84" i="2"/>
  <c r="E24" i="2"/>
  <c r="E49" i="2"/>
  <c r="E85" i="2"/>
  <c r="E14" i="2"/>
  <c r="E17" i="2"/>
  <c r="G24" i="2"/>
  <c r="G46" i="2"/>
  <c r="G49" i="2"/>
  <c r="G52" i="2"/>
  <c r="G55" i="2"/>
  <c r="G57" i="2"/>
  <c r="E61" i="2"/>
  <c r="E65" i="2"/>
  <c r="E69" i="2"/>
  <c r="E70" i="2" s="1"/>
  <c r="E74" i="2"/>
  <c r="E76" i="2"/>
  <c r="G85" i="2"/>
  <c r="E13" i="2"/>
  <c r="I13" i="2" s="1"/>
  <c r="E16" i="2"/>
  <c r="I16" i="2" s="1"/>
  <c r="E18" i="2"/>
  <c r="I18" i="2" s="1"/>
  <c r="E20" i="2"/>
  <c r="I20" i="2" s="1"/>
  <c r="G22" i="2"/>
  <c r="G23" i="2"/>
  <c r="G21" i="2"/>
  <c r="G45" i="2"/>
  <c r="G48" i="2"/>
  <c r="G51" i="2"/>
  <c r="G53" i="2"/>
  <c r="E59" i="2"/>
  <c r="I59" i="2" s="1"/>
  <c r="E63" i="2"/>
  <c r="I63" i="2" s="1"/>
  <c r="E66" i="2"/>
  <c r="I66" i="2" s="1"/>
  <c r="H75" i="2"/>
  <c r="E77" i="2"/>
  <c r="I77" i="2" s="1"/>
  <c r="E78" i="2"/>
  <c r="I78" i="2" s="1"/>
  <c r="G84" i="2"/>
  <c r="H85" i="2"/>
  <c r="H84" i="2"/>
  <c r="I79" i="2"/>
  <c r="H79" i="2"/>
  <c r="H78" i="2"/>
  <c r="E75" i="2"/>
  <c r="I75" i="2" s="1"/>
  <c r="H74" i="2"/>
  <c r="H69" i="2"/>
  <c r="E55" i="2"/>
  <c r="H59" i="2"/>
  <c r="H63" i="2"/>
  <c r="H53" i="2"/>
  <c r="H51" i="2"/>
  <c r="H49" i="2"/>
  <c r="H46" i="2"/>
  <c r="H34" i="2"/>
  <c r="H14" i="2"/>
  <c r="H15" i="2"/>
  <c r="H17" i="2"/>
  <c r="H16" i="2"/>
  <c r="H18" i="2"/>
  <c r="H20" i="2"/>
  <c r="H13" i="2"/>
  <c r="C9" i="3"/>
  <c r="E41" i="2" l="1"/>
  <c r="B3" i="3" s="1"/>
  <c r="B4" i="3" s="1"/>
  <c r="B7" i="3" s="1"/>
  <c r="B12" i="3" s="1"/>
  <c r="I22" i="2"/>
  <c r="I84" i="2"/>
  <c r="I29" i="2"/>
  <c r="I19" i="2"/>
  <c r="I65" i="2"/>
  <c r="I24" i="2"/>
  <c r="I55" i="2"/>
  <c r="I85" i="2"/>
  <c r="I51" i="2"/>
  <c r="I69" i="2"/>
  <c r="I70" i="2" s="1"/>
  <c r="I17" i="2"/>
  <c r="E29" i="2"/>
  <c r="B32" i="3" s="1"/>
  <c r="I48" i="2"/>
  <c r="I21" i="2"/>
  <c r="I52" i="2"/>
  <c r="I46" i="2"/>
  <c r="I61" i="2"/>
  <c r="I15" i="2"/>
  <c r="H21" i="2"/>
  <c r="H52" i="2"/>
  <c r="H61" i="2"/>
  <c r="H77" i="2"/>
  <c r="I74" i="2"/>
  <c r="I49" i="2"/>
  <c r="I45" i="2"/>
  <c r="E57" i="2"/>
  <c r="I57" i="2" s="1"/>
  <c r="H57" i="2"/>
  <c r="H45" i="2"/>
  <c r="H65" i="2"/>
  <c r="I76" i="2"/>
  <c r="H19" i="2"/>
  <c r="H24" i="2"/>
  <c r="H22" i="2"/>
  <c r="H48" i="2"/>
  <c r="H66" i="2"/>
  <c r="H76" i="2"/>
  <c r="I14" i="2"/>
  <c r="I41" i="2"/>
  <c r="I53" i="2"/>
  <c r="H55" i="2"/>
  <c r="H23" i="2"/>
  <c r="E23" i="2"/>
  <c r="I23" i="2" s="1"/>
  <c r="G81" i="2"/>
  <c r="C37" i="3" s="1"/>
  <c r="G87" i="2"/>
  <c r="C23" i="3" s="1"/>
  <c r="G31" i="2"/>
  <c r="E81" i="2"/>
  <c r="B37" i="3" s="1"/>
  <c r="E87" i="2"/>
  <c r="B38" i="3" s="1"/>
  <c r="G41" i="2"/>
  <c r="G29" i="2"/>
  <c r="C32" i="3" s="1"/>
  <c r="G72" i="2"/>
  <c r="C34" i="3" s="1"/>
  <c r="B33" i="3" l="1"/>
  <c r="C4" i="3"/>
  <c r="I87" i="2"/>
  <c r="E31" i="2"/>
  <c r="C5" i="3" s="1"/>
  <c r="E72" i="2"/>
  <c r="B34" i="3" s="1"/>
  <c r="I31" i="2"/>
  <c r="I81" i="2"/>
  <c r="C38" i="3"/>
  <c r="I72" i="2"/>
  <c r="C33" i="3"/>
  <c r="C6" i="3"/>
  <c r="C31" i="3"/>
  <c r="C10" i="3" l="1"/>
  <c r="C11" i="3" s="1"/>
  <c r="C8" i="3"/>
  <c r="B31" i="3"/>
  <c r="C7" i="3"/>
  <c r="C12" i="3" l="1"/>
  <c r="C15" i="3"/>
  <c r="C20" i="3" l="1"/>
  <c r="C13" i="3"/>
  <c r="C19" i="3"/>
  <c r="C14" i="3"/>
  <c r="C16" i="3" l="1"/>
  <c r="C22" i="3" s="1"/>
  <c r="C21" i="3"/>
  <c r="B25" i="3" l="1"/>
  <c r="C25" i="3" s="1"/>
  <c r="C24" i="3"/>
  <c r="C26" i="3" l="1"/>
  <c r="C28" i="3"/>
  <c r="C29" i="3"/>
</calcChain>
</file>

<file path=xl/sharedStrings.xml><?xml version="1.0" encoding="utf-8"?>
<sst xmlns="http://schemas.openxmlformats.org/spreadsheetml/2006/main" count="276" uniqueCount="168">
  <si>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</si>
  <si>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</si>
  <si>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</si>
  <si>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</si>
  <si>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</si>
  <si>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</si>
  <si>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</si>
  <si>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Město Znojmo</t>
  </si>
  <si>
    <t>Z. č.</t>
  </si>
  <si>
    <t>2017005</t>
  </si>
  <si>
    <t>A. č.</t>
  </si>
  <si>
    <t/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</si>
  <si>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</si>
  <si>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</si>
  <si>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</si>
  <si>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</si>
  <si>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</si>
  <si>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</si>
  <si>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</si>
  <si>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</si>
  <si>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</si>
  <si>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</si>
  <si>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</si>
  <si>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</si>
  <si>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</si>
  <si>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</si>
  <si>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</si>
  <si>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</si>
  <si>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0,00</t>
  </si>
  <si>
    <t>Rizika a pojištění  (1 - 1,5) %</t>
  </si>
  <si>
    <t>1,50</t>
  </si>
  <si>
    <t>Opravy v záruce  (5 - 7) %</t>
  </si>
  <si>
    <t>GZS  (3,25 nebo 8,4) %</t>
  </si>
  <si>
    <t>3,25</t>
  </si>
  <si>
    <t>Provozní vlivy  %</t>
  </si>
  <si>
    <t>5,00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</si>
  <si>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</si>
  <si>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</si>
  <si>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</si>
  <si>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</si>
  <si>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</si>
  <si>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</si>
  <si>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2,50</t>
  </si>
  <si>
    <t>Roční nárůst cen 2   %</t>
  </si>
  <si>
    <t>4,00</t>
  </si>
  <si>
    <t>1. sazba DPH %
- i pro přirážky rekapitulace</t>
  </si>
  <si>
    <t>21</t>
  </si>
  <si>
    <t>2. sazba DPH %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</si>
  <si>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</si>
  <si>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</si>
  <si>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</si>
  <si>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</si>
  <si>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</si>
  <si>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</si>
  <si>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</si>
  <si>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</si>
  <si>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</si>
  <si>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</si>
  <si>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KF 09063 TRUBKA KOPOFLEX 63</t>
  </si>
  <si>
    <t>m</t>
  </si>
  <si>
    <t>KF 09110 TRUBKA KOPOFLEX 110</t>
  </si>
  <si>
    <t>SS spojovací</t>
  </si>
  <si>
    <t>ks</t>
  </si>
  <si>
    <t>SPb připojovací</t>
  </si>
  <si>
    <t>hod</t>
  </si>
  <si>
    <t>Demontáže</t>
  </si>
  <si>
    <t>Demontáže - celkem</t>
  </si>
  <si>
    <t>Elektromontáže - celkem</t>
  </si>
  <si>
    <t>Dodávky</t>
  </si>
  <si>
    <t>Montáž svítidel LED se zapojením vodičů, venkovních</t>
  </si>
  <si>
    <t>Montáž stožárů osvětlení bez zemních prací s manžetou</t>
  </si>
  <si>
    <t>Dodávky - celkem</t>
  </si>
  <si>
    <t>Zemní práce</t>
  </si>
  <si>
    <t>km</t>
  </si>
  <si>
    <t>JÁMA PRO STOŽÁRY VO O OBJEMU DO 2 m3</t>
  </si>
  <si>
    <t>m3</t>
  </si>
  <si>
    <t>m2</t>
  </si>
  <si>
    <t>VYTRHÁNÍ OBRUBY</t>
  </si>
  <si>
    <t>HLOUBENÍ KABELOVÉ RÝHY</t>
  </si>
  <si>
    <t>ZŘÍZENÍ KABELOVÉHO LOŽE</t>
  </si>
  <si>
    <t>FOLIE VÝSTRAŽNÁ Z PVC</t>
  </si>
  <si>
    <t>ZÁHOZ KABELOVÉ RÝHY</t>
  </si>
  <si>
    <t>ODVOZ ZEMINY</t>
  </si>
  <si>
    <t>Zemní práce  - celkem</t>
  </si>
  <si>
    <t>Přesazaní zeleně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</si>
  <si>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</si>
  <si>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</si>
  <si>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</si>
  <si>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</si>
  <si>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</si>
  <si>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</si>
  <si>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</si>
  <si>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</si>
  <si>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</si>
  <si>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</si>
  <si>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</si>
  <si>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</si>
  <si>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</si>
  <si>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1,50%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</si>
  <si>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</si>
  <si>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</si>
  <si>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</si>
  <si>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</si>
  <si>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5,00%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</si>
  <si>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</si>
  <si>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</si>
  <si>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</si>
  <si>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</si>
  <si>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</si>
  <si>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Roční nárůst cen 2,50%</t>
  </si>
  <si>
    <t>Roční nárůst cen 4,00%</t>
  </si>
  <si>
    <t>Součty odstavců</t>
  </si>
  <si>
    <t xml:space="preserve">  Demontáže</t>
  </si>
  <si>
    <t>Úpravy povrchů</t>
  </si>
  <si>
    <t>Úpravy povrchů - celkem</t>
  </si>
  <si>
    <t xml:space="preserve">  Reklama</t>
  </si>
  <si>
    <t>Rekonstrukce a rozšíření VO Znojmo</t>
  </si>
  <si>
    <t>Vojtěch Tomšů</t>
  </si>
  <si>
    <t>CYKY-J 4x16</t>
  </si>
  <si>
    <t>CYKY-J 3x1,5</t>
  </si>
  <si>
    <t>FeZn 30x4</t>
  </si>
  <si>
    <t>FeZn-D10 (0,62kg/m)</t>
  </si>
  <si>
    <t>ROZBOURÁNÍ BETONOVÉHO ZÁKLADU</t>
  </si>
  <si>
    <t>Vedlejší rozpočtové náklady</t>
  </si>
  <si>
    <t>VRN - celkem</t>
  </si>
  <si>
    <t>kpl</t>
  </si>
  <si>
    <t>LED Svítidlo VARIA 30 W, EL-INSTA</t>
  </si>
  <si>
    <t>04 - Na Rejdišti</t>
  </si>
  <si>
    <t>Objednatel: Město Znojmo</t>
  </si>
  <si>
    <t>Vypracoval: Bc. Vojtěch Tomšů</t>
  </si>
  <si>
    <t>Zakázka: Rekonstrukce a rozšíření VO ul. Marušky Kudeříkové, Na Rejdišti, Jindřicha Hořejšího, Vídeňská</t>
  </si>
  <si>
    <t>Demontáž svítidel venkovních</t>
  </si>
  <si>
    <t>VYTÝČENÍ</t>
  </si>
  <si>
    <t>Trasa nového kabelové vedení</t>
  </si>
  <si>
    <t>Existující stíě</t>
  </si>
  <si>
    <t>ROZEBRÁNÍ CHODNÍKU</t>
  </si>
  <si>
    <t>Lože - drť 30mm</t>
  </si>
  <si>
    <t>Štěrkodrť 150mm</t>
  </si>
  <si>
    <t>Betonová dlažba 30x30, 60mm</t>
  </si>
  <si>
    <t>Zpětné osazení chodníku – 
Lože - drť 30mm</t>
  </si>
  <si>
    <t>Zpětné osazení chodníku – 
Štěrkodrť 150mm</t>
  </si>
  <si>
    <t>Dočasné uložení rozbouraného materiálu pro zpětné osazení</t>
  </si>
  <si>
    <t>Zpětné osazení chodníku – 
Betonová dlažba 30x30, 60mm</t>
  </si>
  <si>
    <t>Část: ul. Na Rejdišti, Marušky Kudeříkové, Vídeňská třída</t>
  </si>
  <si>
    <t>Betonový žlab TK2 100x23x19,5 cm, včetně víka</t>
  </si>
  <si>
    <t>Montáž elektovýzbroje stožárů</t>
  </si>
  <si>
    <t>Provizorní úprava terénu v zemina třídy 3</t>
  </si>
  <si>
    <t>Uložení obrubník silniční</t>
  </si>
  <si>
    <t>Zemina třídy 3, šíře 350mm,hloubka 800mm</t>
  </si>
  <si>
    <t>Do šířky 30cm</t>
  </si>
  <si>
    <t>Stojaté kladené do betonu</t>
  </si>
  <si>
    <t>SV 6.16.4/1</t>
  </si>
  <si>
    <t>Zemina třídy 4, ručně</t>
  </si>
  <si>
    <t>Základ z prostého betonu</t>
  </si>
  <si>
    <t>Z kopaného písku, bez zakrytí, šíře do 65cm,tloušťka 10cm</t>
  </si>
  <si>
    <t>Do vzdálenosti 1 km</t>
  </si>
  <si>
    <t>Za každý další km</t>
  </si>
  <si>
    <t>Přemístění mat., naložení, odvoz</t>
  </si>
  <si>
    <t>Měření osvětlení dle ČSN 13 201-4</t>
  </si>
  <si>
    <t>Koordinace stavebních prací</t>
  </si>
  <si>
    <t>Geodetické zaměření</t>
  </si>
  <si>
    <t>Spoluprace s reviz.technikem</t>
  </si>
  <si>
    <t>Revizni technik</t>
  </si>
  <si>
    <t>Stožár silniční</t>
  </si>
  <si>
    <t>Stožár STB 6A vč. manžeta PM 133</t>
  </si>
  <si>
    <t>Stožár STB 5A vč. manžeta PM 133</t>
  </si>
  <si>
    <t>Rekonstrukce a rozšíření VO – ETAPA III</t>
  </si>
  <si>
    <t>Datum: 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</si>
</sst>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>
    <font>
      <sz val="11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Bez Patky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"/>
      <family val="2"/>
      <charset val="238"/>
    </font>
    <font>
      <sz val="10"/>
      <name val="Helv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9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3" fillId="8" borderId="1" xfId="0" applyNumberFormat="1" applyFont="1" applyFill="1" applyBorder="1" applyAlignment="1" applyProtection="1">
      <alignment horizontal="left"/>
      <protection locked="0"/>
    </xf>
    <xf numFmtId="49" fontId="4" fillId="8" borderId="1" xfId="0" applyNumberFormat="1" applyFont="1" applyFill="1" applyBorder="1" applyAlignment="1" applyProtection="1">
      <alignment horizontal="left"/>
      <protection locked="0"/>
    </xf>
    <xf numFmtId="49" fontId="0" fillId="8" borderId="0" xfId="0" applyNumberFormat="1" applyFill="1" applyProtection="1">
      <protection locked="0"/>
    </xf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left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/>
    <xf numFmtId="0" fontId="10" fillId="0" borderId="0" xfId="1" applyFont="1" applyFill="1"/>
    <xf numFmtId="0" fontId="13" fillId="0" borderId="0" xfId="2" applyFont="1" applyFill="1" applyBorder="1" applyAlignment="1">
      <alignment horizontal="center"/>
    </xf>
    <xf numFmtId="0" fontId="13" fillId="0" borderId="0" xfId="2" applyFont="1" applyFill="1" applyBorder="1" applyAlignment="1"/>
    <xf numFmtId="0" fontId="14" fillId="0" borderId="0" xfId="0" applyFont="1" applyFill="1" applyBorder="1" applyAlignment="1">
      <alignment horizontal="center"/>
    </xf>
    <xf numFmtId="0" fontId="6" fillId="0" borderId="0" xfId="0" applyFont="1" applyBorder="1"/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0" fontId="11" fillId="9" borderId="2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/>
    </xf>
    <xf numFmtId="0" fontId="11" fillId="9" borderId="4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1" fillId="9" borderId="6" xfId="0" applyFont="1" applyFill="1" applyBorder="1" applyAlignment="1">
      <alignment horizontal="center" vertical="center"/>
    </xf>
    <xf numFmtId="0" fontId="11" fillId="9" borderId="7" xfId="0" applyFont="1" applyFill="1" applyBorder="1" applyAlignment="1">
      <alignment horizontal="center" vertical="center"/>
    </xf>
    <xf numFmtId="164" fontId="15" fillId="0" borderId="3" xfId="2" applyNumberFormat="1" applyFont="1" applyFill="1" applyBorder="1" applyAlignment="1">
      <alignment horizontal="left"/>
    </xf>
  </cellXfs>
  <cellStyles count="3">
    <cellStyle name="Normální" xfId="0" builtinId="0"/>
    <cellStyle name="normální_ASKO - EPS" xfId="1" xr:uid="{00000000-0005-0000-0000-000001000000}"/>
    <cellStyle name="normální_Kaufland - Nitra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workbookViewId="0">
      <pane ySplit="1" topLeftCell="A5" activePane="bottomLeft" state="frozen"/>
      <selection pane="bottomLeft" activeCell="G9" sqref="G9"/>
    </sheetView>
  </sheetViews>
  <sheetFormatPr defaultRowHeight="15"/>
  <cols>
    <col min="1" max="1" width="34.28515625" style="1" bestFit="1" customWidth="1"/>
    <col min="2" max="2" width="8.85546875" style="10" bestFit="1" customWidth="1"/>
    <col min="3" max="3" width="11.42578125" style="10" bestFit="1" customWidth="1"/>
    <col min="4" max="4" width="0" hidden="1" customWidth="1"/>
    <col min="6" max="6" width="0" style="9" hidden="1" customWidth="1"/>
  </cols>
  <sheetData>
    <row r="1" spans="1:4">
      <c r="A1" s="34" t="s">
        <v>0</v>
      </c>
      <c r="B1" s="42" t="s">
        <v>85</v>
      </c>
      <c r="C1" s="42" t="s">
        <v>86</v>
      </c>
      <c r="D1" s="35"/>
    </row>
    <row r="2" spans="1:4">
      <c r="A2" s="36" t="s">
        <v>87</v>
      </c>
      <c r="B2" s="40"/>
      <c r="C2" s="40"/>
      <c r="D2" s="35"/>
    </row>
    <row r="3" spans="1:4">
      <c r="A3" s="37" t="s">
        <v>88</v>
      </c>
      <c r="B3" s="39">
        <f>(Rozpočet!E41)</f>
        <v>0</v>
      </c>
      <c r="C3" s="39"/>
      <c r="D3" s="35"/>
    </row>
    <row r="4" spans="1:4">
      <c r="A4" s="37" t="s">
        <v>89</v>
      </c>
      <c r="B4" s="39">
        <f>B3 * Parametry!B16 / 100</f>
        <v>0</v>
      </c>
      <c r="C4" s="39">
        <f>B3 * Parametry!B17 / 100</f>
        <v>0</v>
      </c>
      <c r="D4" s="35"/>
    </row>
    <row r="5" spans="1:4">
      <c r="A5" s="37" t="s">
        <v>90</v>
      </c>
      <c r="B5" s="39"/>
      <c r="C5" s="39">
        <f>(Rozpočet!E31) + 0</f>
        <v>0</v>
      </c>
      <c r="D5" s="35"/>
    </row>
    <row r="6" spans="1:4">
      <c r="A6" s="37" t="s">
        <v>91</v>
      </c>
      <c r="B6" s="39"/>
      <c r="C6" s="39">
        <f>(Rozpočet!G41) + (Rozpočet!G31) + 0</f>
        <v>0</v>
      </c>
      <c r="D6" s="35"/>
    </row>
    <row r="7" spans="1:4">
      <c r="A7" s="38" t="s">
        <v>92</v>
      </c>
      <c r="B7" s="41">
        <f>B3 + B4</f>
        <v>0</v>
      </c>
      <c r="C7" s="41">
        <f>C3 + C4 + C5 + C6</f>
        <v>0</v>
      </c>
      <c r="D7" s="35"/>
    </row>
    <row r="8" spans="1:4">
      <c r="A8" s="37" t="s">
        <v>93</v>
      </c>
      <c r="B8" s="39"/>
      <c r="C8" s="39">
        <f>(C5 + C6) * Parametry!B18 / 100</f>
        <v>0</v>
      </c>
      <c r="D8" s="35"/>
    </row>
    <row r="9" spans="1:4">
      <c r="A9" s="6" t="s">
        <v>94</v>
      </c>
      <c r="B9" s="12"/>
      <c r="C9" s="12">
        <f>0 + 0</f>
        <v>0</v>
      </c>
      <c r="D9" s="3"/>
    </row>
    <row r="10" spans="1:4">
      <c r="A10" s="6" t="s">
        <v>72</v>
      </c>
      <c r="B10" s="12"/>
      <c r="C10" s="12">
        <f>(Rozpočet!E81+Rozpočet!E72) + (Rozpočet!G81+Rozpočet!G72)</f>
        <v>0</v>
      </c>
      <c r="D10" s="3"/>
    </row>
    <row r="11" spans="1:4">
      <c r="A11" s="6" t="s">
        <v>95</v>
      </c>
      <c r="B11" s="12"/>
      <c r="C11" s="12">
        <f>(C9 + C10) * Parametry!B19 / 100</f>
        <v>0</v>
      </c>
      <c r="D11" s="3"/>
    </row>
    <row r="12" spans="1:4">
      <c r="A12" s="7" t="s">
        <v>96</v>
      </c>
      <c r="B12" s="16">
        <f>B7</f>
        <v>0</v>
      </c>
      <c r="C12" s="16">
        <f>C7 + C8 + C9 + C10 + C11</f>
        <v>0</v>
      </c>
      <c r="D12" s="3"/>
    </row>
    <row r="13" spans="1:4">
      <c r="A13" s="6" t="s">
        <v>97</v>
      </c>
      <c r="B13" s="12"/>
      <c r="C13" s="12">
        <f>(B12 + C12) * Parametry!B20 / 100</f>
        <v>0</v>
      </c>
      <c r="D13" s="3"/>
    </row>
    <row r="14" spans="1:4">
      <c r="A14" s="6" t="s">
        <v>98</v>
      </c>
      <c r="B14" s="12"/>
      <c r="C14" s="12">
        <f>(B12 + C12) * Parametry!B21 / 100</f>
        <v>0</v>
      </c>
      <c r="D14" s="3"/>
    </row>
    <row r="15" spans="1:4">
      <c r="A15" s="6" t="s">
        <v>99</v>
      </c>
      <c r="B15" s="12"/>
      <c r="C15" s="12">
        <f>(B7 + C7) * Parametry!B22 / 100</f>
        <v>0</v>
      </c>
      <c r="D15" s="3"/>
    </row>
    <row r="16" spans="1:4">
      <c r="A16" s="5" t="s">
        <v>100</v>
      </c>
      <c r="B16" s="13"/>
      <c r="C16" s="13">
        <f>B12 + C12 + C13 + C14 + C15</f>
        <v>0</v>
      </c>
      <c r="D16" s="3"/>
    </row>
    <row r="17" spans="1:4">
      <c r="A17" s="6" t="s">
        <v>11</v>
      </c>
      <c r="B17" s="12"/>
      <c r="C17" s="12"/>
      <c r="D17" s="3"/>
    </row>
    <row r="18" spans="1:4">
      <c r="A18" s="5" t="s">
        <v>101</v>
      </c>
      <c r="B18" s="13"/>
      <c r="C18" s="13"/>
      <c r="D18" s="3"/>
    </row>
    <row r="19" spans="1:4">
      <c r="A19" s="6" t="s">
        <v>102</v>
      </c>
      <c r="B19" s="12"/>
      <c r="C19" s="12">
        <f>C12 * Parametry!B23 / 100</f>
        <v>0</v>
      </c>
      <c r="D19" s="3"/>
    </row>
    <row r="20" spans="1:4">
      <c r="A20" s="6" t="s">
        <v>103</v>
      </c>
      <c r="B20" s="12"/>
      <c r="C20" s="12">
        <f>C12 * Parametry!B24 / 100</f>
        <v>0</v>
      </c>
      <c r="D20" s="3"/>
    </row>
    <row r="21" spans="1:4">
      <c r="A21" s="5" t="s">
        <v>104</v>
      </c>
      <c r="B21" s="13"/>
      <c r="C21" s="13">
        <f>C19 + C20</f>
        <v>0</v>
      </c>
      <c r="D21" s="3"/>
    </row>
    <row r="22" spans="1:4">
      <c r="A22" s="6" t="s">
        <v>105</v>
      </c>
      <c r="B22" s="12"/>
      <c r="C22" s="12">
        <f>Parametry!B25 * Parametry!B28 * (C16 * Parametry!B27)^Parametry!B26</f>
        <v>0</v>
      </c>
      <c r="D22" s="3"/>
    </row>
    <row r="23" spans="1:4">
      <c r="A23" s="6" t="s">
        <v>123</v>
      </c>
      <c r="B23" s="12"/>
      <c r="C23" s="12">
        <f>Rozpočet!G87</f>
        <v>0</v>
      </c>
      <c r="D23" s="3"/>
    </row>
    <row r="24" spans="1:4">
      <c r="A24" s="4" t="s">
        <v>106</v>
      </c>
      <c r="B24" s="11"/>
      <c r="C24" s="11">
        <f>C16 + C21 + C22 + C23</f>
        <v>0</v>
      </c>
      <c r="D24" s="3"/>
    </row>
    <row r="25" spans="1:4">
      <c r="A25" s="6" t="s">
        <v>107</v>
      </c>
      <c r="B25" s="12">
        <f>(SUM(Rozpočet!E33:E39)+SUM(Rozpočet!E13:E24,Rozpočet!E26:E27)+SUM(Rozpočet!E44:E69,Rozpočet!E74:E80,Rozpočet!E84:E86)) + (SUM(Rozpočet!G33:G39)+SUM(Rozpočet!G13:G24,Rozpočet!G26:G27)+SUM(Rozpočet!G44:G69,Rozpočet!G74:G80,Rozpočet!G84:G86)) + B4 + C4 + C8 + C11 + C13 + C14 + C15 + C21 + C22</f>
        <v>0</v>
      </c>
      <c r="C25" s="12">
        <f>B25 * Parametry!B31 / 100</f>
        <v>0</v>
      </c>
      <c r="D25" s="3"/>
    </row>
    <row r="26" spans="1:4">
      <c r="A26" s="4" t="s">
        <v>108</v>
      </c>
      <c r="B26" s="11"/>
      <c r="C26" s="11">
        <f>C24 + C25 + C39</f>
        <v>0</v>
      </c>
      <c r="D26" s="3"/>
    </row>
    <row r="27" spans="1:4">
      <c r="A27" s="6" t="s">
        <v>11</v>
      </c>
      <c r="B27" s="12"/>
      <c r="C27" s="12"/>
      <c r="D27" s="3"/>
    </row>
    <row r="28" spans="1:4">
      <c r="A28" s="6" t="s">
        <v>109</v>
      </c>
      <c r="B28" s="12"/>
      <c r="C28" s="12">
        <f>C24 * Parametry!B29 / 100</f>
        <v>0</v>
      </c>
      <c r="D28" s="3"/>
    </row>
    <row r="29" spans="1:4">
      <c r="A29" s="6" t="s">
        <v>110</v>
      </c>
      <c r="B29" s="12"/>
      <c r="C29" s="12">
        <f>C24 * Parametry!B30 / 100</f>
        <v>0</v>
      </c>
      <c r="D29" s="3"/>
    </row>
    <row r="30" spans="1:4">
      <c r="A30" s="5" t="s">
        <v>111</v>
      </c>
      <c r="B30" s="17" t="s">
        <v>51</v>
      </c>
      <c r="C30" s="17" t="s">
        <v>53</v>
      </c>
      <c r="D30" s="3"/>
    </row>
    <row r="31" spans="1:4">
      <c r="A31" s="6" t="s">
        <v>57</v>
      </c>
      <c r="B31" s="12">
        <f>(Rozpočet!E31)</f>
        <v>0</v>
      </c>
      <c r="C31" s="12">
        <f>(Rozpočet!G31)-Rozpočet!G29</f>
        <v>0</v>
      </c>
      <c r="D31" s="3"/>
    </row>
    <row r="32" spans="1:4">
      <c r="A32" s="6" t="s">
        <v>112</v>
      </c>
      <c r="B32" s="12">
        <f>(Rozpočet!E29)</f>
        <v>0</v>
      </c>
      <c r="C32" s="12">
        <f>(Rozpočet!G29)</f>
        <v>0</v>
      </c>
      <c r="D32" s="3"/>
    </row>
    <row r="33" spans="1:4">
      <c r="A33" s="6" t="s">
        <v>68</v>
      </c>
      <c r="B33" s="12">
        <f>(Rozpočet!E41)</f>
        <v>0</v>
      </c>
      <c r="C33" s="12">
        <f>(Rozpočet!G41)</f>
        <v>0</v>
      </c>
      <c r="D33" s="3"/>
    </row>
    <row r="34" spans="1:4">
      <c r="A34" s="6" t="s">
        <v>72</v>
      </c>
      <c r="B34" s="12">
        <f>(Rozpočet!E72)</f>
        <v>0</v>
      </c>
      <c r="C34" s="12">
        <f>(Rozpočet!G72)</f>
        <v>0</v>
      </c>
      <c r="D34" s="3"/>
    </row>
    <row r="35" spans="1:4">
      <c r="A35" s="6" t="s">
        <v>84</v>
      </c>
      <c r="B35" s="12"/>
      <c r="C35" s="12"/>
      <c r="D35" s="3"/>
    </row>
    <row r="36" spans="1:4">
      <c r="A36" s="6" t="s">
        <v>115</v>
      </c>
      <c r="B36" s="12"/>
      <c r="C36" s="12"/>
      <c r="D36" s="3"/>
    </row>
    <row r="37" spans="1:4">
      <c r="A37" s="6" t="s">
        <v>113</v>
      </c>
      <c r="B37" s="12">
        <f>(Rozpočet!E81)</f>
        <v>0</v>
      </c>
      <c r="C37" s="12">
        <f>(Rozpočet!G81)</f>
        <v>0</v>
      </c>
      <c r="D37" s="3"/>
    </row>
    <row r="38" spans="1:4">
      <c r="A38" s="6" t="s">
        <v>123</v>
      </c>
      <c r="B38" s="12">
        <f>Rozpočet!E87</f>
        <v>0</v>
      </c>
      <c r="C38" s="12">
        <f>Rozpočet!G87</f>
        <v>0</v>
      </c>
      <c r="D38" s="3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&amp;C&amp;"Calibri,Tučné"&amp;14&amp;A</oddHeader>
    <oddFooter>&amp;C&amp;"Calibri,Tučné"&amp;12Stránka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P88"/>
  <sheetViews>
    <sheetView tabSelected="1" zoomScale="160" zoomScaleNormal="160" workbookViewId="0">
      <pane ySplit="11" topLeftCell="A12" activePane="bottomLeft" state="frozen"/>
      <selection pane="bottomLeft" activeCell="A81" sqref="A81"/>
    </sheetView>
  </sheetViews>
  <sheetFormatPr defaultRowHeight="15"/>
  <cols>
    <col min="1" max="1" width="30.5703125" style="23" customWidth="1"/>
    <col min="2" max="2" width="3.42578125" style="1" bestFit="1" customWidth="1"/>
    <col min="3" max="3" width="7.7109375" style="10" customWidth="1"/>
    <col min="4" max="4" width="7.85546875" style="10" bestFit="1" customWidth="1"/>
    <col min="5" max="5" width="13.85546875" style="10" bestFit="1" customWidth="1"/>
    <col min="6" max="6" width="7.85546875" style="10" bestFit="1" customWidth="1"/>
    <col min="7" max="7" width="12.7109375" style="10" bestFit="1" customWidth="1"/>
    <col min="8" max="8" width="7.85546875" style="10" bestFit="1" customWidth="1"/>
    <col min="9" max="9" width="11.7109375" style="10" customWidth="1"/>
  </cols>
  <sheetData>
    <row r="1" spans="1:9" s="43" customFormat="1">
      <c r="A1" s="44"/>
      <c r="B1" s="44"/>
      <c r="C1" s="45"/>
      <c r="D1" s="44"/>
      <c r="E1" s="44"/>
      <c r="F1" s="45"/>
      <c r="G1" s="45"/>
      <c r="H1" s="45"/>
      <c r="I1" s="45"/>
    </row>
    <row r="2" spans="1:9" s="43" customFormat="1">
      <c r="A2" s="46" t="s">
        <v>130</v>
      </c>
      <c r="B2" s="44"/>
      <c r="C2" s="45"/>
      <c r="D2" s="44"/>
      <c r="E2" s="44"/>
      <c r="F2" s="45"/>
      <c r="G2" s="45"/>
      <c r="H2" s="45"/>
      <c r="I2" s="45"/>
    </row>
    <row r="3" spans="1:9" s="43" customFormat="1">
      <c r="A3" s="46" t="s">
        <v>128</v>
      </c>
      <c r="B3" s="47"/>
      <c r="C3" s="48"/>
      <c r="D3" s="49"/>
      <c r="E3" s="49"/>
      <c r="F3" s="50"/>
      <c r="G3" s="50"/>
      <c r="H3" s="50"/>
      <c r="I3" s="51"/>
    </row>
    <row r="4" spans="1:9" s="43" customFormat="1">
      <c r="A4" s="46" t="s">
        <v>129</v>
      </c>
      <c r="B4" s="47"/>
      <c r="C4" s="48"/>
      <c r="D4" s="49"/>
      <c r="E4" s="49"/>
      <c r="F4" s="50"/>
      <c r="G4" s="50"/>
      <c r="H4" s="50"/>
      <c r="I4" s="51"/>
    </row>
    <row r="5" spans="1:9" s="43" customFormat="1">
      <c r="A5" s="46" t="s">
        <v>167</v>
      </c>
      <c r="B5" s="47"/>
      <c r="C5" s="48"/>
      <c r="D5" s="49"/>
      <c r="E5" s="49"/>
      <c r="F5" s="50"/>
      <c r="G5" s="50"/>
      <c r="H5" s="50"/>
      <c r="I5" s="51"/>
    </row>
    <row r="6" spans="1:9" s="43" customFormat="1">
      <c r="A6" s="46" t="s">
        <v>143</v>
      </c>
      <c r="B6" s="47"/>
      <c r="C6" s="48"/>
      <c r="D6" s="49"/>
      <c r="E6" s="49"/>
      <c r="F6" s="50"/>
      <c r="G6" s="50"/>
      <c r="H6" s="50"/>
      <c r="I6" s="51"/>
    </row>
    <row r="7" spans="1:9" s="43" customFormat="1" ht="15.75" thickBot="1">
      <c r="A7" s="44"/>
      <c r="B7" s="44"/>
      <c r="C7" s="45"/>
      <c r="D7" s="44"/>
      <c r="E7" s="44"/>
      <c r="F7" s="45"/>
      <c r="G7" s="45"/>
      <c r="H7" s="45"/>
      <c r="I7" s="45"/>
    </row>
    <row r="8" spans="1:9" s="43" customFormat="1">
      <c r="A8" s="91" t="s">
        <v>166</v>
      </c>
      <c r="B8" s="92"/>
      <c r="C8" s="92"/>
      <c r="D8" s="92"/>
      <c r="E8" s="92"/>
      <c r="F8" s="92"/>
      <c r="G8" s="92"/>
      <c r="H8" s="92"/>
      <c r="I8" s="93"/>
    </row>
    <row r="9" spans="1:9" s="43" customFormat="1" ht="27" customHeight="1" thickBot="1">
      <c r="A9" s="94"/>
      <c r="B9" s="95"/>
      <c r="C9" s="95"/>
      <c r="D9" s="95"/>
      <c r="E9" s="95"/>
      <c r="F9" s="95"/>
      <c r="G9" s="95"/>
      <c r="H9" s="95"/>
      <c r="I9" s="96"/>
    </row>
    <row r="10" spans="1:9" s="43" customFormat="1">
      <c r="A10" s="52"/>
      <c r="B10" s="52"/>
      <c r="C10" s="53"/>
      <c r="D10" s="54"/>
      <c r="E10" s="97"/>
      <c r="F10" s="97"/>
      <c r="G10" s="97"/>
      <c r="H10" s="97"/>
      <c r="I10" s="55"/>
    </row>
    <row r="11" spans="1:9">
      <c r="A11" s="8" t="s">
        <v>0</v>
      </c>
      <c r="B11" s="2" t="s">
        <v>49</v>
      </c>
      <c r="C11" s="18" t="s">
        <v>50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8" t="s">
        <v>56</v>
      </c>
    </row>
    <row r="12" spans="1:9">
      <c r="A12" s="19" t="s">
        <v>57</v>
      </c>
      <c r="B12" s="4" t="s">
        <v>11</v>
      </c>
      <c r="C12" s="11"/>
      <c r="D12" s="24"/>
      <c r="E12" s="11"/>
      <c r="F12" s="24"/>
      <c r="G12" s="11"/>
      <c r="H12" s="11"/>
      <c r="I12" s="11"/>
    </row>
    <row r="13" spans="1:9">
      <c r="A13" s="20" t="s">
        <v>58</v>
      </c>
      <c r="B13" s="6" t="s">
        <v>59</v>
      </c>
      <c r="C13" s="12">
        <v>296</v>
      </c>
      <c r="D13" s="80"/>
      <c r="E13" s="77">
        <f t="shared" ref="E13:E21" si="0">C13*D13</f>
        <v>0</v>
      </c>
      <c r="F13" s="80"/>
      <c r="G13" s="77">
        <f t="shared" ref="G13:G21" si="1">C13*F13</f>
        <v>0</v>
      </c>
      <c r="H13" s="77">
        <f t="shared" ref="H13:I21" si="2">D13+F13</f>
        <v>0</v>
      </c>
      <c r="I13" s="77">
        <f t="shared" si="2"/>
        <v>0</v>
      </c>
    </row>
    <row r="14" spans="1:9">
      <c r="A14" s="20" t="s">
        <v>60</v>
      </c>
      <c r="B14" s="6" t="s">
        <v>59</v>
      </c>
      <c r="C14" s="12">
        <v>12</v>
      </c>
      <c r="D14" s="80"/>
      <c r="E14" s="77">
        <f t="shared" si="0"/>
        <v>0</v>
      </c>
      <c r="F14" s="80"/>
      <c r="G14" s="77">
        <f t="shared" si="1"/>
        <v>0</v>
      </c>
      <c r="H14" s="77">
        <f t="shared" si="2"/>
        <v>0</v>
      </c>
      <c r="I14" s="77">
        <f t="shared" si="2"/>
        <v>0</v>
      </c>
    </row>
    <row r="15" spans="1:9">
      <c r="A15" s="20" t="s">
        <v>118</v>
      </c>
      <c r="B15" s="6" t="s">
        <v>59</v>
      </c>
      <c r="C15" s="12">
        <v>306</v>
      </c>
      <c r="D15" s="80"/>
      <c r="E15" s="77">
        <f t="shared" si="0"/>
        <v>0</v>
      </c>
      <c r="F15" s="80"/>
      <c r="G15" s="77">
        <f>C15*F15</f>
        <v>0</v>
      </c>
      <c r="H15" s="77">
        <f t="shared" ref="H15:I18" si="3">D15+F15</f>
        <v>0</v>
      </c>
      <c r="I15" s="77">
        <f t="shared" si="3"/>
        <v>0</v>
      </c>
    </row>
    <row r="16" spans="1:9">
      <c r="A16" s="20" t="s">
        <v>119</v>
      </c>
      <c r="B16" s="6" t="s">
        <v>59</v>
      </c>
      <c r="C16" s="12">
        <v>70</v>
      </c>
      <c r="D16" s="80"/>
      <c r="E16" s="77">
        <f t="shared" si="0"/>
        <v>0</v>
      </c>
      <c r="F16" s="80"/>
      <c r="G16" s="77">
        <f>C16*F16</f>
        <v>0</v>
      </c>
      <c r="H16" s="77">
        <f t="shared" si="3"/>
        <v>0</v>
      </c>
      <c r="I16" s="77">
        <f t="shared" si="3"/>
        <v>0</v>
      </c>
    </row>
    <row r="17" spans="1:9">
      <c r="A17" s="20" t="s">
        <v>120</v>
      </c>
      <c r="B17" s="6" t="s">
        <v>59</v>
      </c>
      <c r="C17" s="12">
        <v>272</v>
      </c>
      <c r="D17" s="80"/>
      <c r="E17" s="77">
        <f t="shared" si="0"/>
        <v>0</v>
      </c>
      <c r="F17" s="80"/>
      <c r="G17" s="77">
        <f>C17*F17</f>
        <v>0</v>
      </c>
      <c r="H17" s="77">
        <f t="shared" si="3"/>
        <v>0</v>
      </c>
      <c r="I17" s="77">
        <f t="shared" si="3"/>
        <v>0</v>
      </c>
    </row>
    <row r="18" spans="1:9">
      <c r="A18" s="20" t="s">
        <v>121</v>
      </c>
      <c r="B18" s="6" t="s">
        <v>59</v>
      </c>
      <c r="C18" s="12">
        <v>14</v>
      </c>
      <c r="D18" s="80"/>
      <c r="E18" s="77">
        <f t="shared" si="0"/>
        <v>0</v>
      </c>
      <c r="F18" s="80"/>
      <c r="G18" s="77">
        <f>C18*F18</f>
        <v>0</v>
      </c>
      <c r="H18" s="77">
        <f t="shared" si="3"/>
        <v>0</v>
      </c>
      <c r="I18" s="77">
        <f t="shared" si="3"/>
        <v>0</v>
      </c>
    </row>
    <row r="19" spans="1:9">
      <c r="A19" s="20" t="s">
        <v>61</v>
      </c>
      <c r="B19" s="6" t="s">
        <v>62</v>
      </c>
      <c r="C19" s="12">
        <v>6</v>
      </c>
      <c r="D19" s="80"/>
      <c r="E19" s="77">
        <f t="shared" si="0"/>
        <v>0</v>
      </c>
      <c r="F19" s="80"/>
      <c r="G19" s="77">
        <f t="shared" si="1"/>
        <v>0</v>
      </c>
      <c r="H19" s="77">
        <f t="shared" si="2"/>
        <v>0</v>
      </c>
      <c r="I19" s="77">
        <f t="shared" si="2"/>
        <v>0</v>
      </c>
    </row>
    <row r="20" spans="1:9">
      <c r="A20" s="20" t="s">
        <v>63</v>
      </c>
      <c r="B20" s="6" t="s">
        <v>62</v>
      </c>
      <c r="C20" s="12">
        <v>7</v>
      </c>
      <c r="D20" s="80"/>
      <c r="E20" s="77">
        <f t="shared" si="0"/>
        <v>0</v>
      </c>
      <c r="F20" s="80"/>
      <c r="G20" s="77">
        <f t="shared" si="1"/>
        <v>0</v>
      </c>
      <c r="H20" s="77">
        <f t="shared" si="2"/>
        <v>0</v>
      </c>
      <c r="I20" s="77">
        <f t="shared" si="2"/>
        <v>0</v>
      </c>
    </row>
    <row r="21" spans="1:9" s="63" customFormat="1" ht="24.75">
      <c r="A21" s="67" t="s">
        <v>144</v>
      </c>
      <c r="B21" s="65" t="s">
        <v>62</v>
      </c>
      <c r="C21" s="66">
        <v>6</v>
      </c>
      <c r="D21" s="80"/>
      <c r="E21" s="77">
        <f t="shared" si="0"/>
        <v>0</v>
      </c>
      <c r="F21" s="80"/>
      <c r="G21" s="77">
        <f t="shared" si="1"/>
        <v>0</v>
      </c>
      <c r="H21" s="77">
        <f t="shared" si="2"/>
        <v>0</v>
      </c>
      <c r="I21" s="77">
        <f t="shared" si="2"/>
        <v>0</v>
      </c>
    </row>
    <row r="22" spans="1:9">
      <c r="A22" s="20" t="s">
        <v>162</v>
      </c>
      <c r="B22" s="6" t="s">
        <v>64</v>
      </c>
      <c r="C22" s="12">
        <v>3</v>
      </c>
      <c r="D22" s="80"/>
      <c r="E22" s="77">
        <f t="shared" ref="E22:E24" si="4">C22*D22</f>
        <v>0</v>
      </c>
      <c r="F22" s="80"/>
      <c r="G22" s="77">
        <f t="shared" ref="G22:G24" si="5">C22*F22</f>
        <v>0</v>
      </c>
      <c r="H22" s="77">
        <f t="shared" ref="H22:I24" si="6">D22+F22</f>
        <v>0</v>
      </c>
      <c r="I22" s="77">
        <f t="shared" si="6"/>
        <v>0</v>
      </c>
    </row>
    <row r="23" spans="1:9">
      <c r="A23" s="20" t="s">
        <v>161</v>
      </c>
      <c r="B23" s="6" t="s">
        <v>64</v>
      </c>
      <c r="C23" s="12">
        <v>3</v>
      </c>
      <c r="D23" s="80"/>
      <c r="E23" s="77">
        <f t="shared" si="4"/>
        <v>0</v>
      </c>
      <c r="F23" s="80"/>
      <c r="G23" s="77">
        <f t="shared" si="5"/>
        <v>0</v>
      </c>
      <c r="H23" s="77">
        <f t="shared" si="6"/>
        <v>0</v>
      </c>
      <c r="I23" s="77">
        <f t="shared" si="6"/>
        <v>0</v>
      </c>
    </row>
    <row r="24" spans="1:9">
      <c r="A24" s="20" t="s">
        <v>160</v>
      </c>
      <c r="B24" s="6" t="s">
        <v>59</v>
      </c>
      <c r="C24" s="12">
        <v>272</v>
      </c>
      <c r="D24" s="80"/>
      <c r="E24" s="77">
        <f t="shared" si="4"/>
        <v>0</v>
      </c>
      <c r="F24" s="80"/>
      <c r="G24" s="77">
        <f t="shared" si="5"/>
        <v>0</v>
      </c>
      <c r="H24" s="77">
        <f t="shared" si="6"/>
        <v>0</v>
      </c>
      <c r="I24" s="77">
        <f t="shared" si="6"/>
        <v>0</v>
      </c>
    </row>
    <row r="25" spans="1:9">
      <c r="A25" s="21" t="s">
        <v>65</v>
      </c>
      <c r="B25" s="5" t="s">
        <v>11</v>
      </c>
      <c r="C25" s="13"/>
      <c r="D25" s="26"/>
      <c r="E25" s="13"/>
      <c r="F25" s="26"/>
      <c r="G25" s="13"/>
      <c r="H25" s="13"/>
      <c r="I25" s="13"/>
    </row>
    <row r="26" spans="1:9">
      <c r="A26" s="58" t="s">
        <v>131</v>
      </c>
      <c r="B26" s="14" t="s">
        <v>11</v>
      </c>
      <c r="C26" s="15"/>
      <c r="D26" s="27"/>
      <c r="E26" s="15"/>
      <c r="F26" s="27"/>
      <c r="G26" s="15"/>
      <c r="H26" s="15"/>
      <c r="I26" s="15"/>
    </row>
    <row r="27" spans="1:9" s="82" customFormat="1">
      <c r="A27" s="87" t="s">
        <v>163</v>
      </c>
      <c r="B27" s="83" t="s">
        <v>62</v>
      </c>
      <c r="C27" s="84">
        <v>6</v>
      </c>
      <c r="D27" s="89"/>
      <c r="E27" s="84">
        <f>C27*D27</f>
        <v>0</v>
      </c>
      <c r="F27" s="89"/>
      <c r="G27" s="84">
        <f>C27*F27</f>
        <v>0</v>
      </c>
      <c r="H27" s="84">
        <f>D27+F27</f>
        <v>0</v>
      </c>
      <c r="I27" s="84">
        <f>E27+G27</f>
        <v>0</v>
      </c>
    </row>
    <row r="28" spans="1:9">
      <c r="A28" s="20" t="s">
        <v>11</v>
      </c>
      <c r="B28" s="6" t="s">
        <v>11</v>
      </c>
      <c r="C28" s="12"/>
      <c r="D28" s="25"/>
      <c r="E28" s="12"/>
      <c r="F28" s="25"/>
      <c r="G28" s="12"/>
      <c r="H28" s="12"/>
      <c r="I28" s="12"/>
    </row>
    <row r="29" spans="1:9">
      <c r="A29" s="21" t="s">
        <v>66</v>
      </c>
      <c r="B29" s="5" t="s">
        <v>11</v>
      </c>
      <c r="C29" s="13"/>
      <c r="D29" s="26"/>
      <c r="E29" s="13">
        <f>SUM(E26:E28)</f>
        <v>0</v>
      </c>
      <c r="F29" s="26"/>
      <c r="G29" s="13">
        <f>SUM(G26:G28)</f>
        <v>0</v>
      </c>
      <c r="H29" s="13"/>
      <c r="I29" s="13">
        <f>SUM(I26:I28)</f>
        <v>0</v>
      </c>
    </row>
    <row r="30" spans="1:9">
      <c r="A30" s="20" t="s">
        <v>11</v>
      </c>
      <c r="B30" s="6" t="s">
        <v>11</v>
      </c>
      <c r="C30" s="12"/>
      <c r="D30" s="25"/>
      <c r="E30" s="12"/>
      <c r="F30" s="25"/>
      <c r="G30" s="12"/>
      <c r="H30" s="12"/>
      <c r="I30" s="12"/>
    </row>
    <row r="31" spans="1:9">
      <c r="A31" s="19" t="s">
        <v>67</v>
      </c>
      <c r="B31" s="4" t="s">
        <v>11</v>
      </c>
      <c r="C31" s="11"/>
      <c r="D31" s="24"/>
      <c r="E31" s="11">
        <f>SUM(E13:E24,E26:E28,E30:E30)</f>
        <v>0</v>
      </c>
      <c r="F31" s="24"/>
      <c r="G31" s="11">
        <f>SUM(G13:G24,G26:G28,G30:G30)</f>
        <v>0</v>
      </c>
      <c r="H31" s="11"/>
      <c r="I31" s="11">
        <f>SUM(I13:I24,I26:I28,I30:I30)</f>
        <v>0</v>
      </c>
    </row>
    <row r="32" spans="1:9">
      <c r="A32" s="19" t="s">
        <v>68</v>
      </c>
      <c r="B32" s="4" t="s">
        <v>11</v>
      </c>
      <c r="C32" s="11"/>
      <c r="D32" s="24"/>
      <c r="E32" s="11"/>
      <c r="F32" s="24"/>
      <c r="G32" s="11"/>
      <c r="H32" s="11"/>
      <c r="I32" s="11"/>
    </row>
    <row r="33" spans="1:9" ht="26.25">
      <c r="A33" s="22" t="s">
        <v>69</v>
      </c>
      <c r="B33" s="14" t="s">
        <v>11</v>
      </c>
      <c r="C33" s="15"/>
      <c r="D33" s="27"/>
      <c r="E33" s="15"/>
      <c r="F33" s="27"/>
      <c r="G33" s="15"/>
      <c r="H33" s="15"/>
      <c r="I33" s="15"/>
    </row>
    <row r="34" spans="1:9">
      <c r="A34" s="20" t="s">
        <v>126</v>
      </c>
      <c r="B34" s="6" t="s">
        <v>62</v>
      </c>
      <c r="C34" s="12">
        <v>7</v>
      </c>
      <c r="D34" s="80"/>
      <c r="E34" s="77">
        <f>C34*D34</f>
        <v>0</v>
      </c>
      <c r="F34" s="80"/>
      <c r="G34" s="77">
        <f>C34*F34</f>
        <v>0</v>
      </c>
      <c r="H34" s="77">
        <f>D34+F34</f>
        <v>0</v>
      </c>
      <c r="I34" s="77">
        <f>E34+G34</f>
        <v>0</v>
      </c>
    </row>
    <row r="35" spans="1:9" ht="26.25">
      <c r="A35" s="22" t="s">
        <v>70</v>
      </c>
      <c r="B35" s="14" t="s">
        <v>11</v>
      </c>
      <c r="C35" s="15"/>
      <c r="D35" s="27"/>
      <c r="E35" s="15"/>
      <c r="F35" s="27"/>
      <c r="G35" s="15"/>
      <c r="H35" s="15"/>
      <c r="I35" s="15"/>
    </row>
    <row r="36" spans="1:9" s="82" customFormat="1">
      <c r="A36" s="87" t="s">
        <v>165</v>
      </c>
      <c r="B36" s="83" t="s">
        <v>62</v>
      </c>
      <c r="C36" s="84">
        <v>2</v>
      </c>
      <c r="D36" s="89"/>
      <c r="E36" s="84">
        <f>C36*D36</f>
        <v>0</v>
      </c>
      <c r="F36" s="89"/>
      <c r="G36" s="84">
        <f>C36*F36</f>
        <v>0</v>
      </c>
      <c r="H36" s="84">
        <f>D36+F36</f>
        <v>0</v>
      </c>
      <c r="I36" s="84">
        <f>E36+G36</f>
        <v>0</v>
      </c>
    </row>
    <row r="37" spans="1:9" s="82" customFormat="1">
      <c r="A37" s="87" t="s">
        <v>164</v>
      </c>
      <c r="B37" s="83" t="s">
        <v>62</v>
      </c>
      <c r="C37" s="84">
        <v>5</v>
      </c>
      <c r="D37" s="89"/>
      <c r="E37" s="84">
        <f>C37*D37</f>
        <v>0</v>
      </c>
      <c r="F37" s="89"/>
      <c r="G37" s="84">
        <f>C37*F37</f>
        <v>0</v>
      </c>
      <c r="H37" s="84">
        <f>D37+F37</f>
        <v>0</v>
      </c>
      <c r="I37" s="84">
        <f>E37+G37</f>
        <v>0</v>
      </c>
    </row>
    <row r="38" spans="1:9" s="82" customFormat="1">
      <c r="A38" s="88" t="s">
        <v>145</v>
      </c>
      <c r="B38" s="85" t="s">
        <v>11</v>
      </c>
      <c r="C38" s="86"/>
      <c r="D38" s="90"/>
      <c r="E38" s="86"/>
      <c r="F38" s="90"/>
      <c r="G38" s="86"/>
      <c r="H38" s="86"/>
      <c r="I38" s="86"/>
    </row>
    <row r="39" spans="1:9" s="82" customFormat="1">
      <c r="A39" s="87" t="s">
        <v>151</v>
      </c>
      <c r="B39" s="83" t="s">
        <v>62</v>
      </c>
      <c r="C39" s="84">
        <v>7</v>
      </c>
      <c r="D39" s="89"/>
      <c r="E39" s="84">
        <f>C39*D39</f>
        <v>0</v>
      </c>
      <c r="F39" s="89"/>
      <c r="G39" s="84">
        <f>C39*F39</f>
        <v>0</v>
      </c>
      <c r="H39" s="84">
        <f>D39+F39</f>
        <v>0</v>
      </c>
      <c r="I39" s="84">
        <f>E39+G39</f>
        <v>0</v>
      </c>
    </row>
    <row r="40" spans="1:9">
      <c r="A40" s="20" t="s">
        <v>11</v>
      </c>
      <c r="B40" s="6" t="s">
        <v>11</v>
      </c>
      <c r="C40" s="12"/>
      <c r="D40" s="25"/>
      <c r="E40" s="12"/>
      <c r="F40" s="25"/>
      <c r="G40" s="12"/>
      <c r="H40" s="12"/>
      <c r="I40" s="12"/>
    </row>
    <row r="41" spans="1:9">
      <c r="A41" s="19" t="s">
        <v>71</v>
      </c>
      <c r="B41" s="4" t="s">
        <v>11</v>
      </c>
      <c r="C41" s="11"/>
      <c r="D41" s="24"/>
      <c r="E41" s="11">
        <f>SUM(E33:E40)</f>
        <v>0</v>
      </c>
      <c r="F41" s="24"/>
      <c r="G41" s="11">
        <f>SUM(G33:G40)</f>
        <v>0</v>
      </c>
      <c r="H41" s="11"/>
      <c r="I41" s="11">
        <f>SUM(I33:I40)</f>
        <v>0</v>
      </c>
    </row>
    <row r="42" spans="1:9">
      <c r="A42" s="20" t="s">
        <v>11</v>
      </c>
      <c r="B42" s="6" t="s">
        <v>11</v>
      </c>
      <c r="C42" s="12"/>
      <c r="D42" s="25"/>
      <c r="E42" s="12"/>
      <c r="F42" s="25"/>
      <c r="G42" s="12"/>
      <c r="H42" s="12"/>
      <c r="I42" s="12"/>
    </row>
    <row r="43" spans="1:9">
      <c r="A43" s="19" t="s">
        <v>72</v>
      </c>
      <c r="B43" s="4" t="s">
        <v>11</v>
      </c>
      <c r="C43" s="11"/>
      <c r="D43" s="24"/>
      <c r="E43" s="11"/>
      <c r="F43" s="24"/>
      <c r="G43" s="11"/>
      <c r="H43" s="11"/>
      <c r="I43" s="11"/>
    </row>
    <row r="44" spans="1:9">
      <c r="A44" s="62" t="s">
        <v>132</v>
      </c>
      <c r="B44" s="14" t="s">
        <v>11</v>
      </c>
      <c r="C44" s="15"/>
      <c r="D44" s="27"/>
      <c r="E44" s="15"/>
      <c r="F44" s="27"/>
      <c r="G44" s="15"/>
      <c r="H44" s="15"/>
      <c r="I44" s="15"/>
    </row>
    <row r="45" spans="1:9">
      <c r="A45" s="61" t="s">
        <v>133</v>
      </c>
      <c r="B45" s="6" t="s">
        <v>73</v>
      </c>
      <c r="C45" s="12">
        <v>0.27</v>
      </c>
      <c r="D45" s="80"/>
      <c r="E45" s="77">
        <f>C45*D45</f>
        <v>0</v>
      </c>
      <c r="F45" s="80"/>
      <c r="G45" s="77">
        <f>C45*F45</f>
        <v>0</v>
      </c>
      <c r="H45" s="77">
        <f>D45+F45</f>
        <v>0</v>
      </c>
      <c r="I45" s="77">
        <f>E45+G45</f>
        <v>0</v>
      </c>
    </row>
    <row r="46" spans="1:9" s="57" customFormat="1">
      <c r="A46" s="61" t="s">
        <v>134</v>
      </c>
      <c r="B46" s="59" t="s">
        <v>73</v>
      </c>
      <c r="C46" s="60">
        <v>0.54</v>
      </c>
      <c r="D46" s="80"/>
      <c r="E46" s="77">
        <f>C46*D46</f>
        <v>0</v>
      </c>
      <c r="F46" s="80"/>
      <c r="G46" s="77">
        <f>C46*F46</f>
        <v>0</v>
      </c>
      <c r="H46" s="77">
        <f>D46+F46</f>
        <v>0</v>
      </c>
      <c r="I46" s="77">
        <f>E46+G46</f>
        <v>0</v>
      </c>
    </row>
    <row r="47" spans="1:9" ht="26.25">
      <c r="A47" s="22" t="s">
        <v>74</v>
      </c>
      <c r="B47" s="14" t="s">
        <v>11</v>
      </c>
      <c r="C47" s="15"/>
      <c r="D47" s="27"/>
      <c r="E47" s="15"/>
      <c r="F47" s="27"/>
      <c r="G47" s="15"/>
      <c r="H47" s="15"/>
      <c r="I47" s="15"/>
    </row>
    <row r="48" spans="1:9">
      <c r="A48" s="20" t="s">
        <v>152</v>
      </c>
      <c r="B48" s="6" t="s">
        <v>75</v>
      </c>
      <c r="C48" s="12">
        <v>2.21</v>
      </c>
      <c r="D48" s="80"/>
      <c r="E48" s="77">
        <f>C48*D48</f>
        <v>0</v>
      </c>
      <c r="F48" s="80"/>
      <c r="G48" s="77">
        <f>C48*F48</f>
        <v>0</v>
      </c>
      <c r="H48" s="77">
        <f>D48+F48</f>
        <v>0</v>
      </c>
      <c r="I48" s="77">
        <f>E48+G48</f>
        <v>0</v>
      </c>
    </row>
    <row r="49" spans="1:9">
      <c r="A49" s="20" t="s">
        <v>153</v>
      </c>
      <c r="B49" s="6" t="s">
        <v>75</v>
      </c>
      <c r="C49" s="12">
        <v>2.21</v>
      </c>
      <c r="D49" s="80"/>
      <c r="E49" s="77">
        <f>C49*D49</f>
        <v>0</v>
      </c>
      <c r="F49" s="80"/>
      <c r="G49" s="77">
        <f>C49*F49</f>
        <v>0</v>
      </c>
      <c r="H49" s="77">
        <f>D49+F49</f>
        <v>0</v>
      </c>
      <c r="I49" s="77">
        <f>E49+G49</f>
        <v>0</v>
      </c>
    </row>
    <row r="50" spans="1:9">
      <c r="A50" s="69" t="s">
        <v>135</v>
      </c>
      <c r="B50" s="14" t="s">
        <v>11</v>
      </c>
      <c r="C50" s="15"/>
      <c r="D50" s="27"/>
      <c r="E50" s="15"/>
      <c r="F50" s="27"/>
      <c r="G50" s="15"/>
      <c r="H50" s="15"/>
      <c r="I50" s="15"/>
    </row>
    <row r="51" spans="1:9">
      <c r="A51" s="74" t="s">
        <v>138</v>
      </c>
      <c r="B51" s="6" t="s">
        <v>76</v>
      </c>
      <c r="C51" s="12">
        <v>8</v>
      </c>
      <c r="D51" s="80"/>
      <c r="E51" s="77">
        <f>C51*D51</f>
        <v>0</v>
      </c>
      <c r="F51" s="80"/>
      <c r="G51" s="77">
        <f>C51*F51</f>
        <v>0</v>
      </c>
      <c r="H51" s="77">
        <f>D51+F51</f>
        <v>0</v>
      </c>
      <c r="I51" s="77">
        <f>E51+G51</f>
        <v>0</v>
      </c>
    </row>
    <row r="52" spans="1:9" s="68" customFormat="1">
      <c r="A52" s="72" t="s">
        <v>136</v>
      </c>
      <c r="B52" s="70" t="s">
        <v>76</v>
      </c>
      <c r="C52" s="71">
        <v>8</v>
      </c>
      <c r="D52" s="80"/>
      <c r="E52" s="77">
        <f t="shared" ref="E52:E53" si="7">C52*D52</f>
        <v>0</v>
      </c>
      <c r="F52" s="80"/>
      <c r="G52" s="77">
        <f t="shared" ref="G52:G53" si="8">C52*F52</f>
        <v>0</v>
      </c>
      <c r="H52" s="77">
        <f t="shared" ref="H52:I53" si="9">D52+F52</f>
        <v>0</v>
      </c>
      <c r="I52" s="77">
        <f t="shared" si="9"/>
        <v>0</v>
      </c>
    </row>
    <row r="53" spans="1:9" s="68" customFormat="1">
      <c r="A53" s="72" t="s">
        <v>137</v>
      </c>
      <c r="B53" s="70" t="s">
        <v>76</v>
      </c>
      <c r="C53" s="71">
        <v>8</v>
      </c>
      <c r="D53" s="80"/>
      <c r="E53" s="77">
        <f t="shared" si="7"/>
        <v>0</v>
      </c>
      <c r="F53" s="80"/>
      <c r="G53" s="77">
        <f t="shared" si="8"/>
        <v>0</v>
      </c>
      <c r="H53" s="77">
        <f t="shared" si="9"/>
        <v>0</v>
      </c>
      <c r="I53" s="77">
        <f t="shared" si="9"/>
        <v>0</v>
      </c>
    </row>
    <row r="54" spans="1:9">
      <c r="A54" s="22" t="s">
        <v>77</v>
      </c>
      <c r="B54" s="14" t="s">
        <v>11</v>
      </c>
      <c r="C54" s="15"/>
      <c r="D54" s="27"/>
      <c r="E54" s="15"/>
      <c r="F54" s="27"/>
      <c r="G54" s="15"/>
      <c r="H54" s="15"/>
      <c r="I54" s="15"/>
    </row>
    <row r="55" spans="1:9">
      <c r="A55" s="64" t="s">
        <v>150</v>
      </c>
      <c r="B55" s="6" t="s">
        <v>59</v>
      </c>
      <c r="C55" s="12">
        <v>4</v>
      </c>
      <c r="D55" s="80"/>
      <c r="E55" s="77">
        <f>C55*D55</f>
        <v>0</v>
      </c>
      <c r="F55" s="80"/>
      <c r="G55" s="77">
        <f>C55*F55</f>
        <v>0</v>
      </c>
      <c r="H55" s="77">
        <f>D55+F55</f>
        <v>0</v>
      </c>
      <c r="I55" s="77">
        <f>E55+G55</f>
        <v>0</v>
      </c>
    </row>
    <row r="56" spans="1:9">
      <c r="A56" s="22" t="s">
        <v>78</v>
      </c>
      <c r="B56" s="14" t="s">
        <v>11</v>
      </c>
      <c r="C56" s="15"/>
      <c r="D56" s="27"/>
      <c r="E56" s="15"/>
      <c r="F56" s="27"/>
      <c r="G56" s="15"/>
      <c r="H56" s="15"/>
      <c r="I56" s="15"/>
    </row>
    <row r="57" spans="1:9" ht="24.75">
      <c r="A57" s="20" t="s">
        <v>148</v>
      </c>
      <c r="B57" s="6" t="s">
        <v>59</v>
      </c>
      <c r="C57" s="12">
        <v>272</v>
      </c>
      <c r="D57" s="80"/>
      <c r="E57" s="77">
        <f>C57*D57</f>
        <v>0</v>
      </c>
      <c r="F57" s="80"/>
      <c r="G57" s="77">
        <f>C57*F57</f>
        <v>0</v>
      </c>
      <c r="H57" s="77">
        <f>D57+F57</f>
        <v>0</v>
      </c>
      <c r="I57" s="77">
        <f>E57+G57</f>
        <v>0</v>
      </c>
    </row>
    <row r="58" spans="1:9">
      <c r="A58" s="22" t="s">
        <v>79</v>
      </c>
      <c r="B58" s="14" t="s">
        <v>11</v>
      </c>
      <c r="C58" s="15"/>
      <c r="D58" s="27"/>
      <c r="E58" s="15"/>
      <c r="F58" s="27"/>
      <c r="G58" s="15"/>
      <c r="H58" s="15"/>
      <c r="I58" s="15"/>
    </row>
    <row r="59" spans="1:9" ht="24.75">
      <c r="A59" s="20" t="s">
        <v>154</v>
      </c>
      <c r="B59" s="6" t="s">
        <v>59</v>
      </c>
      <c r="C59" s="12">
        <v>272</v>
      </c>
      <c r="D59" s="80"/>
      <c r="E59" s="77">
        <f>C59*D59</f>
        <v>0</v>
      </c>
      <c r="F59" s="80"/>
      <c r="G59" s="77">
        <f>C59*F59</f>
        <v>0</v>
      </c>
      <c r="H59" s="77">
        <f>D59+F59</f>
        <v>0</v>
      </c>
      <c r="I59" s="77">
        <f>E59+G59</f>
        <v>0</v>
      </c>
    </row>
    <row r="60" spans="1:9">
      <c r="A60" s="22" t="s">
        <v>80</v>
      </c>
      <c r="B60" s="14" t="s">
        <v>11</v>
      </c>
      <c r="C60" s="15"/>
      <c r="D60" s="27"/>
      <c r="E60" s="15"/>
      <c r="F60" s="27"/>
      <c r="G60" s="15"/>
      <c r="H60" s="15"/>
      <c r="I60" s="15"/>
    </row>
    <row r="61" spans="1:9">
      <c r="A61" s="20" t="s">
        <v>149</v>
      </c>
      <c r="B61" s="6" t="s">
        <v>59</v>
      </c>
      <c r="C61" s="12">
        <v>272</v>
      </c>
      <c r="D61" s="80"/>
      <c r="E61" s="77">
        <f>C61*D61</f>
        <v>0</v>
      </c>
      <c r="F61" s="80"/>
      <c r="G61" s="77">
        <f>C61*F61</f>
        <v>0</v>
      </c>
      <c r="H61" s="77">
        <f>D61+F61</f>
        <v>0</v>
      </c>
      <c r="I61" s="77">
        <f>E61+G61</f>
        <v>0</v>
      </c>
    </row>
    <row r="62" spans="1:9">
      <c r="A62" s="22" t="s">
        <v>81</v>
      </c>
      <c r="B62" s="14" t="s">
        <v>11</v>
      </c>
      <c r="C62" s="15"/>
      <c r="D62" s="27"/>
      <c r="E62" s="15"/>
      <c r="F62" s="27"/>
      <c r="G62" s="15"/>
      <c r="H62" s="15"/>
      <c r="I62" s="15"/>
    </row>
    <row r="63" spans="1:9" ht="24.75">
      <c r="A63" s="20" t="s">
        <v>148</v>
      </c>
      <c r="B63" s="6" t="s">
        <v>59</v>
      </c>
      <c r="C63" s="12">
        <v>272</v>
      </c>
      <c r="D63" s="80"/>
      <c r="E63" s="77">
        <f>C63*D63</f>
        <v>0</v>
      </c>
      <c r="F63" s="80"/>
      <c r="G63" s="77">
        <f>C63*F63</f>
        <v>0</v>
      </c>
      <c r="H63" s="77">
        <f>D63+F63</f>
        <v>0</v>
      </c>
      <c r="I63" s="77">
        <f>E63+G63</f>
        <v>0</v>
      </c>
    </row>
    <row r="64" spans="1:9">
      <c r="A64" s="22" t="s">
        <v>82</v>
      </c>
      <c r="B64" s="14" t="s">
        <v>11</v>
      </c>
      <c r="C64" s="15"/>
      <c r="D64" s="27"/>
      <c r="E64" s="15"/>
      <c r="F64" s="27"/>
      <c r="G64" s="15"/>
      <c r="H64" s="15"/>
      <c r="I64" s="15"/>
    </row>
    <row r="65" spans="1:250">
      <c r="A65" s="20" t="s">
        <v>155</v>
      </c>
      <c r="B65" s="6" t="s">
        <v>75</v>
      </c>
      <c r="C65" s="12">
        <v>18</v>
      </c>
      <c r="D65" s="80"/>
      <c r="E65" s="77">
        <f>C65*D65</f>
        <v>0</v>
      </c>
      <c r="F65" s="80"/>
      <c r="G65" s="77">
        <f>C65*F65</f>
        <v>0</v>
      </c>
      <c r="H65" s="77">
        <f>D65+F65</f>
        <v>0</v>
      </c>
      <c r="I65" s="77">
        <f>E65+G65</f>
        <v>0</v>
      </c>
    </row>
    <row r="66" spans="1:250">
      <c r="A66" s="20" t="s">
        <v>156</v>
      </c>
      <c r="B66" s="6" t="s">
        <v>75</v>
      </c>
      <c r="C66" s="12">
        <v>18</v>
      </c>
      <c r="D66" s="80"/>
      <c r="E66" s="77">
        <f>C66*D66</f>
        <v>0</v>
      </c>
      <c r="F66" s="80"/>
      <c r="G66" s="77">
        <f>C66*F66</f>
        <v>0</v>
      </c>
      <c r="H66" s="77">
        <f>D66+F66</f>
        <v>0</v>
      </c>
      <c r="I66" s="77">
        <f>E66+G66</f>
        <v>0</v>
      </c>
    </row>
    <row r="67" spans="1:250">
      <c r="A67" s="21" t="s">
        <v>65</v>
      </c>
      <c r="B67" s="5" t="s">
        <v>11</v>
      </c>
      <c r="C67" s="13"/>
      <c r="D67" s="26"/>
      <c r="E67" s="13"/>
      <c r="F67" s="26"/>
      <c r="G67" s="13"/>
      <c r="H67" s="13"/>
      <c r="I67" s="13"/>
    </row>
    <row r="68" spans="1:250">
      <c r="A68" s="22" t="s">
        <v>122</v>
      </c>
      <c r="B68" s="14" t="s">
        <v>11</v>
      </c>
      <c r="C68" s="15"/>
      <c r="D68" s="27"/>
      <c r="E68" s="15"/>
      <c r="F68" s="27"/>
      <c r="G68" s="15"/>
      <c r="H68" s="15"/>
      <c r="I68" s="15"/>
    </row>
    <row r="69" spans="1:250">
      <c r="A69" s="20" t="s">
        <v>157</v>
      </c>
      <c r="B69" s="6" t="s">
        <v>75</v>
      </c>
      <c r="C69" s="12">
        <v>2.37</v>
      </c>
      <c r="D69" s="80"/>
      <c r="E69" s="77">
        <f>C69*D69</f>
        <v>0</v>
      </c>
      <c r="F69" s="80"/>
      <c r="G69" s="77">
        <f>C69*F69</f>
        <v>0</v>
      </c>
      <c r="H69" s="77">
        <f>D69+F69</f>
        <v>0</v>
      </c>
      <c r="I69" s="77">
        <f>E69+G69</f>
        <v>0</v>
      </c>
    </row>
    <row r="70" spans="1:250">
      <c r="A70" s="21" t="s">
        <v>66</v>
      </c>
      <c r="B70" s="5" t="s">
        <v>11</v>
      </c>
      <c r="C70" s="13"/>
      <c r="D70" s="26"/>
      <c r="E70" s="13">
        <f>SUM(E68:E69)</f>
        <v>0</v>
      </c>
      <c r="F70" s="26"/>
      <c r="G70" s="13">
        <f>SUM(G68:G69)</f>
        <v>0</v>
      </c>
      <c r="H70" s="13"/>
      <c r="I70" s="13">
        <f>SUM(I68:I69)</f>
        <v>0</v>
      </c>
    </row>
    <row r="71" spans="1:250">
      <c r="A71" s="20" t="s">
        <v>11</v>
      </c>
      <c r="B71" s="6" t="s">
        <v>11</v>
      </c>
      <c r="C71" s="12"/>
      <c r="D71" s="25"/>
      <c r="E71" s="12"/>
      <c r="F71" s="25"/>
      <c r="G71" s="12"/>
      <c r="H71" s="12"/>
      <c r="I71" s="12"/>
    </row>
    <row r="72" spans="1:250">
      <c r="A72" s="19" t="s">
        <v>83</v>
      </c>
      <c r="B72" s="4" t="s">
        <v>11</v>
      </c>
      <c r="C72" s="11"/>
      <c r="D72" s="24"/>
      <c r="E72" s="11">
        <f>SUM(E44:E69)</f>
        <v>0</v>
      </c>
      <c r="F72" s="24"/>
      <c r="G72" s="11">
        <f>SUM(G44:G69)</f>
        <v>0</v>
      </c>
      <c r="H72" s="11"/>
      <c r="I72" s="11">
        <f>SUM(I44:I69)</f>
        <v>0</v>
      </c>
    </row>
    <row r="73" spans="1:250">
      <c r="A73" s="19" t="s">
        <v>113</v>
      </c>
      <c r="B73" s="4" t="s">
        <v>11</v>
      </c>
      <c r="C73" s="11"/>
      <c r="D73" s="24"/>
      <c r="E73" s="11"/>
      <c r="F73" s="24"/>
      <c r="G73" s="11"/>
      <c r="H73" s="11"/>
      <c r="I73" s="11"/>
    </row>
    <row r="74" spans="1:250" s="82" customFormat="1" ht="15" customHeight="1">
      <c r="A74" s="87" t="s">
        <v>146</v>
      </c>
      <c r="B74" s="83" t="s">
        <v>59</v>
      </c>
      <c r="C74" s="84">
        <v>272</v>
      </c>
      <c r="D74" s="89"/>
      <c r="E74" s="84">
        <f>C74*D74</f>
        <v>0</v>
      </c>
      <c r="F74" s="89"/>
      <c r="G74" s="84">
        <f>C74*F74</f>
        <v>0</v>
      </c>
      <c r="H74" s="84">
        <f t="shared" ref="H74:I79" si="10">D74+F74</f>
        <v>0</v>
      </c>
      <c r="I74" s="84">
        <f t="shared" si="10"/>
        <v>0</v>
      </c>
    </row>
    <row r="75" spans="1:250">
      <c r="A75" s="20" t="s">
        <v>147</v>
      </c>
      <c r="B75" s="6" t="s">
        <v>59</v>
      </c>
      <c r="C75" s="12">
        <v>4</v>
      </c>
      <c r="D75" s="80"/>
      <c r="E75" s="77">
        <f>C75*D75</f>
        <v>0</v>
      </c>
      <c r="F75" s="80"/>
      <c r="G75" s="77">
        <f>C75*F75</f>
        <v>0</v>
      </c>
      <c r="H75" s="77">
        <f t="shared" si="10"/>
        <v>0</v>
      </c>
      <c r="I75" s="77">
        <f t="shared" si="10"/>
        <v>0</v>
      </c>
    </row>
    <row r="76" spans="1:250" ht="24.75">
      <c r="A76" s="81" t="s">
        <v>142</v>
      </c>
      <c r="B76" s="6" t="s">
        <v>76</v>
      </c>
      <c r="C76" s="12">
        <v>8</v>
      </c>
      <c r="D76" s="80"/>
      <c r="E76" s="77">
        <f>C76*D76</f>
        <v>0</v>
      </c>
      <c r="F76" s="80"/>
      <c r="G76" s="77">
        <f>C76*F76</f>
        <v>0</v>
      </c>
      <c r="H76" s="77">
        <f t="shared" si="10"/>
        <v>0</v>
      </c>
      <c r="I76" s="77">
        <f t="shared" si="10"/>
        <v>0</v>
      </c>
    </row>
    <row r="77" spans="1:250" s="73" customFormat="1" ht="24.75">
      <c r="A77" s="78" t="s">
        <v>139</v>
      </c>
      <c r="B77" s="76" t="s">
        <v>76</v>
      </c>
      <c r="C77" s="77">
        <v>8</v>
      </c>
      <c r="D77" s="80"/>
      <c r="E77" s="77">
        <f t="shared" ref="E77:E79" si="11">C77*D77</f>
        <v>0</v>
      </c>
      <c r="F77" s="80"/>
      <c r="G77" s="77">
        <f t="shared" ref="G77:G79" si="12">C77*F77</f>
        <v>0</v>
      </c>
      <c r="H77" s="77">
        <f t="shared" si="10"/>
        <v>0</v>
      </c>
      <c r="I77" s="77">
        <f t="shared" si="10"/>
        <v>0</v>
      </c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CT77" s="75"/>
      <c r="CU77" s="75"/>
      <c r="CV77" s="75"/>
      <c r="CW77" s="75"/>
      <c r="CX77" s="75"/>
      <c r="CY77" s="75"/>
      <c r="CZ77" s="75"/>
      <c r="DA77" s="75"/>
      <c r="DB77" s="75"/>
      <c r="DC77" s="75"/>
      <c r="DD77" s="75"/>
      <c r="DE77" s="75"/>
      <c r="DF77" s="75"/>
      <c r="DG77" s="75"/>
      <c r="DH77" s="75"/>
      <c r="DI77" s="75"/>
      <c r="DJ77" s="75"/>
      <c r="DK77" s="75"/>
      <c r="DL77" s="75"/>
      <c r="DM77" s="75"/>
      <c r="DN77" s="75"/>
      <c r="DO77" s="75"/>
      <c r="DP77" s="75"/>
      <c r="DQ77" s="75"/>
      <c r="DR77" s="75"/>
      <c r="DS77" s="75"/>
      <c r="DT77" s="75"/>
      <c r="DU77" s="75"/>
      <c r="DV77" s="75"/>
      <c r="DW77" s="75"/>
      <c r="DX77" s="75"/>
      <c r="DY77" s="75"/>
      <c r="DZ77" s="75"/>
      <c r="EA77" s="75"/>
      <c r="EB77" s="75"/>
      <c r="EC77" s="75"/>
      <c r="ED77" s="75"/>
      <c r="EE77" s="75"/>
      <c r="EF77" s="75"/>
      <c r="EG77" s="75"/>
      <c r="EH77" s="75"/>
      <c r="EI77" s="75"/>
      <c r="EJ77" s="75"/>
      <c r="EK77" s="75"/>
      <c r="EL77" s="75"/>
      <c r="EM77" s="75"/>
      <c r="EN77" s="75"/>
      <c r="EO77" s="75"/>
      <c r="EP77" s="75"/>
      <c r="EQ77" s="75"/>
      <c r="ER77" s="75"/>
      <c r="ES77" s="75"/>
      <c r="ET77" s="75"/>
      <c r="EU77" s="75"/>
      <c r="EV77" s="75"/>
      <c r="EW77" s="75"/>
      <c r="EX77" s="75"/>
      <c r="EY77" s="75"/>
      <c r="EZ77" s="75"/>
      <c r="FA77" s="75"/>
      <c r="FB77" s="75"/>
      <c r="FC77" s="75"/>
      <c r="FD77" s="75"/>
      <c r="FE77" s="75"/>
      <c r="FF77" s="75"/>
      <c r="FG77" s="75"/>
      <c r="FH77" s="75"/>
      <c r="FI77" s="75"/>
      <c r="FJ77" s="75"/>
      <c r="FK77" s="75"/>
      <c r="FL77" s="75"/>
      <c r="FM77" s="75"/>
      <c r="FN77" s="75"/>
      <c r="FO77" s="75"/>
      <c r="FP77" s="75"/>
      <c r="FQ77" s="75"/>
      <c r="FR77" s="75"/>
      <c r="FS77" s="75"/>
      <c r="FT77" s="75"/>
      <c r="FU77" s="75"/>
      <c r="FV77" s="75"/>
      <c r="FW77" s="75"/>
      <c r="FX77" s="75"/>
      <c r="FY77" s="75"/>
      <c r="FZ77" s="75"/>
      <c r="GA77" s="75"/>
      <c r="GB77" s="75"/>
      <c r="GC77" s="75"/>
      <c r="GD77" s="75"/>
      <c r="GE77" s="75"/>
      <c r="GF77" s="75"/>
      <c r="GG77" s="75"/>
      <c r="GH77" s="75"/>
      <c r="GI77" s="75"/>
      <c r="GJ77" s="75"/>
      <c r="GK77" s="75"/>
      <c r="GL77" s="75"/>
      <c r="GM77" s="75"/>
      <c r="GN77" s="75"/>
      <c r="GO77" s="75"/>
      <c r="GP77" s="75"/>
      <c r="GQ77" s="75"/>
      <c r="GR77" s="75"/>
      <c r="GS77" s="75"/>
      <c r="GT77" s="75"/>
      <c r="GU77" s="75"/>
      <c r="GV77" s="75"/>
      <c r="GW77" s="75"/>
      <c r="GX77" s="75"/>
      <c r="GY77" s="75"/>
      <c r="GZ77" s="75"/>
      <c r="HA77" s="75"/>
      <c r="HB77" s="75"/>
      <c r="HC77" s="75"/>
      <c r="HD77" s="75"/>
      <c r="HE77" s="75"/>
      <c r="HF77" s="75"/>
      <c r="HG77" s="75"/>
      <c r="HH77" s="75"/>
      <c r="HI77" s="75"/>
      <c r="HJ77" s="75"/>
      <c r="HK77" s="75"/>
      <c r="HL77" s="75"/>
      <c r="HM77" s="75"/>
      <c r="HN77" s="75"/>
      <c r="HO77" s="75"/>
      <c r="HP77" s="75"/>
      <c r="HQ77" s="75"/>
      <c r="HR77" s="75"/>
      <c r="HS77" s="75"/>
      <c r="HT77" s="75"/>
      <c r="HU77" s="75"/>
      <c r="HV77" s="75"/>
      <c r="HW77" s="75"/>
      <c r="HX77" s="75"/>
      <c r="HY77" s="75"/>
      <c r="HZ77" s="75"/>
      <c r="IA77" s="75"/>
      <c r="IB77" s="75"/>
      <c r="IC77" s="75"/>
      <c r="ID77" s="75"/>
      <c r="IE77" s="75"/>
      <c r="IF77" s="75"/>
      <c r="IG77" s="75"/>
      <c r="IH77" s="75"/>
      <c r="II77" s="75"/>
      <c r="IJ77" s="75"/>
      <c r="IK77" s="75"/>
      <c r="IL77" s="75"/>
      <c r="IM77" s="75"/>
      <c r="IN77" s="75"/>
      <c r="IO77" s="75"/>
      <c r="IP77" s="75"/>
    </row>
    <row r="78" spans="1:250" s="73" customFormat="1" ht="24.75">
      <c r="A78" s="78" t="s">
        <v>140</v>
      </c>
      <c r="B78" s="76" t="s">
        <v>76</v>
      </c>
      <c r="C78" s="77">
        <v>8</v>
      </c>
      <c r="D78" s="80"/>
      <c r="E78" s="77">
        <f t="shared" si="11"/>
        <v>0</v>
      </c>
      <c r="F78" s="80"/>
      <c r="G78" s="77">
        <f t="shared" si="12"/>
        <v>0</v>
      </c>
      <c r="H78" s="77">
        <f t="shared" si="10"/>
        <v>0</v>
      </c>
      <c r="I78" s="77">
        <f t="shared" si="10"/>
        <v>0</v>
      </c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  <c r="CT78" s="79"/>
      <c r="CU78" s="79"/>
      <c r="CV78" s="79"/>
      <c r="CW78" s="79"/>
      <c r="CX78" s="79"/>
      <c r="CY78" s="79"/>
      <c r="CZ78" s="79"/>
      <c r="DA78" s="79"/>
      <c r="DB78" s="79"/>
      <c r="DC78" s="79"/>
      <c r="DD78" s="79"/>
      <c r="DE78" s="79"/>
      <c r="DF78" s="79"/>
      <c r="DG78" s="79"/>
      <c r="DH78" s="79"/>
      <c r="DI78" s="79"/>
      <c r="DJ78" s="79"/>
      <c r="DK78" s="79"/>
      <c r="DL78" s="79"/>
      <c r="DM78" s="79"/>
      <c r="DN78" s="79"/>
      <c r="DO78" s="79"/>
      <c r="DP78" s="79"/>
      <c r="DQ78" s="79"/>
      <c r="DR78" s="79"/>
      <c r="DS78" s="79"/>
      <c r="DT78" s="79"/>
      <c r="DU78" s="79"/>
      <c r="DV78" s="79"/>
      <c r="DW78" s="79"/>
      <c r="DX78" s="79"/>
      <c r="DY78" s="79"/>
      <c r="DZ78" s="79"/>
      <c r="EA78" s="79"/>
      <c r="EB78" s="79"/>
      <c r="EC78" s="79"/>
      <c r="ED78" s="79"/>
      <c r="EE78" s="79"/>
      <c r="EF78" s="79"/>
      <c r="EG78" s="79"/>
      <c r="EH78" s="79"/>
      <c r="EI78" s="79"/>
      <c r="EJ78" s="79"/>
      <c r="EK78" s="79"/>
      <c r="EL78" s="79"/>
      <c r="EM78" s="79"/>
      <c r="EN78" s="79"/>
      <c r="EO78" s="79"/>
      <c r="EP78" s="79"/>
      <c r="EQ78" s="79"/>
      <c r="ER78" s="79"/>
      <c r="ES78" s="79"/>
      <c r="ET78" s="79"/>
      <c r="EU78" s="79"/>
      <c r="EV78" s="79"/>
      <c r="EW78" s="79"/>
      <c r="EX78" s="79"/>
      <c r="EY78" s="79"/>
      <c r="EZ78" s="79"/>
      <c r="FA78" s="79"/>
      <c r="FB78" s="79"/>
      <c r="FC78" s="79"/>
      <c r="FD78" s="79"/>
      <c r="FE78" s="79"/>
      <c r="FF78" s="79"/>
      <c r="FG78" s="79"/>
      <c r="FH78" s="79"/>
      <c r="FI78" s="79"/>
      <c r="FJ78" s="79"/>
      <c r="FK78" s="79"/>
      <c r="FL78" s="79"/>
      <c r="FM78" s="79"/>
      <c r="FN78" s="79"/>
      <c r="FO78" s="79"/>
      <c r="FP78" s="79"/>
      <c r="FQ78" s="79"/>
      <c r="FR78" s="79"/>
      <c r="FS78" s="79"/>
      <c r="FT78" s="79"/>
      <c r="FU78" s="79"/>
      <c r="FV78" s="79"/>
      <c r="FW78" s="79"/>
      <c r="FX78" s="79"/>
      <c r="FY78" s="79"/>
      <c r="FZ78" s="79"/>
      <c r="GA78" s="79"/>
      <c r="GB78" s="79"/>
      <c r="GC78" s="79"/>
      <c r="GD78" s="79"/>
      <c r="GE78" s="79"/>
      <c r="GF78" s="79"/>
      <c r="GG78" s="79"/>
      <c r="GH78" s="79"/>
      <c r="GI78" s="79"/>
      <c r="GJ78" s="79"/>
      <c r="GK78" s="79"/>
      <c r="GL78" s="79"/>
      <c r="GM78" s="79"/>
      <c r="GN78" s="79"/>
      <c r="GO78" s="79"/>
      <c r="GP78" s="79"/>
      <c r="GQ78" s="79"/>
      <c r="GR78" s="79"/>
      <c r="GS78" s="79"/>
      <c r="GT78" s="79"/>
      <c r="GU78" s="79"/>
      <c r="GV78" s="79"/>
      <c r="GW78" s="79"/>
      <c r="GX78" s="79"/>
      <c r="GY78" s="79"/>
      <c r="GZ78" s="79"/>
      <c r="HA78" s="79"/>
      <c r="HB78" s="79"/>
      <c r="HC78" s="79"/>
      <c r="HD78" s="79"/>
      <c r="HE78" s="79"/>
      <c r="HF78" s="79"/>
      <c r="HG78" s="79"/>
      <c r="HH78" s="79"/>
      <c r="HI78" s="79"/>
      <c r="HJ78" s="79"/>
      <c r="HK78" s="79"/>
      <c r="HL78" s="79"/>
      <c r="HM78" s="79"/>
      <c r="HN78" s="79"/>
      <c r="HO78" s="79"/>
      <c r="HP78" s="79"/>
      <c r="HQ78" s="79"/>
      <c r="HR78" s="79"/>
      <c r="HS78" s="79"/>
      <c r="HT78" s="79"/>
      <c r="HU78" s="79"/>
      <c r="HV78" s="79"/>
      <c r="HW78" s="79"/>
      <c r="HX78" s="79"/>
      <c r="HY78" s="79"/>
      <c r="HZ78" s="79"/>
      <c r="IA78" s="79"/>
      <c r="IB78" s="79"/>
      <c r="IC78" s="79"/>
      <c r="ID78" s="79"/>
      <c r="IE78" s="79"/>
      <c r="IF78" s="79"/>
      <c r="IG78" s="79"/>
      <c r="IH78" s="79"/>
      <c r="II78" s="79"/>
      <c r="IJ78" s="79"/>
      <c r="IK78" s="79"/>
      <c r="IL78" s="79"/>
      <c r="IM78" s="79"/>
      <c r="IN78" s="79"/>
      <c r="IO78" s="79"/>
      <c r="IP78" s="79"/>
    </row>
    <row r="79" spans="1:250" s="73" customFormat="1" ht="24.75">
      <c r="A79" s="78" t="s">
        <v>141</v>
      </c>
      <c r="B79" s="76" t="s">
        <v>125</v>
      </c>
      <c r="C79" s="77">
        <v>1</v>
      </c>
      <c r="D79" s="80"/>
      <c r="E79" s="77">
        <f t="shared" si="11"/>
        <v>0</v>
      </c>
      <c r="F79" s="80"/>
      <c r="G79" s="77">
        <f t="shared" si="12"/>
        <v>0</v>
      </c>
      <c r="H79" s="77">
        <f t="shared" si="10"/>
        <v>0</v>
      </c>
      <c r="I79" s="77">
        <f t="shared" si="10"/>
        <v>0</v>
      </c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  <c r="DQ79" s="79"/>
      <c r="DR79" s="79"/>
      <c r="DS79" s="79"/>
      <c r="DT79" s="79"/>
      <c r="DU79" s="79"/>
      <c r="DV79" s="79"/>
      <c r="DW79" s="79"/>
      <c r="DX79" s="79"/>
      <c r="DY79" s="79"/>
      <c r="DZ79" s="79"/>
      <c r="EA79" s="79"/>
      <c r="EB79" s="79"/>
      <c r="EC79" s="79"/>
      <c r="ED79" s="79"/>
      <c r="EE79" s="79"/>
      <c r="EF79" s="79"/>
      <c r="EG79" s="79"/>
      <c r="EH79" s="79"/>
      <c r="EI79" s="79"/>
      <c r="EJ79" s="79"/>
      <c r="EK79" s="79"/>
      <c r="EL79" s="79"/>
      <c r="EM79" s="79"/>
      <c r="EN79" s="79"/>
      <c r="EO79" s="79"/>
      <c r="EP79" s="79"/>
      <c r="EQ79" s="79"/>
      <c r="ER79" s="79"/>
      <c r="ES79" s="79"/>
      <c r="ET79" s="79"/>
      <c r="EU79" s="79"/>
      <c r="EV79" s="79"/>
      <c r="EW79" s="79"/>
      <c r="EX79" s="79"/>
      <c r="EY79" s="79"/>
      <c r="EZ79" s="79"/>
      <c r="FA79" s="79"/>
      <c r="FB79" s="79"/>
      <c r="FC79" s="79"/>
      <c r="FD79" s="79"/>
      <c r="FE79" s="79"/>
      <c r="FF79" s="79"/>
      <c r="FG79" s="79"/>
      <c r="FH79" s="79"/>
      <c r="FI79" s="79"/>
      <c r="FJ79" s="79"/>
      <c r="FK79" s="79"/>
      <c r="FL79" s="79"/>
      <c r="FM79" s="79"/>
      <c r="FN79" s="79"/>
      <c r="FO79" s="79"/>
      <c r="FP79" s="79"/>
      <c r="FQ79" s="79"/>
      <c r="FR79" s="79"/>
      <c r="FS79" s="79"/>
      <c r="FT79" s="79"/>
      <c r="FU79" s="79"/>
      <c r="FV79" s="79"/>
      <c r="FW79" s="79"/>
      <c r="FX79" s="79"/>
      <c r="FY79" s="79"/>
      <c r="FZ79" s="79"/>
      <c r="GA79" s="79"/>
      <c r="GB79" s="79"/>
      <c r="GC79" s="79"/>
      <c r="GD79" s="79"/>
      <c r="GE79" s="79"/>
      <c r="GF79" s="79"/>
      <c r="GG79" s="79"/>
      <c r="GH79" s="79"/>
      <c r="GI79" s="79"/>
      <c r="GJ79" s="79"/>
      <c r="GK79" s="79"/>
      <c r="GL79" s="79"/>
      <c r="GM79" s="79"/>
      <c r="GN79" s="79"/>
      <c r="GO79" s="79"/>
      <c r="GP79" s="79"/>
      <c r="GQ79" s="79"/>
      <c r="GR79" s="79"/>
      <c r="GS79" s="79"/>
      <c r="GT79" s="79"/>
      <c r="GU79" s="79"/>
      <c r="GV79" s="79"/>
      <c r="GW79" s="79"/>
      <c r="GX79" s="79"/>
      <c r="GY79" s="79"/>
      <c r="GZ79" s="79"/>
      <c r="HA79" s="79"/>
      <c r="HB79" s="79"/>
      <c r="HC79" s="79"/>
      <c r="HD79" s="79"/>
      <c r="HE79" s="79"/>
      <c r="HF79" s="79"/>
      <c r="HG79" s="79"/>
      <c r="HH79" s="79"/>
      <c r="HI79" s="79"/>
      <c r="HJ79" s="79"/>
      <c r="HK79" s="79"/>
      <c r="HL79" s="79"/>
      <c r="HM79" s="79"/>
      <c r="HN79" s="79"/>
      <c r="HO79" s="79"/>
      <c r="HP79" s="79"/>
      <c r="HQ79" s="79"/>
      <c r="HR79" s="79"/>
      <c r="HS79" s="79"/>
      <c r="HT79" s="79"/>
      <c r="HU79" s="79"/>
      <c r="HV79" s="79"/>
      <c r="HW79" s="79"/>
      <c r="HX79" s="79"/>
      <c r="HY79" s="79"/>
      <c r="HZ79" s="79"/>
      <c r="IA79" s="79"/>
      <c r="IB79" s="79"/>
      <c r="IC79" s="79"/>
      <c r="ID79" s="79"/>
      <c r="IE79" s="79"/>
      <c r="IF79" s="79"/>
      <c r="IG79" s="79"/>
      <c r="IH79" s="79"/>
      <c r="II79" s="79"/>
      <c r="IJ79" s="79"/>
      <c r="IK79" s="79"/>
      <c r="IL79" s="79"/>
      <c r="IM79" s="79"/>
      <c r="IN79" s="79"/>
      <c r="IO79" s="79"/>
      <c r="IP79" s="79"/>
    </row>
    <row r="80" spans="1:250">
      <c r="A80" s="20" t="s">
        <v>11</v>
      </c>
      <c r="B80" s="6" t="s">
        <v>11</v>
      </c>
      <c r="C80" s="12"/>
      <c r="D80" s="25"/>
      <c r="E80" s="12"/>
      <c r="F80" s="25"/>
      <c r="G80" s="12"/>
      <c r="H80" s="12"/>
      <c r="I80" s="12"/>
    </row>
    <row r="81" spans="1:9">
      <c r="A81" s="19" t="s">
        <v>114</v>
      </c>
      <c r="B81" s="4" t="s">
        <v>11</v>
      </c>
      <c r="C81" s="11"/>
      <c r="D81" s="24"/>
      <c r="E81" s="11">
        <f>SUM(E74:E80)</f>
        <v>0</v>
      </c>
      <c r="F81" s="24"/>
      <c r="G81" s="11">
        <f>SUM(G74:G80)</f>
        <v>0</v>
      </c>
      <c r="H81" s="11"/>
      <c r="I81" s="11">
        <f>SUM(I74:I80)</f>
        <v>0</v>
      </c>
    </row>
    <row r="82" spans="1:9">
      <c r="A82" s="20" t="s">
        <v>11</v>
      </c>
      <c r="B82" s="6" t="s">
        <v>11</v>
      </c>
      <c r="C82" s="12"/>
      <c r="D82" s="12"/>
      <c r="E82" s="12"/>
      <c r="F82" s="12"/>
      <c r="G82" s="12"/>
      <c r="H82" s="12"/>
      <c r="I82" s="12"/>
    </row>
    <row r="83" spans="1:9">
      <c r="A83" s="19" t="s">
        <v>123</v>
      </c>
      <c r="B83" s="4" t="s">
        <v>11</v>
      </c>
      <c r="C83" s="11"/>
      <c r="D83" s="24"/>
      <c r="E83" s="11"/>
      <c r="F83" s="24"/>
      <c r="G83" s="11"/>
      <c r="H83" s="11"/>
      <c r="I83" s="11"/>
    </row>
    <row r="84" spans="1:9">
      <c r="A84" s="20" t="s">
        <v>158</v>
      </c>
      <c r="B84" s="6" t="s">
        <v>125</v>
      </c>
      <c r="C84" s="12">
        <v>1</v>
      </c>
      <c r="D84" s="80"/>
      <c r="E84" s="77">
        <f>C84*D84</f>
        <v>0</v>
      </c>
      <c r="F84" s="80"/>
      <c r="G84" s="77">
        <f>C84*F84</f>
        <v>0</v>
      </c>
      <c r="H84" s="77">
        <f t="shared" ref="H84:I85" si="13">D84+F84</f>
        <v>0</v>
      </c>
      <c r="I84" s="77">
        <f t="shared" si="13"/>
        <v>0</v>
      </c>
    </row>
    <row r="85" spans="1:9">
      <c r="A85" s="56" t="s">
        <v>159</v>
      </c>
      <c r="B85" s="6" t="s">
        <v>125</v>
      </c>
      <c r="C85" s="12">
        <v>1</v>
      </c>
      <c r="D85" s="80"/>
      <c r="E85" s="77">
        <f>C85*D85</f>
        <v>0</v>
      </c>
      <c r="F85" s="80"/>
      <c r="G85" s="77">
        <f>C85*F85</f>
        <v>0</v>
      </c>
      <c r="H85" s="77">
        <f t="shared" si="13"/>
        <v>0</v>
      </c>
      <c r="I85" s="77">
        <f t="shared" si="13"/>
        <v>0</v>
      </c>
    </row>
    <row r="86" spans="1:9">
      <c r="A86" s="20" t="s">
        <v>11</v>
      </c>
      <c r="B86" s="6" t="s">
        <v>11</v>
      </c>
      <c r="C86" s="12"/>
      <c r="D86" s="25"/>
      <c r="E86" s="12"/>
      <c r="F86" s="25"/>
      <c r="G86" s="12"/>
      <c r="H86" s="12"/>
      <c r="I86" s="12"/>
    </row>
    <row r="87" spans="1:9">
      <c r="A87" s="19" t="s">
        <v>124</v>
      </c>
      <c r="B87" s="4" t="s">
        <v>11</v>
      </c>
      <c r="C87" s="11"/>
      <c r="D87" s="24"/>
      <c r="E87" s="11">
        <f>SUM(E84:E86)</f>
        <v>0</v>
      </c>
      <c r="F87" s="24"/>
      <c r="G87" s="11">
        <f>SUM(G84:G86)</f>
        <v>0</v>
      </c>
      <c r="H87" s="11"/>
      <c r="I87" s="11">
        <f>SUM(I84:I86)</f>
        <v>0</v>
      </c>
    </row>
    <row r="88" spans="1:9">
      <c r="A88" s="20" t="s">
        <v>11</v>
      </c>
      <c r="B88" s="6" t="s">
        <v>11</v>
      </c>
      <c r="C88" s="12"/>
      <c r="D88" s="12"/>
      <c r="E88" s="12"/>
      <c r="F88" s="12"/>
      <c r="G88" s="12"/>
      <c r="H88" s="12"/>
      <c r="I88" s="12"/>
    </row>
  </sheetData>
  <mergeCells count="3">
    <mergeCell ref="A8:I9"/>
    <mergeCell ref="E10:F10"/>
    <mergeCell ref="G10:H10"/>
  </mergeCells>
  <phoneticPr fontId="16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92" fitToHeight="0" orientation="portrait" r:id="rId1"/>
  <headerFooter>
    <oddHeader>&amp;C&amp;"Calibri,Tučné"&amp;14&amp;A</oddHeader>
    <oddFooter>&amp;C&amp;"Calibri,Tučné"&amp;12Stránka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pane ySplit="1" topLeftCell="A2" activePane="bottomLeft" state="frozen"/>
      <selection pane="bottomLeft" activeCell="E5" sqref="E5"/>
    </sheetView>
  </sheetViews>
  <sheetFormatPr defaultRowHeight="15"/>
  <cols>
    <col min="1" max="1" width="24.28515625" style="1" bestFit="1" customWidth="1"/>
    <col min="2" max="2" width="54.28515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28" t="s">
        <v>3</v>
      </c>
      <c r="C2" s="3"/>
    </row>
    <row r="3" spans="1:3">
      <c r="A3" s="2" t="s">
        <v>4</v>
      </c>
      <c r="B3" s="29" t="s">
        <v>116</v>
      </c>
      <c r="C3" s="3"/>
    </row>
    <row r="4" spans="1:3">
      <c r="A4" s="2" t="s">
        <v>5</v>
      </c>
      <c r="B4" s="29" t="s">
        <v>127</v>
      </c>
      <c r="C4" s="3"/>
    </row>
    <row r="5" spans="1:3">
      <c r="A5" s="2" t="s">
        <v>6</v>
      </c>
      <c r="B5" s="29" t="s">
        <v>7</v>
      </c>
      <c r="C5" s="3"/>
    </row>
    <row r="6" spans="1:3">
      <c r="A6" s="2" t="s">
        <v>8</v>
      </c>
      <c r="B6" s="31" t="s">
        <v>9</v>
      </c>
      <c r="C6" s="3"/>
    </row>
    <row r="7" spans="1:3">
      <c r="A7" s="2" t="s">
        <v>10</v>
      </c>
      <c r="B7" s="29" t="s">
        <v>11</v>
      </c>
      <c r="C7" s="3"/>
    </row>
    <row r="8" spans="1:3">
      <c r="A8" s="2" t="s">
        <v>12</v>
      </c>
      <c r="B8" s="29" t="s">
        <v>11</v>
      </c>
      <c r="C8" s="3"/>
    </row>
    <row r="9" spans="1:3">
      <c r="A9" s="2" t="s">
        <v>13</v>
      </c>
      <c r="B9" s="29" t="s">
        <v>117</v>
      </c>
      <c r="C9" s="3"/>
    </row>
    <row r="10" spans="1:3">
      <c r="A10" s="2" t="s">
        <v>14</v>
      </c>
      <c r="B10" s="29" t="s">
        <v>11</v>
      </c>
      <c r="C10" s="3"/>
    </row>
    <row r="11" spans="1:3">
      <c r="A11" s="2" t="s">
        <v>15</v>
      </c>
      <c r="B11" s="29" t="s">
        <v>11</v>
      </c>
      <c r="C11" s="3"/>
    </row>
    <row r="12" spans="1:3">
      <c r="A12" s="2" t="s">
        <v>16</v>
      </c>
      <c r="B12" s="29" t="s">
        <v>11</v>
      </c>
      <c r="C12" s="3"/>
    </row>
    <row r="13" spans="1:3">
      <c r="A13" s="2" t="s">
        <v>17</v>
      </c>
      <c r="B13" s="29" t="s">
        <v>11</v>
      </c>
      <c r="C13" s="3"/>
    </row>
    <row r="14" spans="1:3">
      <c r="A14" s="2" t="s">
        <v>18</v>
      </c>
      <c r="B14" s="29" t="s">
        <v>19</v>
      </c>
      <c r="C14" s="3"/>
    </row>
    <row r="15" spans="1:3">
      <c r="A15" s="2" t="s">
        <v>11</v>
      </c>
      <c r="B15" s="30" t="s">
        <v>11</v>
      </c>
      <c r="C15" s="3"/>
    </row>
    <row r="16" spans="1:3">
      <c r="A16" s="2" t="s">
        <v>20</v>
      </c>
      <c r="B16" s="32" t="s">
        <v>21</v>
      </c>
      <c r="C16" s="3"/>
    </row>
    <row r="17" spans="1:3">
      <c r="A17" s="2" t="s">
        <v>22</v>
      </c>
      <c r="B17" s="32" t="s">
        <v>23</v>
      </c>
      <c r="C17" s="3"/>
    </row>
    <row r="18" spans="1:3">
      <c r="A18" s="2" t="s">
        <v>24</v>
      </c>
      <c r="B18" s="32" t="s">
        <v>25</v>
      </c>
      <c r="C18" s="3"/>
    </row>
    <row r="19" spans="1:3">
      <c r="A19" s="2" t="s">
        <v>26</v>
      </c>
      <c r="B19" s="32" t="s">
        <v>23</v>
      </c>
      <c r="C19" s="3"/>
    </row>
    <row r="20" spans="1:3">
      <c r="A20" s="2" t="s">
        <v>27</v>
      </c>
      <c r="B20" s="32" t="s">
        <v>28</v>
      </c>
      <c r="C20" s="3"/>
    </row>
    <row r="21" spans="1:3">
      <c r="A21" s="2" t="s">
        <v>29</v>
      </c>
      <c r="B21" s="32" t="s">
        <v>30</v>
      </c>
      <c r="C21" s="3"/>
    </row>
    <row r="22" spans="1:3">
      <c r="A22" s="2" t="s">
        <v>31</v>
      </c>
      <c r="B22" s="32" t="s">
        <v>28</v>
      </c>
      <c r="C22" s="3"/>
    </row>
    <row r="23" spans="1:3">
      <c r="A23" s="2" t="s">
        <v>32</v>
      </c>
      <c r="B23" s="32" t="s">
        <v>33</v>
      </c>
      <c r="C23" s="3"/>
    </row>
    <row r="24" spans="1:3">
      <c r="A24" s="2" t="s">
        <v>34</v>
      </c>
      <c r="B24" s="32" t="s">
        <v>35</v>
      </c>
      <c r="C24" s="3"/>
    </row>
    <row r="25" spans="1:3">
      <c r="A25" s="2" t="s">
        <v>36</v>
      </c>
      <c r="B25" s="32" t="s">
        <v>28</v>
      </c>
      <c r="C25" s="3"/>
    </row>
    <row r="26" spans="1:3">
      <c r="A26" s="2" t="s">
        <v>37</v>
      </c>
      <c r="B26" s="32" t="s">
        <v>38</v>
      </c>
      <c r="C26" s="3"/>
    </row>
    <row r="27" spans="1:3">
      <c r="A27" s="2" t="s">
        <v>39</v>
      </c>
      <c r="B27" s="32" t="s">
        <v>28</v>
      </c>
      <c r="C27" s="3"/>
    </row>
    <row r="28" spans="1:3">
      <c r="A28" s="2" t="s">
        <v>40</v>
      </c>
      <c r="B28" s="32" t="s">
        <v>28</v>
      </c>
      <c r="C28" s="3"/>
    </row>
    <row r="29" spans="1:3">
      <c r="A29" s="2" t="s">
        <v>41</v>
      </c>
      <c r="B29" s="32" t="s">
        <v>42</v>
      </c>
      <c r="C29" s="3"/>
    </row>
    <row r="30" spans="1:3">
      <c r="A30" s="2" t="s">
        <v>43</v>
      </c>
      <c r="B30" s="32" t="s">
        <v>44</v>
      </c>
      <c r="C30" s="3"/>
    </row>
    <row r="31" spans="1:3" ht="24.75">
      <c r="A31" s="8" t="s">
        <v>45</v>
      </c>
      <c r="B31" s="32" t="s">
        <v>46</v>
      </c>
      <c r="C31" s="3"/>
    </row>
    <row r="32" spans="1:3">
      <c r="A32" s="2" t="s">
        <v>47</v>
      </c>
      <c r="B32" s="32" t="s">
        <v>46</v>
      </c>
      <c r="C32" s="3"/>
    </row>
    <row r="33" spans="1:2">
      <c r="A33" s="1" t="s">
        <v>48</v>
      </c>
      <c r="B33" s="33">
        <v>5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Header>&amp;C&amp;"Calibri,Tučné"&amp;14&amp;A</oddHeader>
    <oddFooter>&amp;C&amp;"Calibri,Tučné"&amp;12Stránka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Držmíšek Radim</cp:lastModifiedBy>
  <cp:lastPrinted>2020-02-24T11:02:15Z</cp:lastPrinted>
  <dcterms:created xsi:type="dcterms:W3CDTF">2017-08-07T09:09:46Z</dcterms:created>
  <dcterms:modified xsi:type="dcterms:W3CDTF">2021-07-02T10:16:20Z</dcterms:modified>
</cp:coreProperties>
</file>